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12_MS_Stavba\1_VR\4_Dotazy_uchazecu\"/>
    </mc:Choice>
  </mc:AlternateContent>
  <workbookProtection workbookAlgorithmName="SHA-512" workbookHashValue="K3xuLTe+MTitnJhU5WHAoJA5bAuPGIIw+KnSsGPu6mVtX+Xe/e6/ylghEDsrXeK3OynFF0V/HeZO2C6FWCOWdQ==" workbookSaltValue="mkA9JxjbALyY85jWqEwE3g==" workbookSpinCount="100000" lockStructure="1"/>
  <bookViews>
    <workbookView xWindow="19095" yWindow="-5145" windowWidth="38625" windowHeight="21225" firstSheet="10" activeTab="10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Architektonicko-sta...'!$C$151:$K$2815</definedName>
    <definedName name="_xlnm._FilterDatabase" localSheetId="19" hidden="1">'02a - Přístřešek na kola ...'!$C$132:$K$343</definedName>
    <definedName name="_xlnm._FilterDatabase" localSheetId="20" hidden="1">'02b - Sklad zahradního ná...'!$C$133:$K$371</definedName>
    <definedName name="_xlnm._FilterDatabase" localSheetId="21" hidden="1">'02c - Oplocení'!$C$126:$K$207</definedName>
    <definedName name="_xlnm._FilterDatabase" localSheetId="22" hidden="1">'02d - Hřiště'!$C$127:$K$187</definedName>
    <definedName name="_xlnm._FilterDatabase" localSheetId="23" hidden="1">'02e - Pískoviště 1'!$C$123:$K$166</definedName>
    <definedName name="_xlnm._FilterDatabase" localSheetId="24" hidden="1">'02f - Pískoviště 2'!$C$123:$K$164</definedName>
    <definedName name="_xlnm._FilterDatabase" localSheetId="25" hidden="1">'02g - Lanovka'!$C$123:$K$148</definedName>
    <definedName name="_xlnm._FilterDatabase" localSheetId="26" hidden="1">'02h-m - Samostatné herní ...'!$C$125:$K$250</definedName>
    <definedName name="_xlnm._FilterDatabase" localSheetId="27" hidden="1">'03 - SO 03 - Komunikace a...'!$C$119:$K$196</definedName>
    <definedName name="_xlnm._FilterDatabase" localSheetId="28" hidden="1">'04 - SO 04 - Sadové úpravy'!$C$125:$K$256</definedName>
    <definedName name="_xlnm._FilterDatabase" localSheetId="2" hidden="1">'04a - Vytápění'!$C$151:$K$319</definedName>
    <definedName name="_xlnm._FilterDatabase" localSheetId="3" hidden="1">'04b - Chlazení a vzduchot...'!$C$152:$K$340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Kanalizace'!$C$144:$K$239</definedName>
    <definedName name="_xlnm._FilterDatabase" localSheetId="6" hidden="1">'04e.2 - Vodovod'!$C$140:$K$270</definedName>
    <definedName name="_xlnm._FilterDatabase" localSheetId="7" hidden="1">'04e.3 - Areálová kanalizace'!$C$131:$K$203</definedName>
    <definedName name="_xlnm._FilterDatabase" localSheetId="8" hidden="1">'04e.4 - Areálový vodovod'!$C$131:$K$177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Gastrotechno...'!$C$126:$K$245</definedName>
    <definedName name="_xlnm._FilterDatabase" localSheetId="30" hidden="1">'12 - SO 12 - Přípojka kan...'!$C$120:$K$151</definedName>
    <definedName name="_xlnm._FilterDatabase" localSheetId="31" hidden="1">'13 - SO 13 - Přípojka vod...'!$C$122:$K$173</definedName>
    <definedName name="_xlnm._FilterDatabase" localSheetId="32" hidden="1">'14 - SO 14 - Přípojka ply...'!$C$121:$K$160</definedName>
    <definedName name="_xlnm._FilterDatabase" localSheetId="33" hidden="1">'15 - SO 15 - Přeložka VO'!$C$123:$K$166</definedName>
    <definedName name="_xlnm._FilterDatabase" localSheetId="34" hidden="1">'16 - SO 16 - Přípojka CETIN'!$C$122:$K$142</definedName>
    <definedName name="_xlnm._FilterDatabase" localSheetId="35" hidden="1">'17 - SO 17 - Přípojka PE3NY'!$C$122:$K$144</definedName>
    <definedName name="_xlnm._FilterDatabase" localSheetId="36" hidden="1">'18 - SO 18 - Přípojka tep...'!$C$118:$K$153</definedName>
    <definedName name="_xlnm._FilterDatabase" localSheetId="37" hidden="1">'20 - SO 20 - Závlahový sy...'!$C$120:$K$205</definedName>
    <definedName name="_xlnm._FilterDatabase" localSheetId="38" hidden="1">'2191 - Demolice objekt MŠ'!$C$145:$K$828</definedName>
    <definedName name="_xlnm._FilterDatabase" localSheetId="39" hidden="1">'2192 - Demolice sklad'!$C$132:$K$287</definedName>
    <definedName name="_xlnm._FilterDatabase" localSheetId="40" hidden="1">'2193 - Bourání exteriér'!$C$128:$K$344</definedName>
    <definedName name="_xlnm._FilterDatabase" localSheetId="41" hidden="1">'22 - FS 4.b - Projekt int...'!$C$121:$K$408</definedName>
    <definedName name="_xlnm.Print_Titles" localSheetId="1">'01a - Architektonicko-sta...'!$151:$151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CETIN'!$122:$122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MŠ'!$145:$145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Architektonicko-sta...'!$C$82:$J$131,'01a - Architektonicko-sta...'!$C$137:$J$2815</definedName>
    <definedName name="_xlnm.Print_Area" localSheetId="19">'02a - Přístřešek na kola ...'!$C$4:$J$76,'02a - Přístřešek na kola ...'!$C$82:$J$112,'02a - Přístřešek na kola ...'!$C$118:$J$343</definedName>
    <definedName name="_xlnm.Print_Area" localSheetId="20">'02b - Sklad zahradního ná...'!$C$4:$J$76,'02b - Sklad zahradního ná...'!$C$82:$J$113,'02b - Sklad zahradního ná...'!$C$119:$J$371</definedName>
    <definedName name="_xlnm.Print_Area" localSheetId="21">'02c - Oplocení'!$C$4:$J$76,'02c - Oplocení'!$C$82:$J$106,'02c - Oplocení'!$C$112:$J$207</definedName>
    <definedName name="_xlnm.Print_Area" localSheetId="22">'02d - Hřiště'!$C$4:$J$76,'02d - Hřiště'!$C$82:$J$107,'02d - Hřiště'!$C$113:$J$187</definedName>
    <definedName name="_xlnm.Print_Area" localSheetId="23">'02e - Pískoviště 1'!$C$4:$J$76,'02e - Pískoviště 1'!$C$82:$J$103,'02e - Pískoviště 1'!$C$109:$J$166</definedName>
    <definedName name="_xlnm.Print_Area" localSheetId="24">'02f - Pískoviště 2'!$C$4:$J$76,'02f - Pískoviště 2'!$C$82:$J$103,'02f - Pískoviště 2'!$C$109:$J$164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...'!$C$111:$J$250</definedName>
    <definedName name="_xlnm.Print_Area" localSheetId="27">'03 - SO 03 - Komunikace a...'!$C$4:$J$76,'03 - SO 03 - Komunikace a...'!$C$82:$J$101,'03 - SO 03 - Komunikace a...'!$C$107:$J$196</definedName>
    <definedName name="_xlnm.Print_Area" localSheetId="28">'04 - SO 04 - Sadové úpravy'!$C$4:$J$76,'04 - SO 04 - Sadové úpravy'!$C$82:$J$107,'04 - SO 04 - Sadové úpravy'!$C$113:$J$256</definedName>
    <definedName name="_xlnm.Print_Area" localSheetId="2">'04a - Vytápění'!$C$4:$J$76,'04a - Vytápění'!$C$82:$J$131,'04a - Vytápění'!$C$137:$J$319</definedName>
    <definedName name="_xlnm.Print_Area" localSheetId="3">'04b - Chlazení a vzduchot...'!$C$4:$J$76,'04b - Chlazení a vzduchot...'!$C$82:$J$132,'04b - Chlazení a vzduchot...'!$C$138:$J$340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Kanalizace'!$C$128:$J$239</definedName>
    <definedName name="_xlnm.Print_Area" localSheetId="6">'04e.2 - Vodovod'!$C$4:$J$76,'04e.2 - Vodovod'!$C$82:$J$118,'04e.2 - Vodovod'!$C$124:$J$270</definedName>
    <definedName name="_xlnm.Print_Area" localSheetId="7">'04e.3 - Areálová kanalizace'!$C$4:$J$76,'04e.3 - Areálová kanalizace'!$C$82:$J$109,'04e.3 - Areálová kanalizace'!$C$115:$J$203</definedName>
    <definedName name="_xlnm.Print_Area" localSheetId="8">'04e.4 - Areálový vodovod'!$C$4:$J$76,'04e.4 - Areálový vodovod'!$C$82:$J$109,'04e.4 - Areálový vodovod'!$C$115:$J$177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Gastrotechno...'!$C$114:$J$245</definedName>
    <definedName name="_xlnm.Print_Area" localSheetId="30">'12 - SO 12 - Přípojka kan...'!$C$4:$J$76,'12 - SO 12 - Přípojka kan...'!$C$82:$J$102,'12 - SO 12 - Přípojka kan...'!$C$108:$J$151</definedName>
    <definedName name="_xlnm.Print_Area" localSheetId="31">'13 - SO 13 - Přípojka vod...'!$C$4:$J$76,'13 - SO 13 - Přípojka vod...'!$C$82:$J$104,'13 - SO 13 - Přípojka vod...'!$C$110:$J$173</definedName>
    <definedName name="_xlnm.Print_Area" localSheetId="32">'14 - SO 14 - Přípojka ply...'!$C$4:$J$76,'14 - SO 14 - Přípojka ply...'!$C$82:$J$103,'14 - SO 14 - Přípojka ply...'!$C$109:$J$160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CETIN'!$C$82:$J$104,'16 - SO 16 - Přípojka CETIN'!$C$110:$J$142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tep...'!$C$106:$J$153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MŠ'!$C$82:$J$125,'2191 - Demolice objekt MŠ'!$C$131:$J$828</definedName>
    <definedName name="_xlnm.Print_Area" localSheetId="39">'2192 - Demolice sklad'!$C$4:$J$76,'2192 - Demolice sklad'!$C$82:$J$112,'2192 - Demolice sklad'!$C$118:$J$287</definedName>
    <definedName name="_xlnm.Print_Area" localSheetId="40">'2193 - Bourání exteriér'!$C$4:$J$76,'2193 - Bourání exteriér'!$C$82:$J$108,'2193 - Bourání exteriér'!$C$114:$J$344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/>
</workbook>
</file>

<file path=xl/calcChain.xml><?xml version="1.0" encoding="utf-8"?>
<calcChain xmlns="http://schemas.openxmlformats.org/spreadsheetml/2006/main">
  <c r="J37" i="42" l="1"/>
  <c r="J36" i="42"/>
  <c r="AY141" i="1" s="1"/>
  <c r="J35" i="42"/>
  <c r="AX141" i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92" i="42"/>
  <c r="J17" i="42"/>
  <c r="J12" i="42"/>
  <c r="J89" i="42" s="1"/>
  <c r="E7" i="42"/>
  <c r="E112" i="42" s="1"/>
  <c r="T325" i="41"/>
  <c r="T324" i="41" s="1"/>
  <c r="J39" i="41"/>
  <c r="J38" i="41"/>
  <c r="AY140" i="1"/>
  <c r="J37" i="41"/>
  <c r="AX140" i="1"/>
  <c r="BI342" i="41"/>
  <c r="BH342" i="41"/>
  <c r="BG342" i="41"/>
  <c r="BF342" i="41"/>
  <c r="T342" i="41"/>
  <c r="T341" i="41"/>
  <c r="T340" i="41" s="1"/>
  <c r="R342" i="41"/>
  <c r="R341" i="41" s="1"/>
  <c r="R340" i="41" s="1"/>
  <c r="P342" i="41"/>
  <c r="P341" i="41"/>
  <c r="P340" i="41" s="1"/>
  <c r="BI329" i="41"/>
  <c r="BH329" i="41"/>
  <c r="BG329" i="41"/>
  <c r="BF329" i="41"/>
  <c r="T329" i="41"/>
  <c r="R329" i="41"/>
  <c r="P329" i="41"/>
  <c r="P325" i="41" s="1"/>
  <c r="P324" i="41" s="1"/>
  <c r="BI326" i="41"/>
  <c r="BH326" i="41"/>
  <c r="BG326" i="41"/>
  <c r="BF326" i="41"/>
  <c r="T326" i="41"/>
  <c r="R326" i="41"/>
  <c r="R325" i="41" s="1"/>
  <c r="R324" i="41" s="1"/>
  <c r="P326" i="41"/>
  <c r="BI323" i="41"/>
  <c r="BH323" i="41"/>
  <c r="BG323" i="41"/>
  <c r="BF323" i="41"/>
  <c r="T323" i="41"/>
  <c r="R323" i="41"/>
  <c r="P323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7" i="41"/>
  <c r="BH307" i="41"/>
  <c r="BG307" i="41"/>
  <c r="BF307" i="41"/>
  <c r="T307" i="41"/>
  <c r="R307" i="41"/>
  <c r="P307" i="41"/>
  <c r="BI302" i="41"/>
  <c r="BH302" i="41"/>
  <c r="BG302" i="41"/>
  <c r="BF302" i="41"/>
  <c r="T302" i="41"/>
  <c r="R302" i="41"/>
  <c r="P302" i="41"/>
  <c r="BI297" i="41"/>
  <c r="BH297" i="41"/>
  <c r="BG297" i="41"/>
  <c r="BF297" i="41"/>
  <c r="T297" i="41"/>
  <c r="R297" i="41"/>
  <c r="P297" i="41"/>
  <c r="BI293" i="41"/>
  <c r="BH293" i="41"/>
  <c r="BG293" i="41"/>
  <c r="BF293" i="41"/>
  <c r="T293" i="41"/>
  <c r="R293" i="41"/>
  <c r="P293" i="41"/>
  <c r="BI289" i="41"/>
  <c r="BH289" i="41"/>
  <c r="BG289" i="41"/>
  <c r="BF289" i="41"/>
  <c r="T289" i="41"/>
  <c r="R289" i="41"/>
  <c r="P289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9" i="41"/>
  <c r="BH279" i="41"/>
  <c r="BG279" i="41"/>
  <c r="BF279" i="41"/>
  <c r="T279" i="41"/>
  <c r="R279" i="41"/>
  <c r="P279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7" i="41"/>
  <c r="BH267" i="41"/>
  <c r="BG267" i="41"/>
  <c r="BF267" i="41"/>
  <c r="T267" i="41"/>
  <c r="R267" i="41"/>
  <c r="P267" i="41"/>
  <c r="BI262" i="41"/>
  <c r="BH262" i="41"/>
  <c r="BG262" i="41"/>
  <c r="BF262" i="41"/>
  <c r="T262" i="41"/>
  <c r="R262" i="41"/>
  <c r="P262" i="41"/>
  <c r="BI259" i="41"/>
  <c r="BH259" i="41"/>
  <c r="BG259" i="41"/>
  <c r="BF259" i="41"/>
  <c r="T259" i="41"/>
  <c r="R259" i="41"/>
  <c r="P259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94" i="41"/>
  <c r="J19" i="41"/>
  <c r="J14" i="41"/>
  <c r="J123" i="41" s="1"/>
  <c r="E7" i="41"/>
  <c r="E117" i="41" s="1"/>
  <c r="J39" i="40"/>
  <c r="J38" i="40"/>
  <c r="AY139" i="1"/>
  <c r="J37" i="40"/>
  <c r="AX139" i="1"/>
  <c r="BI286" i="40"/>
  <c r="BH286" i="40"/>
  <c r="BG286" i="40"/>
  <c r="BF286" i="40"/>
  <c r="T286" i="40"/>
  <c r="T285" i="40"/>
  <c r="T284" i="40" s="1"/>
  <c r="R286" i="40"/>
  <c r="R285" i="40" s="1"/>
  <c r="R284" i="40" s="1"/>
  <c r="P286" i="40"/>
  <c r="P285" i="40"/>
  <c r="P284" i="40" s="1"/>
  <c r="BI281" i="40"/>
  <c r="BH281" i="40"/>
  <c r="BG281" i="40"/>
  <c r="BF281" i="40"/>
  <c r="T281" i="40"/>
  <c r="R281" i="40"/>
  <c r="P281" i="40"/>
  <c r="BI278" i="40"/>
  <c r="BH278" i="40"/>
  <c r="BG278" i="40"/>
  <c r="BF278" i="40"/>
  <c r="T278" i="40"/>
  <c r="R278" i="40"/>
  <c r="P278" i="40"/>
  <c r="BI274" i="40"/>
  <c r="BH274" i="40"/>
  <c r="BG274" i="40"/>
  <c r="BF274" i="40"/>
  <c r="T274" i="40"/>
  <c r="R274" i="40"/>
  <c r="P274" i="40"/>
  <c r="BI271" i="40"/>
  <c r="BH271" i="40"/>
  <c r="BG271" i="40"/>
  <c r="BF271" i="40"/>
  <c r="T271" i="40"/>
  <c r="R271" i="40"/>
  <c r="P271" i="40"/>
  <c r="BI266" i="40"/>
  <c r="BH266" i="40"/>
  <c r="BG266" i="40"/>
  <c r="BF266" i="40"/>
  <c r="T266" i="40"/>
  <c r="R266" i="40"/>
  <c r="P266" i="40"/>
  <c r="BI262" i="40"/>
  <c r="BH262" i="40"/>
  <c r="BG262" i="40"/>
  <c r="BF262" i="40"/>
  <c r="T262" i="40"/>
  <c r="R262" i="40"/>
  <c r="P262" i="40"/>
  <c r="BI257" i="40"/>
  <c r="BH257" i="40"/>
  <c r="BG257" i="40"/>
  <c r="BF257" i="40"/>
  <c r="T257" i="40"/>
  <c r="R257" i="40"/>
  <c r="P257" i="40"/>
  <c r="BI254" i="40"/>
  <c r="BH254" i="40"/>
  <c r="BG254" i="40"/>
  <c r="BF254" i="40"/>
  <c r="T254" i="40"/>
  <c r="R254" i="40"/>
  <c r="P254" i="40"/>
  <c r="BI249" i="40"/>
  <c r="BH249" i="40"/>
  <c r="BG249" i="40"/>
  <c r="BF249" i="40"/>
  <c r="T249" i="40"/>
  <c r="R249" i="40"/>
  <c r="P249" i="40"/>
  <c r="BI246" i="40"/>
  <c r="BH246" i="40"/>
  <c r="BG246" i="40"/>
  <c r="BF246" i="40"/>
  <c r="T246" i="40"/>
  <c r="R246" i="40"/>
  <c r="P246" i="40"/>
  <c r="BI244" i="40"/>
  <c r="BH244" i="40"/>
  <c r="BG244" i="40"/>
  <c r="BF244" i="40"/>
  <c r="T244" i="40"/>
  <c r="R244" i="40"/>
  <c r="P244" i="40"/>
  <c r="BI243" i="40"/>
  <c r="BH243" i="40"/>
  <c r="BG243" i="40"/>
  <c r="BF243" i="40"/>
  <c r="T243" i="40"/>
  <c r="R243" i="40"/>
  <c r="P243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6" i="40"/>
  <c r="BH236" i="40"/>
  <c r="BG236" i="40"/>
  <c r="BF236" i="40"/>
  <c r="T236" i="40"/>
  <c r="T235" i="40"/>
  <c r="R236" i="40"/>
  <c r="R235" i="40"/>
  <c r="P236" i="40"/>
  <c r="P235" i="40"/>
  <c r="BI232" i="40"/>
  <c r="BH232" i="40"/>
  <c r="BG232" i="40"/>
  <c r="BF232" i="40"/>
  <c r="T232" i="40"/>
  <c r="T231" i="40"/>
  <c r="R232" i="40"/>
  <c r="R231" i="40"/>
  <c r="P232" i="40"/>
  <c r="P231" i="40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94" i="40" s="1"/>
  <c r="J19" i="40"/>
  <c r="J14" i="40"/>
  <c r="J127" i="40"/>
  <c r="E7" i="40"/>
  <c r="E121" i="40"/>
  <c r="J39" i="39"/>
  <c r="J38" i="39"/>
  <c r="AY138" i="1" s="1"/>
  <c r="J37" i="39"/>
  <c r="AX138" i="1" s="1"/>
  <c r="BI827" i="39"/>
  <c r="BH827" i="39"/>
  <c r="BG827" i="39"/>
  <c r="BF827" i="39"/>
  <c r="T827" i="39"/>
  <c r="T826" i="39" s="1"/>
  <c r="T825" i="39" s="1"/>
  <c r="R827" i="39"/>
  <c r="R826" i="39"/>
  <c r="R825" i="39" s="1"/>
  <c r="P827" i="39"/>
  <c r="P826" i="39" s="1"/>
  <c r="P825" i="39"/>
  <c r="BI818" i="39"/>
  <c r="BH818" i="39"/>
  <c r="BG818" i="39"/>
  <c r="BF818" i="39"/>
  <c r="T818" i="39"/>
  <c r="T817" i="39"/>
  <c r="R818" i="39"/>
  <c r="R817" i="39"/>
  <c r="P818" i="39"/>
  <c r="P817" i="39"/>
  <c r="BI814" i="39"/>
  <c r="BH814" i="39"/>
  <c r="BG814" i="39"/>
  <c r="BF814" i="39"/>
  <c r="T814" i="39"/>
  <c r="R814" i="39"/>
  <c r="P814" i="39"/>
  <c r="BI807" i="39"/>
  <c r="BH807" i="39"/>
  <c r="BG807" i="39"/>
  <c r="BF807" i="39"/>
  <c r="T807" i="39"/>
  <c r="R807" i="39"/>
  <c r="P807" i="39"/>
  <c r="BI804" i="39"/>
  <c r="BH804" i="39"/>
  <c r="BG804" i="39"/>
  <c r="BF804" i="39"/>
  <c r="T804" i="39"/>
  <c r="R804" i="39"/>
  <c r="P804" i="39"/>
  <c r="BI801" i="39"/>
  <c r="BH801" i="39"/>
  <c r="BG801" i="39"/>
  <c r="BF801" i="39"/>
  <c r="T801" i="39"/>
  <c r="R801" i="39"/>
  <c r="P801" i="39"/>
  <c r="BI798" i="39"/>
  <c r="BH798" i="39"/>
  <c r="BG798" i="39"/>
  <c r="BF798" i="39"/>
  <c r="T798" i="39"/>
  <c r="R798" i="39"/>
  <c r="P798" i="39"/>
  <c r="BI795" i="39"/>
  <c r="BH795" i="39"/>
  <c r="BG795" i="39"/>
  <c r="BF795" i="39"/>
  <c r="T795" i="39"/>
  <c r="R795" i="39"/>
  <c r="P795" i="39"/>
  <c r="BI792" i="39"/>
  <c r="BH792" i="39"/>
  <c r="BG792" i="39"/>
  <c r="BF792" i="39"/>
  <c r="T792" i="39"/>
  <c r="R792" i="39"/>
  <c r="P792" i="39"/>
  <c r="BI789" i="39"/>
  <c r="BH789" i="39"/>
  <c r="BG789" i="39"/>
  <c r="BF789" i="39"/>
  <c r="T789" i="39"/>
  <c r="R789" i="39"/>
  <c r="P789" i="39"/>
  <c r="BI786" i="39"/>
  <c r="BH786" i="39"/>
  <c r="BG786" i="39"/>
  <c r="BF786" i="39"/>
  <c r="T786" i="39"/>
  <c r="R786" i="39"/>
  <c r="P786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68" i="39"/>
  <c r="BH768" i="39"/>
  <c r="BG768" i="39"/>
  <c r="BF768" i="39"/>
  <c r="T768" i="39"/>
  <c r="R768" i="39"/>
  <c r="P768" i="39"/>
  <c r="BI765" i="39"/>
  <c r="BH765" i="39"/>
  <c r="BG765" i="39"/>
  <c r="BF765" i="39"/>
  <c r="T765" i="39"/>
  <c r="R765" i="39"/>
  <c r="P765" i="39"/>
  <c r="BI747" i="39"/>
  <c r="BH747" i="39"/>
  <c r="BG747" i="39"/>
  <c r="BF747" i="39"/>
  <c r="T747" i="39"/>
  <c r="R747" i="39"/>
  <c r="P747" i="39"/>
  <c r="BI739" i="39"/>
  <c r="BH739" i="39"/>
  <c r="BG739" i="39"/>
  <c r="BF739" i="39"/>
  <c r="T739" i="39"/>
  <c r="R739" i="39"/>
  <c r="P739" i="39"/>
  <c r="BI736" i="39"/>
  <c r="BH736" i="39"/>
  <c r="BG736" i="39"/>
  <c r="BF736" i="39"/>
  <c r="T736" i="39"/>
  <c r="R736" i="39"/>
  <c r="P736" i="39"/>
  <c r="BI731" i="39"/>
  <c r="BH731" i="39"/>
  <c r="BG731" i="39"/>
  <c r="BF731" i="39"/>
  <c r="T731" i="39"/>
  <c r="R731" i="39"/>
  <c r="P731" i="39"/>
  <c r="BI728" i="39"/>
  <c r="BH728" i="39"/>
  <c r="BG728" i="39"/>
  <c r="BF728" i="39"/>
  <c r="T728" i="39"/>
  <c r="R728" i="39"/>
  <c r="P728" i="39"/>
  <c r="BI715" i="39"/>
  <c r="BH715" i="39"/>
  <c r="BG715" i="39"/>
  <c r="BF715" i="39"/>
  <c r="T715" i="39"/>
  <c r="R715" i="39"/>
  <c r="P715" i="39"/>
  <c r="BI708" i="39"/>
  <c r="BH708" i="39"/>
  <c r="BG708" i="39"/>
  <c r="BF708" i="39"/>
  <c r="T708" i="39"/>
  <c r="R708" i="39"/>
  <c r="P708" i="39"/>
  <c r="BI695" i="39"/>
  <c r="BH695" i="39"/>
  <c r="BG695" i="39"/>
  <c r="BF695" i="39"/>
  <c r="T695" i="39"/>
  <c r="R695" i="39"/>
  <c r="P695" i="39"/>
  <c r="BI692" i="39"/>
  <c r="BH692" i="39"/>
  <c r="BG692" i="39"/>
  <c r="BF692" i="39"/>
  <c r="T692" i="39"/>
  <c r="R692" i="39"/>
  <c r="P692" i="39"/>
  <c r="BI689" i="39"/>
  <c r="BH689" i="39"/>
  <c r="BG689" i="39"/>
  <c r="BF689" i="39"/>
  <c r="T689" i="39"/>
  <c r="R689" i="39"/>
  <c r="P689" i="39"/>
  <c r="BI685" i="39"/>
  <c r="BH685" i="39"/>
  <c r="BG685" i="39"/>
  <c r="BF685" i="39"/>
  <c r="T685" i="39"/>
  <c r="T684" i="39"/>
  <c r="R685" i="39"/>
  <c r="R684" i="39"/>
  <c r="P685" i="39"/>
  <c r="P684" i="39"/>
  <c r="BI677" i="39"/>
  <c r="BH677" i="39"/>
  <c r="BG677" i="39"/>
  <c r="BF677" i="39"/>
  <c r="T677" i="39"/>
  <c r="R677" i="39"/>
  <c r="P677" i="39"/>
  <c r="BI674" i="39"/>
  <c r="BH674" i="39"/>
  <c r="BG674" i="39"/>
  <c r="BF674" i="39"/>
  <c r="T674" i="39"/>
  <c r="R674" i="39"/>
  <c r="P674" i="39"/>
  <c r="BI669" i="39"/>
  <c r="BH669" i="39"/>
  <c r="BG669" i="39"/>
  <c r="BF669" i="39"/>
  <c r="T669" i="39"/>
  <c r="R669" i="39"/>
  <c r="P669" i="39"/>
  <c r="BI660" i="39"/>
  <c r="BH660" i="39"/>
  <c r="BG660" i="39"/>
  <c r="BF660" i="39"/>
  <c r="T660" i="39"/>
  <c r="R660" i="39"/>
  <c r="P660" i="39"/>
  <c r="BI653" i="39"/>
  <c r="BH653" i="39"/>
  <c r="BG653" i="39"/>
  <c r="BF653" i="39"/>
  <c r="T653" i="39"/>
  <c r="R653" i="39"/>
  <c r="P653" i="39"/>
  <c r="BI641" i="39"/>
  <c r="BH641" i="39"/>
  <c r="BG641" i="39"/>
  <c r="BF641" i="39"/>
  <c r="T641" i="39"/>
  <c r="R641" i="39"/>
  <c r="P641" i="39"/>
  <c r="BI639" i="39"/>
  <c r="BH639" i="39"/>
  <c r="BG639" i="39"/>
  <c r="BF639" i="39"/>
  <c r="T639" i="39"/>
  <c r="R639" i="39"/>
  <c r="P639" i="39"/>
  <c r="BI638" i="39"/>
  <c r="BH638" i="39"/>
  <c r="BG638" i="39"/>
  <c r="BF638" i="39"/>
  <c r="T638" i="39"/>
  <c r="R638" i="39"/>
  <c r="P638" i="39"/>
  <c r="BI636" i="39"/>
  <c r="BH636" i="39"/>
  <c r="BG636" i="39"/>
  <c r="BF636" i="39"/>
  <c r="T636" i="39"/>
  <c r="R636" i="39"/>
  <c r="P636" i="39"/>
  <c r="BI635" i="39"/>
  <c r="BH635" i="39"/>
  <c r="BG635" i="39"/>
  <c r="BF635" i="39"/>
  <c r="T635" i="39"/>
  <c r="R635" i="39"/>
  <c r="P635" i="39"/>
  <c r="BI633" i="39"/>
  <c r="BH633" i="39"/>
  <c r="BG633" i="39"/>
  <c r="BF633" i="39"/>
  <c r="T633" i="39"/>
  <c r="R633" i="39"/>
  <c r="P633" i="39"/>
  <c r="BI632" i="39"/>
  <c r="BH632" i="39"/>
  <c r="BG632" i="39"/>
  <c r="BF632" i="39"/>
  <c r="T632" i="39"/>
  <c r="R632" i="39"/>
  <c r="P632" i="39"/>
  <c r="BI631" i="39"/>
  <c r="BH631" i="39"/>
  <c r="BG631" i="39"/>
  <c r="BF631" i="39"/>
  <c r="T631" i="39"/>
  <c r="R631" i="39"/>
  <c r="P631" i="39"/>
  <c r="BI630" i="39"/>
  <c r="BH630" i="39"/>
  <c r="BG630" i="39"/>
  <c r="BF630" i="39"/>
  <c r="T630" i="39"/>
  <c r="R630" i="39"/>
  <c r="P630" i="39"/>
  <c r="BI629" i="39"/>
  <c r="BH629" i="39"/>
  <c r="BG629" i="39"/>
  <c r="BF629" i="39"/>
  <c r="T629" i="39"/>
  <c r="R629" i="39"/>
  <c r="P629" i="39"/>
  <c r="BI628" i="39"/>
  <c r="BH628" i="39"/>
  <c r="BG628" i="39"/>
  <c r="BF628" i="39"/>
  <c r="T628" i="39"/>
  <c r="R628" i="39"/>
  <c r="P628" i="39"/>
  <c r="BI627" i="39"/>
  <c r="BH627" i="39"/>
  <c r="BG627" i="39"/>
  <c r="BF627" i="39"/>
  <c r="T627" i="39"/>
  <c r="R627" i="39"/>
  <c r="P627" i="39"/>
  <c r="BI626" i="39"/>
  <c r="BH626" i="39"/>
  <c r="BG626" i="39"/>
  <c r="BF626" i="39"/>
  <c r="T626" i="39"/>
  <c r="R626" i="39"/>
  <c r="P626" i="39"/>
  <c r="BI624" i="39"/>
  <c r="BH624" i="39"/>
  <c r="BG624" i="39"/>
  <c r="BF624" i="39"/>
  <c r="T624" i="39"/>
  <c r="R624" i="39"/>
  <c r="P624" i="39"/>
  <c r="BI623" i="39"/>
  <c r="BH623" i="39"/>
  <c r="BG623" i="39"/>
  <c r="BF623" i="39"/>
  <c r="T623" i="39"/>
  <c r="R623" i="39"/>
  <c r="P623" i="39"/>
  <c r="BI622" i="39"/>
  <c r="BH622" i="39"/>
  <c r="BG622" i="39"/>
  <c r="BF622" i="39"/>
  <c r="T622" i="39"/>
  <c r="R622" i="39"/>
  <c r="P622" i="39"/>
  <c r="BI620" i="39"/>
  <c r="BH620" i="39"/>
  <c r="BG620" i="39"/>
  <c r="BF620" i="39"/>
  <c r="T620" i="39"/>
  <c r="R620" i="39"/>
  <c r="P620" i="39"/>
  <c r="BI619" i="39"/>
  <c r="BH619" i="39"/>
  <c r="BG619" i="39"/>
  <c r="BF619" i="39"/>
  <c r="T619" i="39"/>
  <c r="R619" i="39"/>
  <c r="P619" i="39"/>
  <c r="BI618" i="39"/>
  <c r="BH618" i="39"/>
  <c r="BG618" i="39"/>
  <c r="BF618" i="39"/>
  <c r="T618" i="39"/>
  <c r="R618" i="39"/>
  <c r="P618" i="39"/>
  <c r="BI616" i="39"/>
  <c r="BH616" i="39"/>
  <c r="BG616" i="39"/>
  <c r="BF616" i="39"/>
  <c r="T616" i="39"/>
  <c r="R616" i="39"/>
  <c r="P616" i="39"/>
  <c r="BI615" i="39"/>
  <c r="BH615" i="39"/>
  <c r="BG615" i="39"/>
  <c r="BF615" i="39"/>
  <c r="T615" i="39"/>
  <c r="R615" i="39"/>
  <c r="P615" i="39"/>
  <c r="BI614" i="39"/>
  <c r="BH614" i="39"/>
  <c r="BG614" i="39"/>
  <c r="BF614" i="39"/>
  <c r="T614" i="39"/>
  <c r="R614" i="39"/>
  <c r="P614" i="39"/>
  <c r="BI613" i="39"/>
  <c r="BH613" i="39"/>
  <c r="BG613" i="39"/>
  <c r="BF613" i="39"/>
  <c r="T613" i="39"/>
  <c r="R613" i="39"/>
  <c r="P613" i="39"/>
  <c r="BI611" i="39"/>
  <c r="BH611" i="39"/>
  <c r="BG611" i="39"/>
  <c r="BF611" i="39"/>
  <c r="T611" i="39"/>
  <c r="R611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7" i="39"/>
  <c r="BH607" i="39"/>
  <c r="BG607" i="39"/>
  <c r="BF607" i="39"/>
  <c r="T607" i="39"/>
  <c r="R607" i="39"/>
  <c r="P607" i="39"/>
  <c r="BI606" i="39"/>
  <c r="BH606" i="39"/>
  <c r="BG606" i="39"/>
  <c r="BF606" i="39"/>
  <c r="T606" i="39"/>
  <c r="R606" i="39"/>
  <c r="P606" i="39"/>
  <c r="BI604" i="39"/>
  <c r="BH604" i="39"/>
  <c r="BG604" i="39"/>
  <c r="BF604" i="39"/>
  <c r="T604" i="39"/>
  <c r="R604" i="39"/>
  <c r="P604" i="39"/>
  <c r="BI603" i="39"/>
  <c r="BH603" i="39"/>
  <c r="BG603" i="39"/>
  <c r="BF603" i="39"/>
  <c r="T603" i="39"/>
  <c r="R603" i="39"/>
  <c r="P603" i="39"/>
  <c r="BI602" i="39"/>
  <c r="BH602" i="39"/>
  <c r="BG602" i="39"/>
  <c r="BF602" i="39"/>
  <c r="T602" i="39"/>
  <c r="R602" i="39"/>
  <c r="P602" i="39"/>
  <c r="BI600" i="39"/>
  <c r="BH600" i="39"/>
  <c r="BG600" i="39"/>
  <c r="BF600" i="39"/>
  <c r="T600" i="39"/>
  <c r="R600" i="39"/>
  <c r="P600" i="39"/>
  <c r="BI599" i="39"/>
  <c r="BH599" i="39"/>
  <c r="BG599" i="39"/>
  <c r="BF599" i="39"/>
  <c r="T599" i="39"/>
  <c r="R599" i="39"/>
  <c r="P599" i="39"/>
  <c r="BI598" i="39"/>
  <c r="BH598" i="39"/>
  <c r="BG598" i="39"/>
  <c r="BF598" i="39"/>
  <c r="T598" i="39"/>
  <c r="R598" i="39"/>
  <c r="P598" i="39"/>
  <c r="BI596" i="39"/>
  <c r="BH596" i="39"/>
  <c r="BG596" i="39"/>
  <c r="BF596" i="39"/>
  <c r="T596" i="39"/>
  <c r="R596" i="39"/>
  <c r="P596" i="39"/>
  <c r="BI595" i="39"/>
  <c r="BH595" i="39"/>
  <c r="BG595" i="39"/>
  <c r="BF595" i="39"/>
  <c r="T595" i="39"/>
  <c r="R595" i="39"/>
  <c r="P595" i="39"/>
  <c r="BI594" i="39"/>
  <c r="BH594" i="39"/>
  <c r="BG594" i="39"/>
  <c r="BF594" i="39"/>
  <c r="T594" i="39"/>
  <c r="R594" i="39"/>
  <c r="P594" i="39"/>
  <c r="BI593" i="39"/>
  <c r="BH593" i="39"/>
  <c r="BG593" i="39"/>
  <c r="BF593" i="39"/>
  <c r="T593" i="39"/>
  <c r="R593" i="39"/>
  <c r="P593" i="39"/>
  <c r="BI563" i="39"/>
  <c r="BH563" i="39"/>
  <c r="BG563" i="39"/>
  <c r="BF563" i="39"/>
  <c r="T563" i="39"/>
  <c r="R563" i="39"/>
  <c r="P563" i="39"/>
  <c r="BI558" i="39"/>
  <c r="BH558" i="39"/>
  <c r="BG558" i="39"/>
  <c r="BF558" i="39"/>
  <c r="T558" i="39"/>
  <c r="R558" i="39"/>
  <c r="R554" i="39" s="1"/>
  <c r="P558" i="39"/>
  <c r="BI555" i="39"/>
  <c r="BH555" i="39"/>
  <c r="BG555" i="39"/>
  <c r="BF555" i="39"/>
  <c r="T555" i="39"/>
  <c r="T554" i="39" s="1"/>
  <c r="R555" i="39"/>
  <c r="P555" i="39"/>
  <c r="P554" i="39" s="1"/>
  <c r="BI546" i="39"/>
  <c r="BH546" i="39"/>
  <c r="BG546" i="39"/>
  <c r="BF546" i="39"/>
  <c r="T546" i="39"/>
  <c r="T545" i="39"/>
  <c r="R546" i="39"/>
  <c r="R545" i="39"/>
  <c r="P546" i="39"/>
  <c r="P545" i="39"/>
  <c r="BI540" i="39"/>
  <c r="BH540" i="39"/>
  <c r="BG540" i="39"/>
  <c r="BF540" i="39"/>
  <c r="T540" i="39"/>
  <c r="R540" i="39"/>
  <c r="P540" i="39"/>
  <c r="BI537" i="39"/>
  <c r="BH537" i="39"/>
  <c r="BG537" i="39"/>
  <c r="BF537" i="39"/>
  <c r="T537" i="39"/>
  <c r="R537" i="39"/>
  <c r="P537" i="39"/>
  <c r="BI532" i="39"/>
  <c r="BH532" i="39"/>
  <c r="BG532" i="39"/>
  <c r="BF532" i="39"/>
  <c r="T532" i="39"/>
  <c r="R532" i="39"/>
  <c r="P532" i="39"/>
  <c r="BI525" i="39"/>
  <c r="BH525" i="39"/>
  <c r="BG525" i="39"/>
  <c r="BF525" i="39"/>
  <c r="T525" i="39"/>
  <c r="R525" i="39"/>
  <c r="P525" i="39"/>
  <c r="BI522" i="39"/>
  <c r="BH522" i="39"/>
  <c r="BG522" i="39"/>
  <c r="BF522" i="39"/>
  <c r="T522" i="39"/>
  <c r="R522" i="39"/>
  <c r="P522" i="39"/>
  <c r="BI519" i="39"/>
  <c r="BH519" i="39"/>
  <c r="BG519" i="39"/>
  <c r="BF519" i="39"/>
  <c r="T519" i="39"/>
  <c r="R519" i="39"/>
  <c r="P519" i="39"/>
  <c r="BI516" i="39"/>
  <c r="BH516" i="39"/>
  <c r="BG516" i="39"/>
  <c r="BF516" i="39"/>
  <c r="T516" i="39"/>
  <c r="R516" i="39"/>
  <c r="P516" i="39"/>
  <c r="BI513" i="39"/>
  <c r="BH513" i="39"/>
  <c r="BG513" i="39"/>
  <c r="BF513" i="39"/>
  <c r="T513" i="39"/>
  <c r="R513" i="39"/>
  <c r="P513" i="39"/>
  <c r="BI510" i="39"/>
  <c r="BH510" i="39"/>
  <c r="BG510" i="39"/>
  <c r="BF510" i="39"/>
  <c r="T510" i="39"/>
  <c r="R510" i="39"/>
  <c r="P510" i="39"/>
  <c r="BI509" i="39"/>
  <c r="BH509" i="39"/>
  <c r="BG509" i="39"/>
  <c r="BF509" i="39"/>
  <c r="T509" i="39"/>
  <c r="R509" i="39"/>
  <c r="P509" i="39"/>
  <c r="BI501" i="39"/>
  <c r="BH501" i="39"/>
  <c r="BG501" i="39"/>
  <c r="BF501" i="39"/>
  <c r="T501" i="39"/>
  <c r="R501" i="39"/>
  <c r="P501" i="39"/>
  <c r="BI491" i="39"/>
  <c r="BH491" i="39"/>
  <c r="BG491" i="39"/>
  <c r="BF491" i="39"/>
  <c r="T491" i="39"/>
  <c r="R491" i="39"/>
  <c r="P491" i="39"/>
  <c r="BI476" i="39"/>
  <c r="BH476" i="39"/>
  <c r="BG476" i="39"/>
  <c r="BF476" i="39"/>
  <c r="T476" i="39"/>
  <c r="R476" i="39"/>
  <c r="P476" i="39"/>
  <c r="BI456" i="39"/>
  <c r="BH456" i="39"/>
  <c r="BG456" i="39"/>
  <c r="BF456" i="39"/>
  <c r="T456" i="39"/>
  <c r="R456" i="39"/>
  <c r="P456" i="39"/>
  <c r="BI453" i="39"/>
  <c r="BH453" i="39"/>
  <c r="BG453" i="39"/>
  <c r="BF453" i="39"/>
  <c r="T453" i="39"/>
  <c r="R453" i="39"/>
  <c r="P453" i="39"/>
  <c r="BI439" i="39"/>
  <c r="BH439" i="39"/>
  <c r="BG439" i="39"/>
  <c r="BF439" i="39"/>
  <c r="T439" i="39"/>
  <c r="R439" i="39"/>
  <c r="P439" i="39"/>
  <c r="BI436" i="39"/>
  <c r="BH436" i="39"/>
  <c r="BG436" i="39"/>
  <c r="BF436" i="39"/>
  <c r="T436" i="39"/>
  <c r="R436" i="39"/>
  <c r="P436" i="39"/>
  <c r="BI433" i="39"/>
  <c r="BH433" i="39"/>
  <c r="BG433" i="39"/>
  <c r="BF433" i="39"/>
  <c r="T433" i="39"/>
  <c r="R433" i="39"/>
  <c r="P433" i="39"/>
  <c r="BI429" i="39"/>
  <c r="BH429" i="39"/>
  <c r="BG429" i="39"/>
  <c r="BF429" i="39"/>
  <c r="T429" i="39"/>
  <c r="R429" i="39"/>
  <c r="P429" i="39"/>
  <c r="BI414" i="39"/>
  <c r="BH414" i="39"/>
  <c r="BG414" i="39"/>
  <c r="BF414" i="39"/>
  <c r="T414" i="39"/>
  <c r="R414" i="39"/>
  <c r="P414" i="39"/>
  <c r="BI411" i="39"/>
  <c r="BH411" i="39"/>
  <c r="BG411" i="39"/>
  <c r="BF411" i="39"/>
  <c r="T411" i="39"/>
  <c r="R411" i="39"/>
  <c r="P411" i="39"/>
  <c r="BI402" i="39"/>
  <c r="BH402" i="39"/>
  <c r="BG402" i="39"/>
  <c r="BF402" i="39"/>
  <c r="T402" i="39"/>
  <c r="R402" i="39"/>
  <c r="P402" i="39"/>
  <c r="BI387" i="39"/>
  <c r="BH387" i="39"/>
  <c r="BG387" i="39"/>
  <c r="BF387" i="39"/>
  <c r="T387" i="39"/>
  <c r="R387" i="39"/>
  <c r="P387" i="39"/>
  <c r="BI380" i="39"/>
  <c r="BH380" i="39"/>
  <c r="BG380" i="39"/>
  <c r="BF380" i="39"/>
  <c r="T380" i="39"/>
  <c r="R380" i="39"/>
  <c r="P380" i="39"/>
  <c r="BI377" i="39"/>
  <c r="BH377" i="39"/>
  <c r="BG377" i="39"/>
  <c r="BF377" i="39"/>
  <c r="T377" i="39"/>
  <c r="R377" i="39"/>
  <c r="P377" i="39"/>
  <c r="BI366" i="39"/>
  <c r="BH366" i="39"/>
  <c r="BG366" i="39"/>
  <c r="BF366" i="39"/>
  <c r="T366" i="39"/>
  <c r="R366" i="39"/>
  <c r="P366" i="39"/>
  <c r="BI359" i="39"/>
  <c r="BH359" i="39"/>
  <c r="BG359" i="39"/>
  <c r="BF359" i="39"/>
  <c r="T359" i="39"/>
  <c r="R359" i="39"/>
  <c r="P359" i="39"/>
  <c r="BI353" i="39"/>
  <c r="BH353" i="39"/>
  <c r="BG353" i="39"/>
  <c r="BF353" i="39"/>
  <c r="T353" i="39"/>
  <c r="R353" i="39"/>
  <c r="P353" i="39"/>
  <c r="BI347" i="39"/>
  <c r="BH347" i="39"/>
  <c r="BG347" i="39"/>
  <c r="BF347" i="39"/>
  <c r="T347" i="39"/>
  <c r="R347" i="39"/>
  <c r="P347" i="39"/>
  <c r="BI336" i="39"/>
  <c r="BH336" i="39"/>
  <c r="BG336" i="39"/>
  <c r="BF336" i="39"/>
  <c r="T336" i="39"/>
  <c r="R336" i="39"/>
  <c r="P336" i="39"/>
  <c r="BI333" i="39"/>
  <c r="BH333" i="39"/>
  <c r="BG333" i="39"/>
  <c r="BF333" i="39"/>
  <c r="T333" i="39"/>
  <c r="R333" i="39"/>
  <c r="P333" i="39"/>
  <c r="BI325" i="39"/>
  <c r="BH325" i="39"/>
  <c r="BG325" i="39"/>
  <c r="BF325" i="39"/>
  <c r="T325" i="39"/>
  <c r="R325" i="39"/>
  <c r="P325" i="39"/>
  <c r="BI296" i="39"/>
  <c r="BH296" i="39"/>
  <c r="BG296" i="39"/>
  <c r="BF296" i="39"/>
  <c r="T296" i="39"/>
  <c r="R296" i="39"/>
  <c r="P296" i="39"/>
  <c r="BI280" i="39"/>
  <c r="BH280" i="39"/>
  <c r="BG280" i="39"/>
  <c r="BF280" i="39"/>
  <c r="T280" i="39"/>
  <c r="R280" i="39"/>
  <c r="P280" i="39"/>
  <c r="BI256" i="39"/>
  <c r="BH256" i="39"/>
  <c r="BG256" i="39"/>
  <c r="BF256" i="39"/>
  <c r="T256" i="39"/>
  <c r="R256" i="39"/>
  <c r="P256" i="39"/>
  <c r="BI246" i="39"/>
  <c r="BH246" i="39"/>
  <c r="BG246" i="39"/>
  <c r="BF246" i="39"/>
  <c r="T246" i="39"/>
  <c r="R246" i="39"/>
  <c r="P246" i="39"/>
  <c r="BI242" i="39"/>
  <c r="BH242" i="39"/>
  <c r="BG242" i="39"/>
  <c r="BF242" i="39"/>
  <c r="T242" i="39"/>
  <c r="R242" i="39"/>
  <c r="P242" i="39"/>
  <c r="BI228" i="39"/>
  <c r="BH228" i="39"/>
  <c r="BG228" i="39"/>
  <c r="BF228" i="39"/>
  <c r="T228" i="39"/>
  <c r="R228" i="39"/>
  <c r="P228" i="39"/>
  <c r="BI216" i="39"/>
  <c r="BH216" i="39"/>
  <c r="BG216" i="39"/>
  <c r="BF216" i="39"/>
  <c r="T216" i="39"/>
  <c r="R216" i="39"/>
  <c r="P216" i="39"/>
  <c r="BI211" i="39"/>
  <c r="BH211" i="39"/>
  <c r="BG211" i="39"/>
  <c r="BF211" i="39"/>
  <c r="T211" i="39"/>
  <c r="R211" i="39"/>
  <c r="P211" i="39"/>
  <c r="BI207" i="39"/>
  <c r="BH207" i="39"/>
  <c r="BG207" i="39"/>
  <c r="BF207" i="39"/>
  <c r="T207" i="39"/>
  <c r="R207" i="39"/>
  <c r="P207" i="39"/>
  <c r="BI204" i="39"/>
  <c r="BH204" i="39"/>
  <c r="BG204" i="39"/>
  <c r="BF204" i="39"/>
  <c r="T204" i="39"/>
  <c r="R204" i="39"/>
  <c r="P204" i="39"/>
  <c r="BI175" i="39"/>
  <c r="BH175" i="39"/>
  <c r="BG175" i="39"/>
  <c r="BF175" i="39"/>
  <c r="T175" i="39"/>
  <c r="R175" i="39"/>
  <c r="P175" i="39"/>
  <c r="BI172" i="39"/>
  <c r="BH172" i="39"/>
  <c r="BG172" i="39"/>
  <c r="BF172" i="39"/>
  <c r="T172" i="39"/>
  <c r="R172" i="39"/>
  <c r="P172" i="39"/>
  <c r="BI162" i="39"/>
  <c r="BH162" i="39"/>
  <c r="BG162" i="39"/>
  <c r="BF162" i="39"/>
  <c r="T162" i="39"/>
  <c r="R162" i="39"/>
  <c r="P162" i="39"/>
  <c r="BI159" i="39"/>
  <c r="BH159" i="39"/>
  <c r="BG159" i="39"/>
  <c r="BF159" i="39"/>
  <c r="T159" i="39"/>
  <c r="R159" i="39"/>
  <c r="P159" i="39"/>
  <c r="BI149" i="39"/>
  <c r="BH149" i="39"/>
  <c r="BG149" i="39"/>
  <c r="BF149" i="39"/>
  <c r="T149" i="39"/>
  <c r="R149" i="39"/>
  <c r="P149" i="39"/>
  <c r="J143" i="39"/>
  <c r="J142" i="39"/>
  <c r="F142" i="39"/>
  <c r="F140" i="39"/>
  <c r="E138" i="39"/>
  <c r="J94" i="39"/>
  <c r="J93" i="39"/>
  <c r="F93" i="39"/>
  <c r="F91" i="39"/>
  <c r="E89" i="39"/>
  <c r="J20" i="39"/>
  <c r="E20" i="39"/>
  <c r="F94" i="39"/>
  <c r="J19" i="39"/>
  <c r="J14" i="39"/>
  <c r="J140" i="39" s="1"/>
  <c r="E7" i="39"/>
  <c r="E134" i="39" s="1"/>
  <c r="J37" i="38"/>
  <c r="J36" i="38"/>
  <c r="AY136" i="1"/>
  <c r="J35" i="38"/>
  <c r="AX136" i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 s="1"/>
  <c r="R132" i="38"/>
  <c r="R131" i="38" s="1"/>
  <c r="P132" i="38"/>
  <c r="P131" i="38" s="1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92" i="38" s="1"/>
  <c r="J17" i="38"/>
  <c r="J12" i="38"/>
  <c r="J115" i="38"/>
  <c r="E7" i="38"/>
  <c r="E85" i="38"/>
  <c r="J37" i="37"/>
  <c r="J36" i="37"/>
  <c r="AY135" i="1" s="1"/>
  <c r="J35" i="37"/>
  <c r="AX135" i="1" s="1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39" i="37"/>
  <c r="BH139" i="37"/>
  <c r="BG139" i="37"/>
  <c r="BF139" i="37"/>
  <c r="T139" i="37"/>
  <c r="R139" i="37"/>
  <c r="P139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/>
  <c r="J17" i="37"/>
  <c r="J12" i="37"/>
  <c r="J113" i="37" s="1"/>
  <c r="E7" i="37"/>
  <c r="E109" i="37" s="1"/>
  <c r="J37" i="36"/>
  <c r="J36" i="36"/>
  <c r="AY134" i="1"/>
  <c r="J35" i="36"/>
  <c r="AX134" i="1"/>
  <c r="BI143" i="36"/>
  <c r="BH143" i="36"/>
  <c r="BG143" i="36"/>
  <c r="BF143" i="36"/>
  <c r="T143" i="36"/>
  <c r="T142" i="36"/>
  <c r="T141" i="36" s="1"/>
  <c r="R143" i="36"/>
  <c r="R142" i="36" s="1"/>
  <c r="R141" i="36" s="1"/>
  <c r="P143" i="36"/>
  <c r="P142" i="36"/>
  <c r="P141" i="36" s="1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/>
  <c r="J17" i="36"/>
  <c r="J12" i="36"/>
  <c r="J89" i="36" s="1"/>
  <c r="E7" i="36"/>
  <c r="E113" i="36" s="1"/>
  <c r="J37" i="35"/>
  <c r="J36" i="35"/>
  <c r="AY133" i="1"/>
  <c r="J35" i="35"/>
  <c r="AX133" i="1"/>
  <c r="BI142" i="35"/>
  <c r="BH142" i="35"/>
  <c r="BG142" i="35"/>
  <c r="BF142" i="35"/>
  <c r="T142" i="35"/>
  <c r="R142" i="35"/>
  <c r="P142" i="35"/>
  <c r="BI140" i="35"/>
  <c r="BH140" i="35"/>
  <c r="BG140" i="35"/>
  <c r="BF140" i="35"/>
  <c r="T140" i="35"/>
  <c r="R140" i="35"/>
  <c r="P140" i="35"/>
  <c r="BI137" i="35"/>
  <c r="BH137" i="35"/>
  <c r="BG137" i="35"/>
  <c r="BF137" i="35"/>
  <c r="T137" i="35"/>
  <c r="R137" i="35"/>
  <c r="P137" i="35"/>
  <c r="BI136" i="35"/>
  <c r="BH136" i="35"/>
  <c r="BG136" i="35"/>
  <c r="BF136" i="35"/>
  <c r="T136" i="35"/>
  <c r="R136" i="35"/>
  <c r="P136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2" i="35"/>
  <c r="BH132" i="35"/>
  <c r="BG132" i="35"/>
  <c r="BF132" i="35"/>
  <c r="T132" i="35"/>
  <c r="R132" i="35"/>
  <c r="P132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92" i="35"/>
  <c r="J17" i="35"/>
  <c r="J12" i="35"/>
  <c r="J117" i="35" s="1"/>
  <c r="E7" i="35"/>
  <c r="E85" i="35" s="1"/>
  <c r="J37" i="34"/>
  <c r="J36" i="34"/>
  <c r="AY132" i="1"/>
  <c r="J35" i="34"/>
  <c r="AX132" i="1"/>
  <c r="BI166" i="34"/>
  <c r="BH166" i="34"/>
  <c r="BG166" i="34"/>
  <c r="BF166" i="34"/>
  <c r="T166" i="34"/>
  <c r="T165" i="34"/>
  <c r="T164" i="34" s="1"/>
  <c r="R166" i="34"/>
  <c r="R165" i="34" s="1"/>
  <c r="R164" i="34" s="1"/>
  <c r="P166" i="34"/>
  <c r="P165" i="34"/>
  <c r="P164" i="34" s="1"/>
  <c r="BI162" i="34"/>
  <c r="BH162" i="34"/>
  <c r="BG162" i="34"/>
  <c r="BF162" i="34"/>
  <c r="T162" i="34"/>
  <c r="T161" i="34" s="1"/>
  <c r="R162" i="34"/>
  <c r="R161" i="34" s="1"/>
  <c r="P162" i="34"/>
  <c r="P161" i="34" s="1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121" i="34"/>
  <c r="J17" i="34"/>
  <c r="J12" i="34"/>
  <c r="J118" i="34" s="1"/>
  <c r="E7" i="34"/>
  <c r="E114" i="34" s="1"/>
  <c r="J37" i="33"/>
  <c r="J36" i="33"/>
  <c r="AY131" i="1"/>
  <c r="J35" i="33"/>
  <c r="AX131" i="1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49" i="33"/>
  <c r="BH149" i="33"/>
  <c r="BG149" i="33"/>
  <c r="BF149" i="33"/>
  <c r="T149" i="33"/>
  <c r="T148" i="33" s="1"/>
  <c r="R149" i="33"/>
  <c r="R148" i="33" s="1"/>
  <c r="P149" i="33"/>
  <c r="P148" i="33" s="1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119" i="33"/>
  <c r="J17" i="33"/>
  <c r="J12" i="33"/>
  <c r="J116" i="33" s="1"/>
  <c r="E7" i="33"/>
  <c r="E112" i="33" s="1"/>
  <c r="J37" i="32"/>
  <c r="J36" i="32"/>
  <c r="AY130" i="1"/>
  <c r="J35" i="32"/>
  <c r="AX130" i="1"/>
  <c r="BI172" i="32"/>
  <c r="BH172" i="32"/>
  <c r="BG172" i="32"/>
  <c r="BF172" i="32"/>
  <c r="T172" i="32"/>
  <c r="R172" i="32"/>
  <c r="P172" i="32"/>
  <c r="BI170" i="32"/>
  <c r="BH170" i="32"/>
  <c r="BG170" i="32"/>
  <c r="BF170" i="32"/>
  <c r="T170" i="32"/>
  <c r="R170" i="32"/>
  <c r="P170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6" i="32"/>
  <c r="BH166" i="32"/>
  <c r="BG166" i="32"/>
  <c r="BF166" i="32"/>
  <c r="T166" i="32"/>
  <c r="R166" i="32"/>
  <c r="P166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T161" i="32" s="1"/>
  <c r="R162" i="32"/>
  <c r="R161" i="32" s="1"/>
  <c r="P162" i="32"/>
  <c r="P161" i="32" s="1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BI140" i="32"/>
  <c r="BH140" i="32"/>
  <c r="BG140" i="32"/>
  <c r="BF140" i="32"/>
  <c r="T140" i="32"/>
  <c r="R140" i="32"/>
  <c r="P140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120" i="32"/>
  <c r="J17" i="32"/>
  <c r="J12" i="32"/>
  <c r="J89" i="32" s="1"/>
  <c r="E7" i="32"/>
  <c r="E113" i="32" s="1"/>
  <c r="J37" i="31"/>
  <c r="J36" i="31"/>
  <c r="AY129" i="1"/>
  <c r="J35" i="31"/>
  <c r="AX129" i="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4" i="31"/>
  <c r="BH134" i="31"/>
  <c r="BG134" i="31"/>
  <c r="BF134" i="31"/>
  <c r="T134" i="31"/>
  <c r="R134" i="31"/>
  <c r="P134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92" i="31"/>
  <c r="J17" i="31"/>
  <c r="J12" i="31"/>
  <c r="J115" i="31" s="1"/>
  <c r="E7" i="31"/>
  <c r="E85" i="31" s="1"/>
  <c r="J37" i="30"/>
  <c r="J36" i="30"/>
  <c r="AY128" i="1"/>
  <c r="J35" i="30"/>
  <c r="AX128" i="1"/>
  <c r="BI245" i="30"/>
  <c r="BH245" i="30"/>
  <c r="BG245" i="30"/>
  <c r="BF245" i="30"/>
  <c r="T245" i="30"/>
  <c r="T244" i="30"/>
  <c r="R245" i="30"/>
  <c r="R244" i="30"/>
  <c r="P245" i="30"/>
  <c r="P244" i="30"/>
  <c r="BI242" i="30"/>
  <c r="BH242" i="30"/>
  <c r="BG242" i="30"/>
  <c r="BF242" i="30"/>
  <c r="T242" i="30"/>
  <c r="R242" i="30"/>
  <c r="P242" i="30"/>
  <c r="BI241" i="30"/>
  <c r="BH241" i="30"/>
  <c r="BG241" i="30"/>
  <c r="BF241" i="30"/>
  <c r="T241" i="30"/>
  <c r="R241" i="30"/>
  <c r="P241" i="30"/>
  <c r="BI239" i="30"/>
  <c r="BH239" i="30"/>
  <c r="BG239" i="30"/>
  <c r="BF239" i="30"/>
  <c r="T239" i="30"/>
  <c r="R239" i="30"/>
  <c r="P239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31" i="30"/>
  <c r="BH231" i="30"/>
  <c r="BG231" i="30"/>
  <c r="BF231" i="30"/>
  <c r="T231" i="30"/>
  <c r="R231" i="30"/>
  <c r="P231" i="30"/>
  <c r="BI229" i="30"/>
  <c r="BH229" i="30"/>
  <c r="BG229" i="30"/>
  <c r="BF229" i="30"/>
  <c r="T229" i="30"/>
  <c r="R229" i="30"/>
  <c r="P229" i="30"/>
  <c r="BI227" i="30"/>
  <c r="BH227" i="30"/>
  <c r="BG227" i="30"/>
  <c r="BF227" i="30"/>
  <c r="T227" i="30"/>
  <c r="R227" i="30"/>
  <c r="P227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9" i="30"/>
  <c r="BH219" i="30"/>
  <c r="BG219" i="30"/>
  <c r="BF219" i="30"/>
  <c r="T219" i="30"/>
  <c r="R219" i="30"/>
  <c r="P219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1" i="30"/>
  <c r="BH211" i="30"/>
  <c r="BG211" i="30"/>
  <c r="BF211" i="30"/>
  <c r="T211" i="30"/>
  <c r="R211" i="30"/>
  <c r="P211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3" i="30"/>
  <c r="BH193" i="30"/>
  <c r="BG193" i="30"/>
  <c r="BF193" i="30"/>
  <c r="T193" i="30"/>
  <c r="R193" i="30"/>
  <c r="P193" i="30"/>
  <c r="BI191" i="30"/>
  <c r="BH191" i="30"/>
  <c r="BG191" i="30"/>
  <c r="BF191" i="30"/>
  <c r="T191" i="30"/>
  <c r="R191" i="30"/>
  <c r="P191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80" i="30"/>
  <c r="BH180" i="30"/>
  <c r="BG180" i="30"/>
  <c r="BF180" i="30"/>
  <c r="T180" i="30"/>
  <c r="R180" i="30"/>
  <c r="P180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3" i="30"/>
  <c r="BH153" i="30"/>
  <c r="BG153" i="30"/>
  <c r="BF153" i="30"/>
  <c r="T153" i="30"/>
  <c r="R153" i="30"/>
  <c r="P153" i="30"/>
  <c r="BI150" i="30"/>
  <c r="BH150" i="30"/>
  <c r="BG150" i="30"/>
  <c r="BF150" i="30"/>
  <c r="T150" i="30"/>
  <c r="T149" i="30" s="1"/>
  <c r="R150" i="30"/>
  <c r="R149" i="30" s="1"/>
  <c r="P150" i="30"/>
  <c r="P149" i="30" s="1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124" i="30" s="1"/>
  <c r="J17" i="30"/>
  <c r="J12" i="30"/>
  <c r="J121" i="30"/>
  <c r="E7" i="30"/>
  <c r="E117" i="30"/>
  <c r="J37" i="29"/>
  <c r="J36" i="29"/>
  <c r="AY127" i="1" s="1"/>
  <c r="J35" i="29"/>
  <c r="AX127" i="1" s="1"/>
  <c r="BI256" i="29"/>
  <c r="BH256" i="29"/>
  <c r="BG256" i="29"/>
  <c r="BF256" i="29"/>
  <c r="T256" i="29"/>
  <c r="R256" i="29"/>
  <c r="P256" i="29"/>
  <c r="BI255" i="29"/>
  <c r="BH255" i="29"/>
  <c r="BG255" i="29"/>
  <c r="BF255" i="29"/>
  <c r="T255" i="29"/>
  <c r="R255" i="29"/>
  <c r="P255" i="29"/>
  <c r="BI253" i="29"/>
  <c r="BH253" i="29"/>
  <c r="BG253" i="29"/>
  <c r="BF253" i="29"/>
  <c r="T253" i="29"/>
  <c r="T252" i="29" s="1"/>
  <c r="R253" i="29"/>
  <c r="R252" i="29" s="1"/>
  <c r="P253" i="29"/>
  <c r="P252" i="29" s="1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7" i="29"/>
  <c r="BH247" i="29"/>
  <c r="BG247" i="29"/>
  <c r="BF247" i="29"/>
  <c r="T247" i="29"/>
  <c r="T246" i="29" s="1"/>
  <c r="R247" i="29"/>
  <c r="R246" i="29" s="1"/>
  <c r="P247" i="29"/>
  <c r="P246" i="29" s="1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3" i="29"/>
  <c r="BH243" i="29"/>
  <c r="BG243" i="29"/>
  <c r="BF243" i="29"/>
  <c r="T243" i="29"/>
  <c r="R243" i="29"/>
  <c r="P243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123" i="29"/>
  <c r="J17" i="29"/>
  <c r="J12" i="29"/>
  <c r="J120" i="29" s="1"/>
  <c r="E7" i="29"/>
  <c r="E116" i="29" s="1"/>
  <c r="J37" i="28"/>
  <c r="J36" i="28"/>
  <c r="AY126" i="1"/>
  <c r="J35" i="28"/>
  <c r="AX126" i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1" i="28"/>
  <c r="BH131" i="28"/>
  <c r="BG131" i="28"/>
  <c r="BF131" i="28"/>
  <c r="T131" i="28"/>
  <c r="R131" i="28"/>
  <c r="P131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117" i="28"/>
  <c r="J17" i="28"/>
  <c r="J12" i="28"/>
  <c r="J114" i="28" s="1"/>
  <c r="E7" i="28"/>
  <c r="E110" i="28" s="1"/>
  <c r="J39" i="27"/>
  <c r="J38" i="27"/>
  <c r="AY125" i="1"/>
  <c r="J37" i="27"/>
  <c r="AX125" i="1"/>
  <c r="BI250" i="27"/>
  <c r="BH250" i="27"/>
  <c r="BG250" i="27"/>
  <c r="BF250" i="27"/>
  <c r="T250" i="27"/>
  <c r="T249" i="27"/>
  <c r="R250" i="27"/>
  <c r="R249" i="27"/>
  <c r="P250" i="27"/>
  <c r="P249" i="27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6" i="27"/>
  <c r="BH246" i="27"/>
  <c r="BG246" i="27"/>
  <c r="BF246" i="27"/>
  <c r="T246" i="27"/>
  <c r="R246" i="27"/>
  <c r="P246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40" i="27"/>
  <c r="BH240" i="27"/>
  <c r="BG240" i="27"/>
  <c r="BF240" i="27"/>
  <c r="T240" i="27"/>
  <c r="R240" i="27"/>
  <c r="P240" i="27"/>
  <c r="BI239" i="27"/>
  <c r="BH239" i="27"/>
  <c r="BG239" i="27"/>
  <c r="BF239" i="27"/>
  <c r="T239" i="27"/>
  <c r="R239" i="27"/>
  <c r="P239" i="27"/>
  <c r="BI238" i="27"/>
  <c r="BH238" i="27"/>
  <c r="BG238" i="27"/>
  <c r="BF238" i="27"/>
  <c r="T238" i="27"/>
  <c r="R238" i="27"/>
  <c r="P238" i="27"/>
  <c r="BI237" i="27"/>
  <c r="BH237" i="27"/>
  <c r="BG237" i="27"/>
  <c r="BF237" i="27"/>
  <c r="T237" i="27"/>
  <c r="R237" i="27"/>
  <c r="P237" i="27"/>
  <c r="BI236" i="27"/>
  <c r="BH236" i="27"/>
  <c r="BG236" i="27"/>
  <c r="BF236" i="27"/>
  <c r="T236" i="27"/>
  <c r="R236" i="27"/>
  <c r="P236" i="27"/>
  <c r="BI235" i="27"/>
  <c r="BH235" i="27"/>
  <c r="BG235" i="27"/>
  <c r="BF235" i="27"/>
  <c r="T235" i="27"/>
  <c r="R235" i="27"/>
  <c r="P235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8" i="27"/>
  <c r="BH218" i="27"/>
  <c r="BG218" i="27"/>
  <c r="BF218" i="27"/>
  <c r="T218" i="27"/>
  <c r="R218" i="27"/>
  <c r="P218" i="27"/>
  <c r="BI214" i="27"/>
  <c r="BH214" i="27"/>
  <c r="BG214" i="27"/>
  <c r="BF214" i="27"/>
  <c r="T214" i="27"/>
  <c r="R214" i="27"/>
  <c r="P214" i="27"/>
  <c r="BI210" i="27"/>
  <c r="BH210" i="27"/>
  <c r="BG210" i="27"/>
  <c r="BF210" i="27"/>
  <c r="T210" i="27"/>
  <c r="R210" i="27"/>
  <c r="P210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199" i="27"/>
  <c r="BH199" i="27"/>
  <c r="BG199" i="27"/>
  <c r="BF199" i="27"/>
  <c r="T199" i="27"/>
  <c r="R199" i="27"/>
  <c r="P199" i="27"/>
  <c r="BI195" i="27"/>
  <c r="BH195" i="27"/>
  <c r="BG195" i="27"/>
  <c r="BF195" i="27"/>
  <c r="T195" i="27"/>
  <c r="R195" i="27"/>
  <c r="P195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76" i="27"/>
  <c r="BH176" i="27"/>
  <c r="BG176" i="27"/>
  <c r="BF176" i="27"/>
  <c r="T176" i="27"/>
  <c r="R176" i="27"/>
  <c r="P176" i="27"/>
  <c r="BI172" i="27"/>
  <c r="BH172" i="27"/>
  <c r="BG172" i="27"/>
  <c r="BF172" i="27"/>
  <c r="T172" i="27"/>
  <c r="R172" i="27"/>
  <c r="P172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2" i="27"/>
  <c r="BH152" i="27"/>
  <c r="BG152" i="27"/>
  <c r="BF152" i="27"/>
  <c r="T152" i="27"/>
  <c r="R152" i="27"/>
  <c r="P152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123" i="27" s="1"/>
  <c r="J19" i="27"/>
  <c r="J14" i="27"/>
  <c r="J120" i="27"/>
  <c r="E7" i="27"/>
  <c r="E114" i="27"/>
  <c r="J39" i="26"/>
  <c r="J38" i="26"/>
  <c r="AY124" i="1" s="1"/>
  <c r="J37" i="26"/>
  <c r="AX124" i="1" s="1"/>
  <c r="BI148" i="26"/>
  <c r="BH148" i="26"/>
  <c r="BG148" i="26"/>
  <c r="BF148" i="26"/>
  <c r="T148" i="26"/>
  <c r="T147" i="26" s="1"/>
  <c r="R148" i="26"/>
  <c r="R147" i="26" s="1"/>
  <c r="P148" i="26"/>
  <c r="P147" i="26" s="1"/>
  <c r="BI146" i="26"/>
  <c r="BH146" i="26"/>
  <c r="BG146" i="26"/>
  <c r="BF146" i="26"/>
  <c r="T146" i="26"/>
  <c r="T145" i="26" s="1"/>
  <c r="R146" i="26"/>
  <c r="R145" i="26" s="1"/>
  <c r="P146" i="26"/>
  <c r="P145" i="26" s="1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94" i="26" s="1"/>
  <c r="J19" i="26"/>
  <c r="J14" i="26"/>
  <c r="J91" i="26"/>
  <c r="E7" i="26"/>
  <c r="E112" i="26"/>
  <c r="J39" i="25"/>
  <c r="J38" i="25"/>
  <c r="AY123" i="1" s="1"/>
  <c r="J37" i="25"/>
  <c r="AX123" i="1" s="1"/>
  <c r="BI164" i="25"/>
  <c r="BH164" i="25"/>
  <c r="BG164" i="25"/>
  <c r="BF164" i="25"/>
  <c r="T164" i="25"/>
  <c r="T163" i="25" s="1"/>
  <c r="R164" i="25"/>
  <c r="R163" i="25" s="1"/>
  <c r="P164" i="25"/>
  <c r="P163" i="25" s="1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121" i="25"/>
  <c r="J19" i="25"/>
  <c r="J14" i="25"/>
  <c r="J91" i="25" s="1"/>
  <c r="E7" i="25"/>
  <c r="E85" i="25" s="1"/>
  <c r="J39" i="24"/>
  <c r="J38" i="24"/>
  <c r="AY122" i="1"/>
  <c r="J37" i="24"/>
  <c r="AX122" i="1"/>
  <c r="BI166" i="24"/>
  <c r="BH166" i="24"/>
  <c r="BG166" i="24"/>
  <c r="BF166" i="24"/>
  <c r="T166" i="24"/>
  <c r="T165" i="24"/>
  <c r="R166" i="24"/>
  <c r="R165" i="24"/>
  <c r="P166" i="24"/>
  <c r="P165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0" i="24"/>
  <c r="BH150" i="24"/>
  <c r="BG150" i="24"/>
  <c r="BF150" i="24"/>
  <c r="T150" i="24"/>
  <c r="R150" i="24"/>
  <c r="P150" i="24"/>
  <c r="BI145" i="24"/>
  <c r="BH145" i="24"/>
  <c r="BG145" i="24"/>
  <c r="BF145" i="24"/>
  <c r="T145" i="24"/>
  <c r="R145" i="24"/>
  <c r="P145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94" i="24" s="1"/>
  <c r="J19" i="24"/>
  <c r="J14" i="24"/>
  <c r="J91" i="24"/>
  <c r="E7" i="24"/>
  <c r="E85" i="24"/>
  <c r="J39" i="23"/>
  <c r="J38" i="23"/>
  <c r="AY121" i="1" s="1"/>
  <c r="J37" i="23"/>
  <c r="AX121" i="1" s="1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T179" i="23"/>
  <c r="R180" i="23"/>
  <c r="R179" i="23"/>
  <c r="P180" i="23"/>
  <c r="P179" i="23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/>
  <c r="J19" i="23"/>
  <c r="J14" i="23"/>
  <c r="J122" i="23" s="1"/>
  <c r="E7" i="23"/>
  <c r="E116" i="23" s="1"/>
  <c r="J39" i="22"/>
  <c r="J38" i="22"/>
  <c r="AY120" i="1"/>
  <c r="J37" i="22"/>
  <c r="AX120" i="1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T200" i="22"/>
  <c r="R201" i="22"/>
  <c r="R200" i="22"/>
  <c r="P201" i="22"/>
  <c r="P200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89" i="22"/>
  <c r="BH189" i="22"/>
  <c r="BG189" i="22"/>
  <c r="BF189" i="22"/>
  <c r="T189" i="22"/>
  <c r="R189" i="22"/>
  <c r="P189" i="22"/>
  <c r="BI182" i="22"/>
  <c r="BH182" i="22"/>
  <c r="BG182" i="22"/>
  <c r="BF182" i="22"/>
  <c r="T182" i="22"/>
  <c r="R182" i="22"/>
  <c r="P182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124" i="22"/>
  <c r="J19" i="22"/>
  <c r="J14" i="22"/>
  <c r="J121" i="22" s="1"/>
  <c r="E7" i="22"/>
  <c r="E85" i="22" s="1"/>
  <c r="J39" i="21"/>
  <c r="J38" i="21"/>
  <c r="AY119" i="1"/>
  <c r="J37" i="21"/>
  <c r="AX119" i="1"/>
  <c r="BI362" i="21"/>
  <c r="BH362" i="21"/>
  <c r="BG362" i="21"/>
  <c r="BF362" i="21"/>
  <c r="T362" i="21"/>
  <c r="T351" i="21"/>
  <c r="R362" i="21"/>
  <c r="P362" i="21"/>
  <c r="P351" i="21"/>
  <c r="BI352" i="21"/>
  <c r="BH352" i="21"/>
  <c r="BG352" i="21"/>
  <c r="BF352" i="21"/>
  <c r="T352" i="21"/>
  <c r="R352" i="21"/>
  <c r="R351" i="21" s="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7" i="21"/>
  <c r="BH287" i="21"/>
  <c r="BG287" i="21"/>
  <c r="BF287" i="21"/>
  <c r="T287" i="21"/>
  <c r="R287" i="21"/>
  <c r="P287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3" i="21"/>
  <c r="BH273" i="21"/>
  <c r="BG273" i="21"/>
  <c r="BF273" i="21"/>
  <c r="T273" i="21"/>
  <c r="R273" i="21"/>
  <c r="P273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52" i="21"/>
  <c r="BH252" i="21"/>
  <c r="BG252" i="21"/>
  <c r="BF252" i="21"/>
  <c r="T252" i="21"/>
  <c r="R252" i="21"/>
  <c r="P252" i="21"/>
  <c r="BI247" i="21"/>
  <c r="BH247" i="21"/>
  <c r="BG247" i="21"/>
  <c r="BF247" i="21"/>
  <c r="T247" i="21"/>
  <c r="R247" i="21"/>
  <c r="P247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T239" i="21"/>
  <c r="R240" i="21"/>
  <c r="R239" i="21"/>
  <c r="P240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3" i="21"/>
  <c r="BH223" i="21"/>
  <c r="BG223" i="21"/>
  <c r="BF223" i="21"/>
  <c r="T223" i="21"/>
  <c r="R223" i="21"/>
  <c r="P223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07" i="21"/>
  <c r="BH207" i="21"/>
  <c r="BG207" i="21"/>
  <c r="BF207" i="21"/>
  <c r="T207" i="21"/>
  <c r="R207" i="21"/>
  <c r="P207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94" i="21" s="1"/>
  <c r="J19" i="21"/>
  <c r="J14" i="21"/>
  <c r="J128" i="21"/>
  <c r="E7" i="21"/>
  <c r="E122" i="21"/>
  <c r="J39" i="20"/>
  <c r="J38" i="20"/>
  <c r="AY118" i="1" s="1"/>
  <c r="J37" i="20"/>
  <c r="AX118" i="1" s="1"/>
  <c r="BI334" i="20"/>
  <c r="BH334" i="20"/>
  <c r="BG334" i="20"/>
  <c r="BF334" i="20"/>
  <c r="T334" i="20"/>
  <c r="R334" i="20"/>
  <c r="P334" i="20"/>
  <c r="BI324" i="20"/>
  <c r="BH324" i="20"/>
  <c r="BG324" i="20"/>
  <c r="BF324" i="20"/>
  <c r="T324" i="20"/>
  <c r="T323" i="20" s="1"/>
  <c r="R324" i="20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4" i="20"/>
  <c r="BH274" i="20"/>
  <c r="BG274" i="20"/>
  <c r="BF274" i="20"/>
  <c r="T274" i="20"/>
  <c r="R274" i="20"/>
  <c r="P274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7" i="20"/>
  <c r="BH257" i="20"/>
  <c r="BG257" i="20"/>
  <c r="BF257" i="20"/>
  <c r="T257" i="20"/>
  <c r="R257" i="20"/>
  <c r="P257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2" i="20"/>
  <c r="BH222" i="20"/>
  <c r="BG222" i="20"/>
  <c r="BF222" i="20"/>
  <c r="T222" i="20"/>
  <c r="R222" i="20"/>
  <c r="P222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T214" i="20" s="1"/>
  <c r="R215" i="20"/>
  <c r="R214" i="20" s="1"/>
  <c r="P215" i="20"/>
  <c r="P214" i="20" s="1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94" i="20" s="1"/>
  <c r="J19" i="20"/>
  <c r="J14" i="20"/>
  <c r="J127" i="20"/>
  <c r="E7" i="20"/>
  <c r="E121" i="20"/>
  <c r="J41" i="19"/>
  <c r="J40" i="19"/>
  <c r="AY116" i="1" s="1"/>
  <c r="J39" i="19"/>
  <c r="AX116" i="1" s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/>
  <c r="R142" i="19"/>
  <c r="R141" i="19"/>
  <c r="P142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133" i="19" s="1"/>
  <c r="J21" i="19"/>
  <c r="J16" i="19"/>
  <c r="J130" i="19"/>
  <c r="E7" i="19"/>
  <c r="E122" i="19"/>
  <c r="J41" i="18"/>
  <c r="J40" i="18"/>
  <c r="AY115" i="1" s="1"/>
  <c r="J39" i="18"/>
  <c r="AX115" i="1" s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 s="1"/>
  <c r="R142" i="18"/>
  <c r="R141" i="18" s="1"/>
  <c r="P142" i="18"/>
  <c r="P141" i="18" s="1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96" i="18" s="1"/>
  <c r="J21" i="18"/>
  <c r="J16" i="18"/>
  <c r="J129" i="18"/>
  <c r="E7" i="18"/>
  <c r="E121" i="18"/>
  <c r="J41" i="17"/>
  <c r="J40" i="17"/>
  <c r="AY114" i="1" s="1"/>
  <c r="J39" i="17"/>
  <c r="AX114" i="1" s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 s="1"/>
  <c r="R141" i="17"/>
  <c r="R140" i="17" s="1"/>
  <c r="P141" i="17"/>
  <c r="P140" i="17" s="1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96" i="17" s="1"/>
  <c r="J21" i="17"/>
  <c r="J16" i="17"/>
  <c r="J93" i="17"/>
  <c r="E7" i="17"/>
  <c r="E120" i="17"/>
  <c r="J41" i="16"/>
  <c r="J40" i="16"/>
  <c r="AY113" i="1" s="1"/>
  <c r="J39" i="16"/>
  <c r="AX113" i="1" s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/>
  <c r="R141" i="16"/>
  <c r="R140" i="16"/>
  <c r="P141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131" i="16"/>
  <c r="J21" i="16"/>
  <c r="J16" i="16"/>
  <c r="J93" i="16" s="1"/>
  <c r="E7" i="16"/>
  <c r="E85" i="16" s="1"/>
  <c r="J41" i="15"/>
  <c r="J40" i="15"/>
  <c r="AY112" i="1"/>
  <c r="J39" i="15"/>
  <c r="AX112" i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/>
  <c r="P141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/>
  <c r="J21" i="15"/>
  <c r="J16" i="15"/>
  <c r="J128" i="15" s="1"/>
  <c r="E7" i="15"/>
  <c r="E85" i="15" s="1"/>
  <c r="J41" i="14"/>
  <c r="J40" i="14"/>
  <c r="AY111" i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 s="1"/>
  <c r="R141" i="14"/>
  <c r="R140" i="14" s="1"/>
  <c r="P141" i="14"/>
  <c r="P140" i="14" s="1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131" i="14" s="1"/>
  <c r="J21" i="14"/>
  <c r="J16" i="14"/>
  <c r="J128" i="14"/>
  <c r="E7" i="14"/>
  <c r="E85" i="14"/>
  <c r="J41" i="13"/>
  <c r="J40" i="13"/>
  <c r="AY109" i="1" s="1"/>
  <c r="J39" i="13"/>
  <c r="AX109" i="1" s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125" i="13" s="1"/>
  <c r="J21" i="13"/>
  <c r="J16" i="13"/>
  <c r="J122" i="13"/>
  <c r="E7" i="13"/>
  <c r="E85" i="13"/>
  <c r="J41" i="12"/>
  <c r="J40" i="12"/>
  <c r="AY108" i="1" s="1"/>
  <c r="J39" i="12"/>
  <c r="AX108" i="1" s="1"/>
  <c r="BI181" i="12"/>
  <c r="BH181" i="12"/>
  <c r="BG181" i="12"/>
  <c r="BF181" i="12"/>
  <c r="T181" i="12"/>
  <c r="T180" i="12" s="1"/>
  <c r="T179" i="12" s="1"/>
  <c r="R181" i="12"/>
  <c r="R180" i="12"/>
  <c r="R179" i="12" s="1"/>
  <c r="P181" i="12"/>
  <c r="P180" i="12" s="1"/>
  <c r="P179" i="12" s="1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125" i="12"/>
  <c r="J21" i="12"/>
  <c r="J16" i="12"/>
  <c r="J122" i="12" s="1"/>
  <c r="E7" i="12"/>
  <c r="E85" i="12" s="1"/>
  <c r="J41" i="11"/>
  <c r="J40" i="11"/>
  <c r="AY107" i="1"/>
  <c r="J39" i="11"/>
  <c r="AX107" i="1"/>
  <c r="BI264" i="11"/>
  <c r="BH264" i="11"/>
  <c r="BG264" i="11"/>
  <c r="BF264" i="11"/>
  <c r="T264" i="11"/>
  <c r="T263" i="11"/>
  <c r="R264" i="11"/>
  <c r="R263" i="11"/>
  <c r="P264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126" i="11"/>
  <c r="J21" i="11"/>
  <c r="J16" i="11"/>
  <c r="J93" i="11" s="1"/>
  <c r="E7" i="11"/>
  <c r="E115" i="11" s="1"/>
  <c r="J41" i="10"/>
  <c r="J40" i="10"/>
  <c r="AY106" i="1"/>
  <c r="J39" i="10"/>
  <c r="AX106" i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/>
  <c r="R141" i="10"/>
  <c r="R140" i="10"/>
  <c r="P141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131" i="10"/>
  <c r="J21" i="10"/>
  <c r="J16" i="10"/>
  <c r="J93" i="10" s="1"/>
  <c r="E7" i="10"/>
  <c r="E120" i="10" s="1"/>
  <c r="J41" i="9"/>
  <c r="J40" i="9"/>
  <c r="AY104" i="1"/>
  <c r="J39" i="9"/>
  <c r="AX104" i="1" s="1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T165" i="9" s="1"/>
  <c r="R166" i="9"/>
  <c r="R165" i="9" s="1"/>
  <c r="P166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 s="1"/>
  <c r="R158" i="9"/>
  <c r="R157" i="9"/>
  <c r="P158" i="9"/>
  <c r="P157" i="9" s="1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96" i="9" s="1"/>
  <c r="J21" i="9"/>
  <c r="J16" i="9"/>
  <c r="J126" i="9"/>
  <c r="E7" i="9"/>
  <c r="E85" i="9"/>
  <c r="J41" i="8"/>
  <c r="J40" i="8"/>
  <c r="AY103" i="1" s="1"/>
  <c r="J39" i="8"/>
  <c r="AX103" i="1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96" i="8"/>
  <c r="J21" i="8"/>
  <c r="J16" i="8"/>
  <c r="J126" i="8" s="1"/>
  <c r="E7" i="8"/>
  <c r="E85" i="8" s="1"/>
  <c r="J41" i="7"/>
  <c r="J40" i="7"/>
  <c r="AY102" i="1" s="1"/>
  <c r="J39" i="7"/>
  <c r="AX102" i="1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 s="1"/>
  <c r="R259" i="7"/>
  <c r="R258" i="7"/>
  <c r="P259" i="7"/>
  <c r="P258" i="7" s="1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T232" i="7"/>
  <c r="R233" i="7"/>
  <c r="R232" i="7"/>
  <c r="P233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96" i="7"/>
  <c r="J21" i="7"/>
  <c r="J16" i="7"/>
  <c r="J135" i="7" s="1"/>
  <c r="E7" i="7"/>
  <c r="E127" i="7" s="1"/>
  <c r="J41" i="6"/>
  <c r="J40" i="6"/>
  <c r="AY101" i="1" s="1"/>
  <c r="J39" i="6"/>
  <c r="AX101" i="1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T227" i="6" s="1"/>
  <c r="R228" i="6"/>
  <c r="R227" i="6"/>
  <c r="P228" i="6"/>
  <c r="P227" i="6" s="1"/>
  <c r="BI226" i="6"/>
  <c r="BH226" i="6"/>
  <c r="BG226" i="6"/>
  <c r="BF226" i="6"/>
  <c r="T226" i="6"/>
  <c r="T225" i="6"/>
  <c r="R226" i="6"/>
  <c r="R225" i="6" s="1"/>
  <c r="P226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T193" i="6"/>
  <c r="R194" i="6"/>
  <c r="R193" i="6" s="1"/>
  <c r="P194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96" i="6" s="1"/>
  <c r="J21" i="6"/>
  <c r="J16" i="6"/>
  <c r="J139" i="6" s="1"/>
  <c r="E7" i="6"/>
  <c r="E85" i="6"/>
  <c r="J39" i="5"/>
  <c r="J38" i="5"/>
  <c r="AY99" i="1" s="1"/>
  <c r="J37" i="5"/>
  <c r="AX99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 s="1"/>
  <c r="R158" i="5"/>
  <c r="R157" i="5"/>
  <c r="P158" i="5"/>
  <c r="P157" i="5" s="1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 s="1"/>
  <c r="R138" i="5"/>
  <c r="R137" i="5"/>
  <c r="P138" i="5"/>
  <c r="P137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/>
  <c r="J19" i="5"/>
  <c r="J14" i="5"/>
  <c r="J125" i="5"/>
  <c r="E7" i="5"/>
  <c r="E85" i="5" s="1"/>
  <c r="J39" i="4"/>
  <c r="J38" i="4"/>
  <c r="AY98" i="1"/>
  <c r="J37" i="4"/>
  <c r="AX98" i="1" s="1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/>
  <c r="R309" i="4"/>
  <c r="R308" i="4" s="1"/>
  <c r="P309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T303" i="4" s="1"/>
  <c r="R306" i="4"/>
  <c r="P306" i="4"/>
  <c r="BI305" i="4"/>
  <c r="BH305" i="4"/>
  <c r="BG305" i="4"/>
  <c r="BF305" i="4"/>
  <c r="T305" i="4"/>
  <c r="R305" i="4"/>
  <c r="P305" i="4"/>
  <c r="P303" i="4" s="1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T301" i="4" s="1"/>
  <c r="T296" i="4" s="1"/>
  <c r="R302" i="4"/>
  <c r="R301" i="4"/>
  <c r="P302" i="4"/>
  <c r="P301" i="4" s="1"/>
  <c r="P296" i="4" s="1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R296" i="4" s="1"/>
  <c r="P297" i="4"/>
  <c r="BI295" i="4"/>
  <c r="BH295" i="4"/>
  <c r="BG295" i="4"/>
  <c r="BF295" i="4"/>
  <c r="T295" i="4"/>
  <c r="T294" i="4" s="1"/>
  <c r="R295" i="4"/>
  <c r="R294" i="4"/>
  <c r="P295" i="4"/>
  <c r="P294" i="4" s="1"/>
  <c r="BI293" i="4"/>
  <c r="BH293" i="4"/>
  <c r="BG293" i="4"/>
  <c r="BF293" i="4"/>
  <c r="T293" i="4"/>
  <c r="R293" i="4"/>
  <c r="R289" i="4" s="1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T289" i="4" s="1"/>
  <c r="R290" i="4"/>
  <c r="P290" i="4"/>
  <c r="P289" i="4" s="1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 s="1"/>
  <c r="R212" i="4"/>
  <c r="R211" i="4" s="1"/>
  <c r="P212" i="4"/>
  <c r="P211" i="4" s="1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T198" i="4" s="1"/>
  <c r="R203" i="4"/>
  <c r="P203" i="4"/>
  <c r="BI201" i="4"/>
  <c r="BH201" i="4"/>
  <c r="BG201" i="4"/>
  <c r="BF201" i="4"/>
  <c r="T201" i="4"/>
  <c r="R201" i="4"/>
  <c r="P201" i="4"/>
  <c r="P198" i="4" s="1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150" i="4"/>
  <c r="J19" i="4"/>
  <c r="J14" i="4"/>
  <c r="J91" i="4" s="1"/>
  <c r="E7" i="4"/>
  <c r="E141" i="4" s="1"/>
  <c r="J39" i="3"/>
  <c r="J38" i="3"/>
  <c r="AY97" i="1"/>
  <c r="J37" i="3"/>
  <c r="AX97" i="1" s="1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149" i="3"/>
  <c r="J19" i="3"/>
  <c r="J14" i="3"/>
  <c r="J91" i="3" s="1"/>
  <c r="E7" i="3"/>
  <c r="E140" i="3" s="1"/>
  <c r="J39" i="2"/>
  <c r="J38" i="2"/>
  <c r="AY96" i="1"/>
  <c r="J37" i="2"/>
  <c r="AX96" i="1" s="1"/>
  <c r="BI2812" i="2"/>
  <c r="BH2812" i="2"/>
  <c r="BG2812" i="2"/>
  <c r="BF2812" i="2"/>
  <c r="T2812" i="2"/>
  <c r="R2812" i="2"/>
  <c r="P2812" i="2"/>
  <c r="BI2801" i="2"/>
  <c r="BH2801" i="2"/>
  <c r="BG2801" i="2"/>
  <c r="BF2801" i="2"/>
  <c r="T2801" i="2"/>
  <c r="R2801" i="2"/>
  <c r="P2801" i="2"/>
  <c r="BI2797" i="2"/>
  <c r="BH2797" i="2"/>
  <c r="BG2797" i="2"/>
  <c r="BF2797" i="2"/>
  <c r="T2797" i="2"/>
  <c r="R2797" i="2"/>
  <c r="P2797" i="2"/>
  <c r="BI2794" i="2"/>
  <c r="BH2794" i="2"/>
  <c r="BG2794" i="2"/>
  <c r="BF2794" i="2"/>
  <c r="T2794" i="2"/>
  <c r="R2794" i="2"/>
  <c r="P2794" i="2"/>
  <c r="BI2777" i="2"/>
  <c r="BH2777" i="2"/>
  <c r="BG2777" i="2"/>
  <c r="BF2777" i="2"/>
  <c r="T2777" i="2"/>
  <c r="R2777" i="2"/>
  <c r="P2777" i="2"/>
  <c r="BI2771" i="2"/>
  <c r="BH2771" i="2"/>
  <c r="BG2771" i="2"/>
  <c r="BF2771" i="2"/>
  <c r="T2771" i="2"/>
  <c r="R2771" i="2"/>
  <c r="P2771" i="2"/>
  <c r="BI2754" i="2"/>
  <c r="BH2754" i="2"/>
  <c r="BG2754" i="2"/>
  <c r="BF2754" i="2"/>
  <c r="T2754" i="2"/>
  <c r="R2754" i="2"/>
  <c r="P2754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3" i="2"/>
  <c r="BH2733" i="2"/>
  <c r="BG2733" i="2"/>
  <c r="BF2733" i="2"/>
  <c r="T2733" i="2"/>
  <c r="R2733" i="2"/>
  <c r="P2733" i="2"/>
  <c r="BI2732" i="2"/>
  <c r="BH2732" i="2"/>
  <c r="BG2732" i="2"/>
  <c r="BF2732" i="2"/>
  <c r="T2732" i="2"/>
  <c r="R2732" i="2"/>
  <c r="P2732" i="2"/>
  <c r="BI2731" i="2"/>
  <c r="BH2731" i="2"/>
  <c r="BG2731" i="2"/>
  <c r="BF2731" i="2"/>
  <c r="T2731" i="2"/>
  <c r="R2731" i="2"/>
  <c r="P2731" i="2"/>
  <c r="BI2730" i="2"/>
  <c r="BH2730" i="2"/>
  <c r="BG2730" i="2"/>
  <c r="BF2730" i="2"/>
  <c r="T2730" i="2"/>
  <c r="R2730" i="2"/>
  <c r="P2730" i="2"/>
  <c r="BI2727" i="2"/>
  <c r="BH2727" i="2"/>
  <c r="BG2727" i="2"/>
  <c r="BF2727" i="2"/>
  <c r="T2727" i="2"/>
  <c r="R2727" i="2"/>
  <c r="P2727" i="2"/>
  <c r="BI2726" i="2"/>
  <c r="BH2726" i="2"/>
  <c r="BG2726" i="2"/>
  <c r="BF2726" i="2"/>
  <c r="T2726" i="2"/>
  <c r="R2726" i="2"/>
  <c r="P2726" i="2"/>
  <c r="BI2725" i="2"/>
  <c r="BH2725" i="2"/>
  <c r="BG2725" i="2"/>
  <c r="BF2725" i="2"/>
  <c r="T2725" i="2"/>
  <c r="R2725" i="2"/>
  <c r="P2725" i="2"/>
  <c r="BI2724" i="2"/>
  <c r="BH2724" i="2"/>
  <c r="BG2724" i="2"/>
  <c r="BF2724" i="2"/>
  <c r="T2724" i="2"/>
  <c r="R2724" i="2"/>
  <c r="P2724" i="2"/>
  <c r="BI2721" i="2"/>
  <c r="BH2721" i="2"/>
  <c r="BG2721" i="2"/>
  <c r="BF2721" i="2"/>
  <c r="T2721" i="2"/>
  <c r="R2721" i="2"/>
  <c r="P2721" i="2"/>
  <c r="BI2716" i="2"/>
  <c r="BH2716" i="2"/>
  <c r="BG2716" i="2"/>
  <c r="BF2716" i="2"/>
  <c r="T2716" i="2"/>
  <c r="R2716" i="2"/>
  <c r="P2716" i="2"/>
  <c r="BI2715" i="2"/>
  <c r="BH2715" i="2"/>
  <c r="BG2715" i="2"/>
  <c r="BF2715" i="2"/>
  <c r="T2715" i="2"/>
  <c r="R2715" i="2"/>
  <c r="P2715" i="2"/>
  <c r="BI2714" i="2"/>
  <c r="BH2714" i="2"/>
  <c r="BG2714" i="2"/>
  <c r="BF2714" i="2"/>
  <c r="T2714" i="2"/>
  <c r="R2714" i="2"/>
  <c r="P2714" i="2"/>
  <c r="BI2712" i="2"/>
  <c r="BH2712" i="2"/>
  <c r="BG2712" i="2"/>
  <c r="BF2712" i="2"/>
  <c r="T2712" i="2"/>
  <c r="R2712" i="2"/>
  <c r="P2712" i="2"/>
  <c r="BI2711" i="2"/>
  <c r="BH2711" i="2"/>
  <c r="BG2711" i="2"/>
  <c r="BF2711" i="2"/>
  <c r="T2711" i="2"/>
  <c r="R2711" i="2"/>
  <c r="P2711" i="2"/>
  <c r="BI2710" i="2"/>
  <c r="BH2710" i="2"/>
  <c r="BG2710" i="2"/>
  <c r="BF2710" i="2"/>
  <c r="T2710" i="2"/>
  <c r="R2710" i="2"/>
  <c r="P2710" i="2"/>
  <c r="BI2703" i="2"/>
  <c r="BH2703" i="2"/>
  <c r="BG2703" i="2"/>
  <c r="BF2703" i="2"/>
  <c r="T2703" i="2"/>
  <c r="R2703" i="2"/>
  <c r="P2703" i="2"/>
  <c r="BI2698" i="2"/>
  <c r="BH2698" i="2"/>
  <c r="BG2698" i="2"/>
  <c r="BF2698" i="2"/>
  <c r="T2698" i="2"/>
  <c r="R2698" i="2"/>
  <c r="P2698" i="2"/>
  <c r="BI2695" i="2"/>
  <c r="BH2695" i="2"/>
  <c r="BG2695" i="2"/>
  <c r="BF2695" i="2"/>
  <c r="T2695" i="2"/>
  <c r="R2695" i="2"/>
  <c r="P2695" i="2"/>
  <c r="BI2690" i="2"/>
  <c r="BH2690" i="2"/>
  <c r="BG2690" i="2"/>
  <c r="BF2690" i="2"/>
  <c r="T2690" i="2"/>
  <c r="R2690" i="2"/>
  <c r="P2690" i="2"/>
  <c r="BI2685" i="2"/>
  <c r="BH2685" i="2"/>
  <c r="BG2685" i="2"/>
  <c r="BF2685" i="2"/>
  <c r="T2685" i="2"/>
  <c r="R2685" i="2"/>
  <c r="P2685" i="2"/>
  <c r="BI2679" i="2"/>
  <c r="BH2679" i="2"/>
  <c r="BG2679" i="2"/>
  <c r="BF2679" i="2"/>
  <c r="T2679" i="2"/>
  <c r="R2679" i="2"/>
  <c r="P2679" i="2"/>
  <c r="BI2674" i="2"/>
  <c r="BH2674" i="2"/>
  <c r="BG2674" i="2"/>
  <c r="BF2674" i="2"/>
  <c r="T2674" i="2"/>
  <c r="R2674" i="2"/>
  <c r="P2674" i="2"/>
  <c r="BI2648" i="2"/>
  <c r="BH2648" i="2"/>
  <c r="BG2648" i="2"/>
  <c r="BF2648" i="2"/>
  <c r="T2648" i="2"/>
  <c r="T2647" i="2" s="1"/>
  <c r="R2648" i="2"/>
  <c r="R2647" i="2" s="1"/>
  <c r="P2648" i="2"/>
  <c r="P2647" i="2" s="1"/>
  <c r="BI2646" i="2"/>
  <c r="BH2646" i="2"/>
  <c r="BG2646" i="2"/>
  <c r="BF2646" i="2"/>
  <c r="T2646" i="2"/>
  <c r="R2646" i="2"/>
  <c r="P2646" i="2"/>
  <c r="BI2644" i="2"/>
  <c r="BH2644" i="2"/>
  <c r="BG2644" i="2"/>
  <c r="BF2644" i="2"/>
  <c r="T2644" i="2"/>
  <c r="R2644" i="2"/>
  <c r="P2644" i="2"/>
  <c r="BI2626" i="2"/>
  <c r="BH2626" i="2"/>
  <c r="BG2626" i="2"/>
  <c r="BF2626" i="2"/>
  <c r="T2626" i="2"/>
  <c r="R2626" i="2"/>
  <c r="P2626" i="2"/>
  <c r="BI2624" i="2"/>
  <c r="BH2624" i="2"/>
  <c r="BG2624" i="2"/>
  <c r="BF2624" i="2"/>
  <c r="T2624" i="2"/>
  <c r="R2624" i="2"/>
  <c r="P2624" i="2"/>
  <c r="BI2617" i="2"/>
  <c r="BH2617" i="2"/>
  <c r="BG2617" i="2"/>
  <c r="BF2617" i="2"/>
  <c r="T2617" i="2"/>
  <c r="R2617" i="2"/>
  <c r="P2617" i="2"/>
  <c r="BI2615" i="2"/>
  <c r="BH2615" i="2"/>
  <c r="BG2615" i="2"/>
  <c r="BF2615" i="2"/>
  <c r="T2615" i="2"/>
  <c r="R2615" i="2"/>
  <c r="P2615" i="2"/>
  <c r="BI2613" i="2"/>
  <c r="BH2613" i="2"/>
  <c r="BG2613" i="2"/>
  <c r="BF2613" i="2"/>
  <c r="T2613" i="2"/>
  <c r="R2613" i="2"/>
  <c r="P2613" i="2"/>
  <c r="BI2610" i="2"/>
  <c r="BH2610" i="2"/>
  <c r="BG2610" i="2"/>
  <c r="BF2610" i="2"/>
  <c r="T2610" i="2"/>
  <c r="R2610" i="2"/>
  <c r="P2610" i="2"/>
  <c r="BI2604" i="2"/>
  <c r="BH2604" i="2"/>
  <c r="BG2604" i="2"/>
  <c r="BF2604" i="2"/>
  <c r="T2604" i="2"/>
  <c r="R2604" i="2"/>
  <c r="P2604" i="2"/>
  <c r="BI2599" i="2"/>
  <c r="BH2599" i="2"/>
  <c r="BG2599" i="2"/>
  <c r="BF2599" i="2"/>
  <c r="T2599" i="2"/>
  <c r="R2599" i="2"/>
  <c r="P2599" i="2"/>
  <c r="BI2596" i="2"/>
  <c r="BH2596" i="2"/>
  <c r="BG2596" i="2"/>
  <c r="BF2596" i="2"/>
  <c r="T2596" i="2"/>
  <c r="R2596" i="2"/>
  <c r="P2596" i="2"/>
  <c r="BI2593" i="2"/>
  <c r="BH2593" i="2"/>
  <c r="BG2593" i="2"/>
  <c r="BF2593" i="2"/>
  <c r="T2593" i="2"/>
  <c r="R2593" i="2"/>
  <c r="P2593" i="2"/>
  <c r="BI2591" i="2"/>
  <c r="BH2591" i="2"/>
  <c r="BG2591" i="2"/>
  <c r="BF2591" i="2"/>
  <c r="T2591" i="2"/>
  <c r="R2591" i="2"/>
  <c r="P2591" i="2"/>
  <c r="BI2583" i="2"/>
  <c r="BH2583" i="2"/>
  <c r="BG2583" i="2"/>
  <c r="BF2583" i="2"/>
  <c r="T2583" i="2"/>
  <c r="R2583" i="2"/>
  <c r="P2583" i="2"/>
  <c r="BI2581" i="2"/>
  <c r="BH2581" i="2"/>
  <c r="BG2581" i="2"/>
  <c r="BF2581" i="2"/>
  <c r="T2581" i="2"/>
  <c r="R2581" i="2"/>
  <c r="P2581" i="2"/>
  <c r="BI2568" i="2"/>
  <c r="BH2568" i="2"/>
  <c r="BG2568" i="2"/>
  <c r="BF2568" i="2"/>
  <c r="T2568" i="2"/>
  <c r="R2568" i="2"/>
  <c r="P2568" i="2"/>
  <c r="BI2554" i="2"/>
  <c r="BH2554" i="2"/>
  <c r="BG2554" i="2"/>
  <c r="BF2554" i="2"/>
  <c r="T2554" i="2"/>
  <c r="R2554" i="2"/>
  <c r="P2554" i="2"/>
  <c r="BI2540" i="2"/>
  <c r="BH2540" i="2"/>
  <c r="BG2540" i="2"/>
  <c r="BF2540" i="2"/>
  <c r="T2540" i="2"/>
  <c r="R2540" i="2"/>
  <c r="P2540" i="2"/>
  <c r="BI2526" i="2"/>
  <c r="BH2526" i="2"/>
  <c r="BG2526" i="2"/>
  <c r="BF2526" i="2"/>
  <c r="T2526" i="2"/>
  <c r="R2526" i="2"/>
  <c r="P2526" i="2"/>
  <c r="BI2524" i="2"/>
  <c r="BH2524" i="2"/>
  <c r="BG2524" i="2"/>
  <c r="BF2524" i="2"/>
  <c r="T2524" i="2"/>
  <c r="R2524" i="2"/>
  <c r="P2524" i="2"/>
  <c r="BI2522" i="2"/>
  <c r="BH2522" i="2"/>
  <c r="BG2522" i="2"/>
  <c r="BF2522" i="2"/>
  <c r="T2522" i="2"/>
  <c r="R2522" i="2"/>
  <c r="P2522" i="2"/>
  <c r="BI2514" i="2"/>
  <c r="BH2514" i="2"/>
  <c r="BG2514" i="2"/>
  <c r="BF2514" i="2"/>
  <c r="T2514" i="2"/>
  <c r="R2514" i="2"/>
  <c r="P2514" i="2"/>
  <c r="BI2512" i="2"/>
  <c r="BH2512" i="2"/>
  <c r="BG2512" i="2"/>
  <c r="BF2512" i="2"/>
  <c r="T2512" i="2"/>
  <c r="R2512" i="2"/>
  <c r="P2512" i="2"/>
  <c r="BI2507" i="2"/>
  <c r="BH2507" i="2"/>
  <c r="BG2507" i="2"/>
  <c r="BF2507" i="2"/>
  <c r="T2507" i="2"/>
  <c r="R2507" i="2"/>
  <c r="P2507" i="2"/>
  <c r="BI2505" i="2"/>
  <c r="BH2505" i="2"/>
  <c r="BG2505" i="2"/>
  <c r="BF2505" i="2"/>
  <c r="T2505" i="2"/>
  <c r="R2505" i="2"/>
  <c r="P2505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2" i="2"/>
  <c r="BH2492" i="2"/>
  <c r="BG2492" i="2"/>
  <c r="BF2492" i="2"/>
  <c r="T2492" i="2"/>
  <c r="R2492" i="2"/>
  <c r="P2492" i="2"/>
  <c r="BI2490" i="2"/>
  <c r="BH2490" i="2"/>
  <c r="BG2490" i="2"/>
  <c r="BF2490" i="2"/>
  <c r="T2490" i="2"/>
  <c r="R2490" i="2"/>
  <c r="P2490" i="2"/>
  <c r="BI2484" i="2"/>
  <c r="BH2484" i="2"/>
  <c r="BG2484" i="2"/>
  <c r="BF2484" i="2"/>
  <c r="T2484" i="2"/>
  <c r="R2484" i="2"/>
  <c r="P2484" i="2"/>
  <c r="BI2482" i="2"/>
  <c r="BH2482" i="2"/>
  <c r="BG2482" i="2"/>
  <c r="BF2482" i="2"/>
  <c r="T2482" i="2"/>
  <c r="R2482" i="2"/>
  <c r="P2482" i="2"/>
  <c r="BI2479" i="2"/>
  <c r="BH2479" i="2"/>
  <c r="BG2479" i="2"/>
  <c r="BF2479" i="2"/>
  <c r="T2479" i="2"/>
  <c r="R2479" i="2"/>
  <c r="P2479" i="2"/>
  <c r="BI2462" i="2"/>
  <c r="BH2462" i="2"/>
  <c r="BG2462" i="2"/>
  <c r="BF2462" i="2"/>
  <c r="T2462" i="2"/>
  <c r="R2462" i="2"/>
  <c r="P2462" i="2"/>
  <c r="BI2445" i="2"/>
  <c r="BH2445" i="2"/>
  <c r="BG2445" i="2"/>
  <c r="BF2445" i="2"/>
  <c r="T2445" i="2"/>
  <c r="R2445" i="2"/>
  <c r="P2445" i="2"/>
  <c r="BI2431" i="2"/>
  <c r="BH2431" i="2"/>
  <c r="BG2431" i="2"/>
  <c r="BF2431" i="2"/>
  <c r="T2431" i="2"/>
  <c r="R2431" i="2"/>
  <c r="P2431" i="2"/>
  <c r="BI2429" i="2"/>
  <c r="BH2429" i="2"/>
  <c r="BG2429" i="2"/>
  <c r="BF2429" i="2"/>
  <c r="T2429" i="2"/>
  <c r="R2429" i="2"/>
  <c r="P2429" i="2"/>
  <c r="BI2424" i="2"/>
  <c r="BH2424" i="2"/>
  <c r="BG2424" i="2"/>
  <c r="BF2424" i="2"/>
  <c r="T2424" i="2"/>
  <c r="R2424" i="2"/>
  <c r="P2424" i="2"/>
  <c r="BI2420" i="2"/>
  <c r="BH2420" i="2"/>
  <c r="BG2420" i="2"/>
  <c r="BF2420" i="2"/>
  <c r="T2420" i="2"/>
  <c r="R2420" i="2"/>
  <c r="P2420" i="2"/>
  <c r="BI2416" i="2"/>
  <c r="BH2416" i="2"/>
  <c r="BG2416" i="2"/>
  <c r="BF2416" i="2"/>
  <c r="T2416" i="2"/>
  <c r="R2416" i="2"/>
  <c r="P2416" i="2"/>
  <c r="BI2412" i="2"/>
  <c r="BH2412" i="2"/>
  <c r="BG2412" i="2"/>
  <c r="BF2412" i="2"/>
  <c r="T2412" i="2"/>
  <c r="R2412" i="2"/>
  <c r="P2412" i="2"/>
  <c r="BI2408" i="2"/>
  <c r="BH2408" i="2"/>
  <c r="BG2408" i="2"/>
  <c r="BF2408" i="2"/>
  <c r="T2408" i="2"/>
  <c r="R2408" i="2"/>
  <c r="P2408" i="2"/>
  <c r="BI2404" i="2"/>
  <c r="BH2404" i="2"/>
  <c r="BG2404" i="2"/>
  <c r="BF2404" i="2"/>
  <c r="T2404" i="2"/>
  <c r="R2404" i="2"/>
  <c r="P2404" i="2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90" i="2"/>
  <c r="BH2390" i="2"/>
  <c r="BG2390" i="2"/>
  <c r="BF2390" i="2"/>
  <c r="T2390" i="2"/>
  <c r="R2390" i="2"/>
  <c r="P2390" i="2"/>
  <c r="BI2389" i="2"/>
  <c r="BH2389" i="2"/>
  <c r="BG2389" i="2"/>
  <c r="BF2389" i="2"/>
  <c r="T2389" i="2"/>
  <c r="R2389" i="2"/>
  <c r="P2389" i="2"/>
  <c r="BI2388" i="2"/>
  <c r="BH2388" i="2"/>
  <c r="BG2388" i="2"/>
  <c r="BF2388" i="2"/>
  <c r="T2388" i="2"/>
  <c r="R2388" i="2"/>
  <c r="P2388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4" i="2"/>
  <c r="BH2384" i="2"/>
  <c r="BG2384" i="2"/>
  <c r="BF2384" i="2"/>
  <c r="T2384" i="2"/>
  <c r="R2384" i="2"/>
  <c r="P2384" i="2"/>
  <c r="BI2383" i="2"/>
  <c r="BH2383" i="2"/>
  <c r="BG2383" i="2"/>
  <c r="BF2383" i="2"/>
  <c r="T2383" i="2"/>
  <c r="R2383" i="2"/>
  <c r="P2383" i="2"/>
  <c r="BI2379" i="2"/>
  <c r="BH2379" i="2"/>
  <c r="BG2379" i="2"/>
  <c r="BF2379" i="2"/>
  <c r="T2379" i="2"/>
  <c r="R2379" i="2"/>
  <c r="P2379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7" i="2"/>
  <c r="BH2367" i="2"/>
  <c r="BG2367" i="2"/>
  <c r="BF2367" i="2"/>
  <c r="T2367" i="2"/>
  <c r="R2367" i="2"/>
  <c r="P2367" i="2"/>
  <c r="BI2366" i="2"/>
  <c r="BH2366" i="2"/>
  <c r="BG2366" i="2"/>
  <c r="BF2366" i="2"/>
  <c r="T2366" i="2"/>
  <c r="R2366" i="2"/>
  <c r="P2366" i="2"/>
  <c r="BI2365" i="2"/>
  <c r="BH2365" i="2"/>
  <c r="BG2365" i="2"/>
  <c r="BF2365" i="2"/>
  <c r="T2365" i="2"/>
  <c r="R2365" i="2"/>
  <c r="P2365" i="2"/>
  <c r="BI2364" i="2"/>
  <c r="BH2364" i="2"/>
  <c r="BG2364" i="2"/>
  <c r="BF2364" i="2"/>
  <c r="T2364" i="2"/>
  <c r="R2364" i="2"/>
  <c r="P2364" i="2"/>
  <c r="BI2363" i="2"/>
  <c r="BH2363" i="2"/>
  <c r="BG2363" i="2"/>
  <c r="BF2363" i="2"/>
  <c r="T2363" i="2"/>
  <c r="R2363" i="2"/>
  <c r="P2363" i="2"/>
  <c r="BI2362" i="2"/>
  <c r="BH2362" i="2"/>
  <c r="BG2362" i="2"/>
  <c r="BF2362" i="2"/>
  <c r="T2362" i="2"/>
  <c r="R2362" i="2"/>
  <c r="P2362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9" i="2"/>
  <c r="BH2359" i="2"/>
  <c r="BG2359" i="2"/>
  <c r="BF2359" i="2"/>
  <c r="T2359" i="2"/>
  <c r="R2359" i="2"/>
  <c r="P2359" i="2"/>
  <c r="BI2358" i="2"/>
  <c r="BH2358" i="2"/>
  <c r="BG2358" i="2"/>
  <c r="BF2358" i="2"/>
  <c r="T2358" i="2"/>
  <c r="R2358" i="2"/>
  <c r="P2358" i="2"/>
  <c r="BI2353" i="2"/>
  <c r="BH2353" i="2"/>
  <c r="BG2353" i="2"/>
  <c r="BF2353" i="2"/>
  <c r="T2353" i="2"/>
  <c r="R2353" i="2"/>
  <c r="P2353" i="2"/>
  <c r="BI2352" i="2"/>
  <c r="BH2352" i="2"/>
  <c r="BG2352" i="2"/>
  <c r="BF2352" i="2"/>
  <c r="T2352" i="2"/>
  <c r="R2352" i="2"/>
  <c r="P2352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33" i="2"/>
  <c r="BH2333" i="2"/>
  <c r="BG2333" i="2"/>
  <c r="BF2333" i="2"/>
  <c r="T2333" i="2"/>
  <c r="R2333" i="2"/>
  <c r="P2333" i="2"/>
  <c r="BI2332" i="2"/>
  <c r="BH2332" i="2"/>
  <c r="BG2332" i="2"/>
  <c r="BF2332" i="2"/>
  <c r="T2332" i="2"/>
  <c r="R2332" i="2"/>
  <c r="P2332" i="2"/>
  <c r="BI2325" i="2"/>
  <c r="BH2325" i="2"/>
  <c r="BG2325" i="2"/>
  <c r="BF2325" i="2"/>
  <c r="T2325" i="2"/>
  <c r="R2325" i="2"/>
  <c r="P2325" i="2"/>
  <c r="BI2324" i="2"/>
  <c r="BH2324" i="2"/>
  <c r="BG2324" i="2"/>
  <c r="BF2324" i="2"/>
  <c r="T2324" i="2"/>
  <c r="R2324" i="2"/>
  <c r="P2324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15" i="2"/>
  <c r="BH2315" i="2"/>
  <c r="BG2315" i="2"/>
  <c r="BF2315" i="2"/>
  <c r="T2315" i="2"/>
  <c r="R2315" i="2"/>
  <c r="P2315" i="2"/>
  <c r="BI2314" i="2"/>
  <c r="BH2314" i="2"/>
  <c r="BG2314" i="2"/>
  <c r="BF2314" i="2"/>
  <c r="T2314" i="2"/>
  <c r="R2314" i="2"/>
  <c r="P2314" i="2"/>
  <c r="BI2307" i="2"/>
  <c r="BH2307" i="2"/>
  <c r="BG2307" i="2"/>
  <c r="BF2307" i="2"/>
  <c r="T2307" i="2"/>
  <c r="R2307" i="2"/>
  <c r="P2307" i="2"/>
  <c r="BI2306" i="2"/>
  <c r="BH2306" i="2"/>
  <c r="BG2306" i="2"/>
  <c r="BF2306" i="2"/>
  <c r="T2306" i="2"/>
  <c r="R2306" i="2"/>
  <c r="P2306" i="2"/>
  <c r="BI2303" i="2"/>
  <c r="BH2303" i="2"/>
  <c r="BG2303" i="2"/>
  <c r="BF2303" i="2"/>
  <c r="T2303" i="2"/>
  <c r="R2303" i="2"/>
  <c r="P2303" i="2"/>
  <c r="BI2302" i="2"/>
  <c r="BH2302" i="2"/>
  <c r="BG2302" i="2"/>
  <c r="BF2302" i="2"/>
  <c r="T2302" i="2"/>
  <c r="R2302" i="2"/>
  <c r="P2302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5" i="2"/>
  <c r="BH2295" i="2"/>
  <c r="BG2295" i="2"/>
  <c r="BF2295" i="2"/>
  <c r="T2295" i="2"/>
  <c r="R2295" i="2"/>
  <c r="P2295" i="2"/>
  <c r="BI2294" i="2"/>
  <c r="BH2294" i="2"/>
  <c r="BG2294" i="2"/>
  <c r="BF2294" i="2"/>
  <c r="T2294" i="2"/>
  <c r="R2294" i="2"/>
  <c r="P2294" i="2"/>
  <c r="BI2290" i="2"/>
  <c r="BH2290" i="2"/>
  <c r="BG2290" i="2"/>
  <c r="BF2290" i="2"/>
  <c r="T2290" i="2"/>
  <c r="R2290" i="2"/>
  <c r="P2290" i="2"/>
  <c r="BI2289" i="2"/>
  <c r="BH2289" i="2"/>
  <c r="BG2289" i="2"/>
  <c r="BF2289" i="2"/>
  <c r="T2289" i="2"/>
  <c r="R2289" i="2"/>
  <c r="P2289" i="2"/>
  <c r="BI2288" i="2"/>
  <c r="BH2288" i="2"/>
  <c r="BG2288" i="2"/>
  <c r="BF2288" i="2"/>
  <c r="T2288" i="2"/>
  <c r="R2288" i="2"/>
  <c r="P2288" i="2"/>
  <c r="BI2287" i="2"/>
  <c r="BH2287" i="2"/>
  <c r="BG2287" i="2"/>
  <c r="BF2287" i="2"/>
  <c r="T2287" i="2"/>
  <c r="R2287" i="2"/>
  <c r="P2287" i="2"/>
  <c r="BI2284" i="2"/>
  <c r="BH2284" i="2"/>
  <c r="BG2284" i="2"/>
  <c r="BF2284" i="2"/>
  <c r="T2284" i="2"/>
  <c r="R2284" i="2"/>
  <c r="P2284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72" i="2"/>
  <c r="BH2272" i="2"/>
  <c r="BG2272" i="2"/>
  <c r="BF2272" i="2"/>
  <c r="T2272" i="2"/>
  <c r="R2272" i="2"/>
  <c r="P2272" i="2"/>
  <c r="BI2268" i="2"/>
  <c r="BH2268" i="2"/>
  <c r="BG2268" i="2"/>
  <c r="BF2268" i="2"/>
  <c r="T2268" i="2"/>
  <c r="R2268" i="2"/>
  <c r="P2268" i="2"/>
  <c r="BI2264" i="2"/>
  <c r="BH2264" i="2"/>
  <c r="BG2264" i="2"/>
  <c r="BF2264" i="2"/>
  <c r="T2264" i="2"/>
  <c r="R2264" i="2"/>
  <c r="P2264" i="2"/>
  <c r="BI2260" i="2"/>
  <c r="BH2260" i="2"/>
  <c r="BG2260" i="2"/>
  <c r="BF2260" i="2"/>
  <c r="T2260" i="2"/>
  <c r="R2260" i="2"/>
  <c r="P2260" i="2"/>
  <c r="BI2256" i="2"/>
  <c r="BH2256" i="2"/>
  <c r="BG2256" i="2"/>
  <c r="BF2256" i="2"/>
  <c r="T2256" i="2"/>
  <c r="R2256" i="2"/>
  <c r="P2256" i="2"/>
  <c r="BI2252" i="2"/>
  <c r="BH2252" i="2"/>
  <c r="BG2252" i="2"/>
  <c r="BF2252" i="2"/>
  <c r="T2252" i="2"/>
  <c r="R2252" i="2"/>
  <c r="P2252" i="2"/>
  <c r="BI2234" i="2"/>
  <c r="BH2234" i="2"/>
  <c r="BG2234" i="2"/>
  <c r="BF2234" i="2"/>
  <c r="T2234" i="2"/>
  <c r="R2234" i="2"/>
  <c r="P2234" i="2"/>
  <c r="BI2229" i="2"/>
  <c r="BH2229" i="2"/>
  <c r="BG2229" i="2"/>
  <c r="BF2229" i="2"/>
  <c r="T2229" i="2"/>
  <c r="R2229" i="2"/>
  <c r="P2229" i="2"/>
  <c r="BI2224" i="2"/>
  <c r="BH2224" i="2"/>
  <c r="BG2224" i="2"/>
  <c r="BF2224" i="2"/>
  <c r="T2224" i="2"/>
  <c r="R2224" i="2"/>
  <c r="P2224" i="2"/>
  <c r="BI2218" i="2"/>
  <c r="BH2218" i="2"/>
  <c r="BG2218" i="2"/>
  <c r="BF2218" i="2"/>
  <c r="T2218" i="2"/>
  <c r="R2218" i="2"/>
  <c r="P2218" i="2"/>
  <c r="BI2217" i="2"/>
  <c r="BH2217" i="2"/>
  <c r="BG2217" i="2"/>
  <c r="BF2217" i="2"/>
  <c r="T2217" i="2"/>
  <c r="R2217" i="2"/>
  <c r="P2217" i="2"/>
  <c r="BI2214" i="2"/>
  <c r="BH2214" i="2"/>
  <c r="BG2214" i="2"/>
  <c r="BF2214" i="2"/>
  <c r="T2214" i="2"/>
  <c r="R2214" i="2"/>
  <c r="P2214" i="2"/>
  <c r="BI2212" i="2"/>
  <c r="BH2212" i="2"/>
  <c r="BG2212" i="2"/>
  <c r="BF2212" i="2"/>
  <c r="T2212" i="2"/>
  <c r="R2212" i="2"/>
  <c r="P2212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91" i="2"/>
  <c r="BH2191" i="2"/>
  <c r="BG2191" i="2"/>
  <c r="BF2191" i="2"/>
  <c r="T2191" i="2"/>
  <c r="R2191" i="2"/>
  <c r="P2191" i="2"/>
  <c r="BI2190" i="2"/>
  <c r="BH2190" i="2"/>
  <c r="BG2190" i="2"/>
  <c r="BF2190" i="2"/>
  <c r="T2190" i="2"/>
  <c r="R2190" i="2"/>
  <c r="P2190" i="2"/>
  <c r="BI2187" i="2"/>
  <c r="BH2187" i="2"/>
  <c r="BG2187" i="2"/>
  <c r="BF2187" i="2"/>
  <c r="T2187" i="2"/>
  <c r="R2187" i="2"/>
  <c r="P2187" i="2"/>
  <c r="BI2182" i="2"/>
  <c r="BH2182" i="2"/>
  <c r="BG2182" i="2"/>
  <c r="BF2182" i="2"/>
  <c r="T2182" i="2"/>
  <c r="R2182" i="2"/>
  <c r="P2182" i="2"/>
  <c r="BI2178" i="2"/>
  <c r="BH2178" i="2"/>
  <c r="BG2178" i="2"/>
  <c r="BF2178" i="2"/>
  <c r="T2178" i="2"/>
  <c r="R2178" i="2"/>
  <c r="P2178" i="2"/>
  <c r="BI2175" i="2"/>
  <c r="BH2175" i="2"/>
  <c r="BG2175" i="2"/>
  <c r="BF2175" i="2"/>
  <c r="T2175" i="2"/>
  <c r="R2175" i="2"/>
  <c r="P2175" i="2"/>
  <c r="BI2172" i="2"/>
  <c r="BH2172" i="2"/>
  <c r="BG2172" i="2"/>
  <c r="BF2172" i="2"/>
  <c r="T2172" i="2"/>
  <c r="R2172" i="2"/>
  <c r="P2172" i="2"/>
  <c r="BI2169" i="2"/>
  <c r="BH2169" i="2"/>
  <c r="BG2169" i="2"/>
  <c r="BF2169" i="2"/>
  <c r="T2169" i="2"/>
  <c r="R2169" i="2"/>
  <c r="P2169" i="2"/>
  <c r="BI2164" i="2"/>
  <c r="BH2164" i="2"/>
  <c r="BG2164" i="2"/>
  <c r="BF2164" i="2"/>
  <c r="T2164" i="2"/>
  <c r="R2164" i="2"/>
  <c r="P2164" i="2"/>
  <c r="BI2159" i="2"/>
  <c r="BH2159" i="2"/>
  <c r="BG2159" i="2"/>
  <c r="BF2159" i="2"/>
  <c r="T2159" i="2"/>
  <c r="R2159" i="2"/>
  <c r="P2159" i="2"/>
  <c r="BI2154" i="2"/>
  <c r="BH2154" i="2"/>
  <c r="BG2154" i="2"/>
  <c r="BF2154" i="2"/>
  <c r="T2154" i="2"/>
  <c r="R2154" i="2"/>
  <c r="P2154" i="2"/>
  <c r="BI2149" i="2"/>
  <c r="BH2149" i="2"/>
  <c r="BG2149" i="2"/>
  <c r="BF2149" i="2"/>
  <c r="T2149" i="2"/>
  <c r="R2149" i="2"/>
  <c r="P2149" i="2"/>
  <c r="BI2148" i="2"/>
  <c r="BH2148" i="2"/>
  <c r="BG2148" i="2"/>
  <c r="BF2148" i="2"/>
  <c r="T2148" i="2"/>
  <c r="R2148" i="2"/>
  <c r="P2148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8" i="2"/>
  <c r="BH2138" i="2"/>
  <c r="BG2138" i="2"/>
  <c r="BF2138" i="2"/>
  <c r="T2138" i="2"/>
  <c r="R2138" i="2"/>
  <c r="P2138" i="2"/>
  <c r="BI2137" i="2"/>
  <c r="BH2137" i="2"/>
  <c r="BG2137" i="2"/>
  <c r="BF2137" i="2"/>
  <c r="T2137" i="2"/>
  <c r="R2137" i="2"/>
  <c r="P2137" i="2"/>
  <c r="BI2136" i="2"/>
  <c r="BH2136" i="2"/>
  <c r="BG2136" i="2"/>
  <c r="BF2136" i="2"/>
  <c r="T2136" i="2"/>
  <c r="R2136" i="2"/>
  <c r="P2136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3" i="2"/>
  <c r="BH2133" i="2"/>
  <c r="BG2133" i="2"/>
  <c r="BF2133" i="2"/>
  <c r="T2133" i="2"/>
  <c r="R2133" i="2"/>
  <c r="P2133" i="2"/>
  <c r="BI2132" i="2"/>
  <c r="BH2132" i="2"/>
  <c r="BG2132" i="2"/>
  <c r="BF2132" i="2"/>
  <c r="T2132" i="2"/>
  <c r="R2132" i="2"/>
  <c r="P2132" i="2"/>
  <c r="BI2131" i="2"/>
  <c r="BH2131" i="2"/>
  <c r="BG2131" i="2"/>
  <c r="BF2131" i="2"/>
  <c r="T2131" i="2"/>
  <c r="R2131" i="2"/>
  <c r="P2131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5" i="2"/>
  <c r="BH2115" i="2"/>
  <c r="BG2115" i="2"/>
  <c r="BF2115" i="2"/>
  <c r="T2115" i="2"/>
  <c r="R2115" i="2"/>
  <c r="P2115" i="2"/>
  <c r="BI2114" i="2"/>
  <c r="BH2114" i="2"/>
  <c r="BG2114" i="2"/>
  <c r="BF2114" i="2"/>
  <c r="T2114" i="2"/>
  <c r="R2114" i="2"/>
  <c r="P2114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92" i="2"/>
  <c r="BH2092" i="2"/>
  <c r="BG2092" i="2"/>
  <c r="BF2092" i="2"/>
  <c r="T2092" i="2"/>
  <c r="R2092" i="2"/>
  <c r="P2092" i="2"/>
  <c r="BI2088" i="2"/>
  <c r="BH2088" i="2"/>
  <c r="BG2088" i="2"/>
  <c r="BF2088" i="2"/>
  <c r="T2088" i="2"/>
  <c r="R2088" i="2"/>
  <c r="P2088" i="2"/>
  <c r="BI2084" i="2"/>
  <c r="BH2084" i="2"/>
  <c r="BG2084" i="2"/>
  <c r="BF2084" i="2"/>
  <c r="T2084" i="2"/>
  <c r="R2084" i="2"/>
  <c r="P2084" i="2"/>
  <c r="BI2082" i="2"/>
  <c r="BH2082" i="2"/>
  <c r="BG2082" i="2"/>
  <c r="BF2082" i="2"/>
  <c r="T2082" i="2"/>
  <c r="R2082" i="2"/>
  <c r="P2082" i="2"/>
  <c r="BI2078" i="2"/>
  <c r="BH2078" i="2"/>
  <c r="BG2078" i="2"/>
  <c r="BF2078" i="2"/>
  <c r="T2078" i="2"/>
  <c r="R2078" i="2"/>
  <c r="P2078" i="2"/>
  <c r="BI2068" i="2"/>
  <c r="BH2068" i="2"/>
  <c r="BG2068" i="2"/>
  <c r="BF2068" i="2"/>
  <c r="T2068" i="2"/>
  <c r="R2068" i="2"/>
  <c r="P2068" i="2"/>
  <c r="BI2059" i="2"/>
  <c r="BH2059" i="2"/>
  <c r="BG2059" i="2"/>
  <c r="BF2059" i="2"/>
  <c r="T2059" i="2"/>
  <c r="R2059" i="2"/>
  <c r="P2059" i="2"/>
  <c r="BI2049" i="2"/>
  <c r="BH2049" i="2"/>
  <c r="BG2049" i="2"/>
  <c r="BF2049" i="2"/>
  <c r="T2049" i="2"/>
  <c r="R2049" i="2"/>
  <c r="P2049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6" i="2"/>
  <c r="BH2036" i="2"/>
  <c r="BG2036" i="2"/>
  <c r="BF2036" i="2"/>
  <c r="T2036" i="2"/>
  <c r="R2036" i="2"/>
  <c r="P2036" i="2"/>
  <c r="BI2031" i="2"/>
  <c r="BH2031" i="2"/>
  <c r="BG2031" i="2"/>
  <c r="BF2031" i="2"/>
  <c r="T2031" i="2"/>
  <c r="R2031" i="2"/>
  <c r="P2031" i="2"/>
  <c r="BI2029" i="2"/>
  <c r="BH2029" i="2"/>
  <c r="BG2029" i="2"/>
  <c r="BF2029" i="2"/>
  <c r="T2029" i="2"/>
  <c r="R2029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3" i="2"/>
  <c r="BH2023" i="2"/>
  <c r="BG2023" i="2"/>
  <c r="BF2023" i="2"/>
  <c r="T2023" i="2"/>
  <c r="R2023" i="2"/>
  <c r="P2023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4" i="2"/>
  <c r="BH2014" i="2"/>
  <c r="BG2014" i="2"/>
  <c r="BF2014" i="2"/>
  <c r="T2014" i="2"/>
  <c r="R2014" i="2"/>
  <c r="P2014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79" i="2"/>
  <c r="BH1979" i="2"/>
  <c r="BG1979" i="2"/>
  <c r="BF1979" i="2"/>
  <c r="T1979" i="2"/>
  <c r="R1979" i="2"/>
  <c r="P1979" i="2"/>
  <c r="BI1962" i="2"/>
  <c r="BH1962" i="2"/>
  <c r="BG1962" i="2"/>
  <c r="BF1962" i="2"/>
  <c r="T1962" i="2"/>
  <c r="R1962" i="2"/>
  <c r="P1962" i="2"/>
  <c r="BI1953" i="2"/>
  <c r="BH1953" i="2"/>
  <c r="BG1953" i="2"/>
  <c r="BF1953" i="2"/>
  <c r="T1953" i="2"/>
  <c r="R1953" i="2"/>
  <c r="P1953" i="2"/>
  <c r="BI1951" i="2"/>
  <c r="BH1951" i="2"/>
  <c r="BG1951" i="2"/>
  <c r="BF1951" i="2"/>
  <c r="T1951" i="2"/>
  <c r="R1951" i="2"/>
  <c r="P1951" i="2"/>
  <c r="BI1933" i="2"/>
  <c r="BH1933" i="2"/>
  <c r="BG1933" i="2"/>
  <c r="BF1933" i="2"/>
  <c r="T1933" i="2"/>
  <c r="R1933" i="2"/>
  <c r="P1933" i="2"/>
  <c r="BI1928" i="2"/>
  <c r="BH1928" i="2"/>
  <c r="BG1928" i="2"/>
  <c r="BF1928" i="2"/>
  <c r="T1928" i="2"/>
  <c r="R1928" i="2"/>
  <c r="P1928" i="2"/>
  <c r="BI1915" i="2"/>
  <c r="BH1915" i="2"/>
  <c r="BG1915" i="2"/>
  <c r="BF1915" i="2"/>
  <c r="T1915" i="2"/>
  <c r="R1915" i="2"/>
  <c r="P1915" i="2"/>
  <c r="BI1908" i="2"/>
  <c r="BH1908" i="2"/>
  <c r="BG1908" i="2"/>
  <c r="BF1908" i="2"/>
  <c r="T1908" i="2"/>
  <c r="R1908" i="2"/>
  <c r="P1908" i="2"/>
  <c r="BI1906" i="2"/>
  <c r="BH1906" i="2"/>
  <c r="BG1906" i="2"/>
  <c r="BF1906" i="2"/>
  <c r="T1906" i="2"/>
  <c r="R1906" i="2"/>
  <c r="P1906" i="2"/>
  <c r="BI1901" i="2"/>
  <c r="BH1901" i="2"/>
  <c r="BG1901" i="2"/>
  <c r="BF1901" i="2"/>
  <c r="T1901" i="2"/>
  <c r="R1901" i="2"/>
  <c r="P1901" i="2"/>
  <c r="BI1897" i="2"/>
  <c r="BH1897" i="2"/>
  <c r="BG1897" i="2"/>
  <c r="BF1897" i="2"/>
  <c r="T1897" i="2"/>
  <c r="R1897" i="2"/>
  <c r="P1897" i="2"/>
  <c r="BI1892" i="2"/>
  <c r="BH1892" i="2"/>
  <c r="BG1892" i="2"/>
  <c r="BF1892" i="2"/>
  <c r="T1892" i="2"/>
  <c r="R1892" i="2"/>
  <c r="P1892" i="2"/>
  <c r="BI1872" i="2"/>
  <c r="BH1872" i="2"/>
  <c r="BG1872" i="2"/>
  <c r="BF1872" i="2"/>
  <c r="T1872" i="2"/>
  <c r="R1872" i="2"/>
  <c r="P1872" i="2"/>
  <c r="BI1862" i="2"/>
  <c r="BH1862" i="2"/>
  <c r="BG1862" i="2"/>
  <c r="BF1862" i="2"/>
  <c r="T1862" i="2"/>
  <c r="R1862" i="2"/>
  <c r="P1862" i="2"/>
  <c r="BI1860" i="2"/>
  <c r="BH1860" i="2"/>
  <c r="BG1860" i="2"/>
  <c r="BF1860" i="2"/>
  <c r="T1860" i="2"/>
  <c r="R1860" i="2"/>
  <c r="P1860" i="2"/>
  <c r="BI1858" i="2"/>
  <c r="BH1858" i="2"/>
  <c r="BG1858" i="2"/>
  <c r="BF1858" i="2"/>
  <c r="T1858" i="2"/>
  <c r="R1858" i="2"/>
  <c r="P1858" i="2"/>
  <c r="BI1854" i="2"/>
  <c r="BH1854" i="2"/>
  <c r="BG1854" i="2"/>
  <c r="BF1854" i="2"/>
  <c r="T1854" i="2"/>
  <c r="R1854" i="2"/>
  <c r="P1854" i="2"/>
  <c r="BI1853" i="2"/>
  <c r="BH1853" i="2"/>
  <c r="BG1853" i="2"/>
  <c r="BF1853" i="2"/>
  <c r="T1853" i="2"/>
  <c r="R1853" i="2"/>
  <c r="P1853" i="2"/>
  <c r="BI1846" i="2"/>
  <c r="BH1846" i="2"/>
  <c r="BG1846" i="2"/>
  <c r="BF1846" i="2"/>
  <c r="T1846" i="2"/>
  <c r="R1846" i="2"/>
  <c r="P1846" i="2"/>
  <c r="BI1842" i="2"/>
  <c r="BH1842" i="2"/>
  <c r="BG1842" i="2"/>
  <c r="BF1842" i="2"/>
  <c r="T1842" i="2"/>
  <c r="R1842" i="2"/>
  <c r="P1842" i="2"/>
  <c r="BI1839" i="2"/>
  <c r="BH1839" i="2"/>
  <c r="BG1839" i="2"/>
  <c r="BF1839" i="2"/>
  <c r="T1839" i="2"/>
  <c r="R1839" i="2"/>
  <c r="P1839" i="2"/>
  <c r="BI1835" i="2"/>
  <c r="BH1835" i="2"/>
  <c r="BG1835" i="2"/>
  <c r="BF1835" i="2"/>
  <c r="T1835" i="2"/>
  <c r="R1835" i="2"/>
  <c r="P1835" i="2"/>
  <c r="BI1832" i="2"/>
  <c r="BH1832" i="2"/>
  <c r="BG1832" i="2"/>
  <c r="BF1832" i="2"/>
  <c r="T1832" i="2"/>
  <c r="R1832" i="2"/>
  <c r="P1832" i="2"/>
  <c r="BI1826" i="2"/>
  <c r="BH1826" i="2"/>
  <c r="BG1826" i="2"/>
  <c r="BF1826" i="2"/>
  <c r="T1826" i="2"/>
  <c r="R1826" i="2"/>
  <c r="P1826" i="2"/>
  <c r="BI1820" i="2"/>
  <c r="BH1820" i="2"/>
  <c r="BG1820" i="2"/>
  <c r="BF1820" i="2"/>
  <c r="T1820" i="2"/>
  <c r="R1820" i="2"/>
  <c r="P1820" i="2"/>
  <c r="BI1816" i="2"/>
  <c r="BH1816" i="2"/>
  <c r="BG1816" i="2"/>
  <c r="BF1816" i="2"/>
  <c r="T1816" i="2"/>
  <c r="R1816" i="2"/>
  <c r="P1816" i="2"/>
  <c r="BI1811" i="2"/>
  <c r="BH1811" i="2"/>
  <c r="BG1811" i="2"/>
  <c r="BF1811" i="2"/>
  <c r="T1811" i="2"/>
  <c r="R1811" i="2"/>
  <c r="P1811" i="2"/>
  <c r="BI1806" i="2"/>
  <c r="BH1806" i="2"/>
  <c r="BG1806" i="2"/>
  <c r="BF1806" i="2"/>
  <c r="T1806" i="2"/>
  <c r="R1806" i="2"/>
  <c r="P1806" i="2"/>
  <c r="BI1802" i="2"/>
  <c r="BH1802" i="2"/>
  <c r="BG1802" i="2"/>
  <c r="BF1802" i="2"/>
  <c r="T1802" i="2"/>
  <c r="R1802" i="2"/>
  <c r="P1802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91" i="2"/>
  <c r="BH1791" i="2"/>
  <c r="BG1791" i="2"/>
  <c r="BF1791" i="2"/>
  <c r="T1791" i="2"/>
  <c r="R1791" i="2"/>
  <c r="P1791" i="2"/>
  <c r="BI1781" i="2"/>
  <c r="BH1781" i="2"/>
  <c r="BG1781" i="2"/>
  <c r="BF1781" i="2"/>
  <c r="T1781" i="2"/>
  <c r="R1781" i="2"/>
  <c r="P1781" i="2"/>
  <c r="BI1776" i="2"/>
  <c r="BH1776" i="2"/>
  <c r="BG1776" i="2"/>
  <c r="BF1776" i="2"/>
  <c r="T1776" i="2"/>
  <c r="R1776" i="2"/>
  <c r="P1776" i="2"/>
  <c r="BI1766" i="2"/>
  <c r="BH1766" i="2"/>
  <c r="BG1766" i="2"/>
  <c r="BF1766" i="2"/>
  <c r="T1766" i="2"/>
  <c r="R1766" i="2"/>
  <c r="P1766" i="2"/>
  <c r="BI1751" i="2"/>
  <c r="BH1751" i="2"/>
  <c r="BG1751" i="2"/>
  <c r="BF1751" i="2"/>
  <c r="T1751" i="2"/>
  <c r="R1751" i="2"/>
  <c r="P1751" i="2"/>
  <c r="BI1746" i="2"/>
  <c r="BH1746" i="2"/>
  <c r="BG1746" i="2"/>
  <c r="BF1746" i="2"/>
  <c r="T1746" i="2"/>
  <c r="R1746" i="2"/>
  <c r="P1746" i="2"/>
  <c r="BI1741" i="2"/>
  <c r="BH1741" i="2"/>
  <c r="BG1741" i="2"/>
  <c r="BF1741" i="2"/>
  <c r="T1741" i="2"/>
  <c r="R1741" i="2"/>
  <c r="P1741" i="2"/>
  <c r="BI1732" i="2"/>
  <c r="BH1732" i="2"/>
  <c r="BG1732" i="2"/>
  <c r="BF1732" i="2"/>
  <c r="T1732" i="2"/>
  <c r="R1732" i="2"/>
  <c r="P1732" i="2"/>
  <c r="BI1727" i="2"/>
  <c r="BH1727" i="2"/>
  <c r="BG1727" i="2"/>
  <c r="BF1727" i="2"/>
  <c r="T1727" i="2"/>
  <c r="R1727" i="2"/>
  <c r="P1727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2" i="2"/>
  <c r="BH1722" i="2"/>
  <c r="BG1722" i="2"/>
  <c r="BF1722" i="2"/>
  <c r="T1722" i="2"/>
  <c r="R1722" i="2"/>
  <c r="P1722" i="2"/>
  <c r="BI1720" i="2"/>
  <c r="BH1720" i="2"/>
  <c r="BG1720" i="2"/>
  <c r="BF1720" i="2"/>
  <c r="T1720" i="2"/>
  <c r="R1720" i="2"/>
  <c r="P1720" i="2"/>
  <c r="BI1719" i="2"/>
  <c r="BH1719" i="2"/>
  <c r="BG1719" i="2"/>
  <c r="BF1719" i="2"/>
  <c r="T1719" i="2"/>
  <c r="R1719" i="2"/>
  <c r="P1719" i="2"/>
  <c r="BI1717" i="2"/>
  <c r="BH1717" i="2"/>
  <c r="BG1717" i="2"/>
  <c r="BF1717" i="2"/>
  <c r="T1717" i="2"/>
  <c r="R1717" i="2"/>
  <c r="P1717" i="2"/>
  <c r="BI1715" i="2"/>
  <c r="BH1715" i="2"/>
  <c r="BG1715" i="2"/>
  <c r="BF1715" i="2"/>
  <c r="T1715" i="2"/>
  <c r="R1715" i="2"/>
  <c r="P1715" i="2"/>
  <c r="BI1704" i="2"/>
  <c r="BH1704" i="2"/>
  <c r="BG1704" i="2"/>
  <c r="BF1704" i="2"/>
  <c r="T1704" i="2"/>
  <c r="R1704" i="2"/>
  <c r="P1704" i="2"/>
  <c r="BI1702" i="2"/>
  <c r="BH1702" i="2"/>
  <c r="BG1702" i="2"/>
  <c r="BF1702" i="2"/>
  <c r="T1702" i="2"/>
  <c r="R1702" i="2"/>
  <c r="P1702" i="2"/>
  <c r="BI1700" i="2"/>
  <c r="BH1700" i="2"/>
  <c r="BG1700" i="2"/>
  <c r="BF1700" i="2"/>
  <c r="T1700" i="2"/>
  <c r="R1700" i="2"/>
  <c r="P1700" i="2"/>
  <c r="BI1667" i="2"/>
  <c r="BH1667" i="2"/>
  <c r="BG1667" i="2"/>
  <c r="BF1667" i="2"/>
  <c r="T1667" i="2"/>
  <c r="R1667" i="2"/>
  <c r="P1667" i="2"/>
  <c r="BI1665" i="2"/>
  <c r="BH1665" i="2"/>
  <c r="BG1665" i="2"/>
  <c r="BF1665" i="2"/>
  <c r="T1665" i="2"/>
  <c r="R1665" i="2"/>
  <c r="P1665" i="2"/>
  <c r="BI1636" i="2"/>
  <c r="BH1636" i="2"/>
  <c r="BG1636" i="2"/>
  <c r="BF1636" i="2"/>
  <c r="T1636" i="2"/>
  <c r="R1636" i="2"/>
  <c r="P1636" i="2"/>
  <c r="BI1634" i="2"/>
  <c r="BH1634" i="2"/>
  <c r="BG1634" i="2"/>
  <c r="BF1634" i="2"/>
  <c r="T1634" i="2"/>
  <c r="R1634" i="2"/>
  <c r="P1634" i="2"/>
  <c r="BI1624" i="2"/>
  <c r="BH1624" i="2"/>
  <c r="BG1624" i="2"/>
  <c r="BF1624" i="2"/>
  <c r="T1624" i="2"/>
  <c r="R1624" i="2"/>
  <c r="P1624" i="2"/>
  <c r="BI1619" i="2"/>
  <c r="BH1619" i="2"/>
  <c r="BG1619" i="2"/>
  <c r="BF1619" i="2"/>
  <c r="T1619" i="2"/>
  <c r="R1619" i="2"/>
  <c r="P1619" i="2"/>
  <c r="BI1611" i="2"/>
  <c r="BH1611" i="2"/>
  <c r="BG1611" i="2"/>
  <c r="BF1611" i="2"/>
  <c r="T1611" i="2"/>
  <c r="R1611" i="2"/>
  <c r="P1611" i="2"/>
  <c r="BI1600" i="2"/>
  <c r="BH1600" i="2"/>
  <c r="BG1600" i="2"/>
  <c r="BF1600" i="2"/>
  <c r="T1600" i="2"/>
  <c r="R1600" i="2"/>
  <c r="P1600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82" i="2"/>
  <c r="BH1582" i="2"/>
  <c r="BG1582" i="2"/>
  <c r="BF1582" i="2"/>
  <c r="T1582" i="2"/>
  <c r="R1582" i="2"/>
  <c r="P1582" i="2"/>
  <c r="BI1576" i="2"/>
  <c r="BH1576" i="2"/>
  <c r="BG1576" i="2"/>
  <c r="BF1576" i="2"/>
  <c r="T1576" i="2"/>
  <c r="R1576" i="2"/>
  <c r="P1576" i="2"/>
  <c r="BI1567" i="2"/>
  <c r="BH1567" i="2"/>
  <c r="BG1567" i="2"/>
  <c r="BF1567" i="2"/>
  <c r="T1567" i="2"/>
  <c r="R1567" i="2"/>
  <c r="P1567" i="2"/>
  <c r="BI1556" i="2"/>
  <c r="BH1556" i="2"/>
  <c r="BG1556" i="2"/>
  <c r="BF1556" i="2"/>
  <c r="T1556" i="2"/>
  <c r="R1556" i="2"/>
  <c r="P1556" i="2"/>
  <c r="BI1550" i="2"/>
  <c r="BH1550" i="2"/>
  <c r="BG1550" i="2"/>
  <c r="BF1550" i="2"/>
  <c r="T1550" i="2"/>
  <c r="R1550" i="2"/>
  <c r="P1550" i="2"/>
  <c r="BI1544" i="2"/>
  <c r="BH1544" i="2"/>
  <c r="BG1544" i="2"/>
  <c r="BF1544" i="2"/>
  <c r="T1544" i="2"/>
  <c r="R1544" i="2"/>
  <c r="P1544" i="2"/>
  <c r="BI1538" i="2"/>
  <c r="BH1538" i="2"/>
  <c r="BG1538" i="2"/>
  <c r="BF1538" i="2"/>
  <c r="T1538" i="2"/>
  <c r="R1538" i="2"/>
  <c r="P1538" i="2"/>
  <c r="BI1532" i="2"/>
  <c r="BH1532" i="2"/>
  <c r="BG1532" i="2"/>
  <c r="BF1532" i="2"/>
  <c r="T1532" i="2"/>
  <c r="R1532" i="2"/>
  <c r="P1532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491" i="2"/>
  <c r="BH1491" i="2"/>
  <c r="BG1491" i="2"/>
  <c r="BF1491" i="2"/>
  <c r="T1491" i="2"/>
  <c r="R1491" i="2"/>
  <c r="P1491" i="2"/>
  <c r="BI1467" i="2"/>
  <c r="BH1467" i="2"/>
  <c r="BG1467" i="2"/>
  <c r="BF1467" i="2"/>
  <c r="T1467" i="2"/>
  <c r="R1467" i="2"/>
  <c r="P1467" i="2"/>
  <c r="BI1443" i="2"/>
  <c r="BH1443" i="2"/>
  <c r="BG1443" i="2"/>
  <c r="BF1443" i="2"/>
  <c r="T1443" i="2"/>
  <c r="R1443" i="2"/>
  <c r="P1443" i="2"/>
  <c r="BI1420" i="2"/>
  <c r="BH1420" i="2"/>
  <c r="BG1420" i="2"/>
  <c r="BF1420" i="2"/>
  <c r="T1420" i="2"/>
  <c r="R1420" i="2"/>
  <c r="P1420" i="2"/>
  <c r="BI1411" i="2"/>
  <c r="BH1411" i="2"/>
  <c r="BG1411" i="2"/>
  <c r="BF1411" i="2"/>
  <c r="T1411" i="2"/>
  <c r="R1411" i="2"/>
  <c r="P1411" i="2"/>
  <c r="BI1403" i="2"/>
  <c r="BH1403" i="2"/>
  <c r="BG1403" i="2"/>
  <c r="BF1403" i="2"/>
  <c r="T1403" i="2"/>
  <c r="R1403" i="2"/>
  <c r="P1403" i="2"/>
  <c r="BI1401" i="2"/>
  <c r="BH1401" i="2"/>
  <c r="BG1401" i="2"/>
  <c r="BF1401" i="2"/>
  <c r="T1401" i="2"/>
  <c r="R1401" i="2"/>
  <c r="P1401" i="2"/>
  <c r="BI1399" i="2"/>
  <c r="BH1399" i="2"/>
  <c r="BG1399" i="2"/>
  <c r="BF1399" i="2"/>
  <c r="T1399" i="2"/>
  <c r="R1399" i="2"/>
  <c r="P1399" i="2"/>
  <c r="BI1395" i="2"/>
  <c r="BH1395" i="2"/>
  <c r="BG1395" i="2"/>
  <c r="BF1395" i="2"/>
  <c r="T1395" i="2"/>
  <c r="R1395" i="2"/>
  <c r="P1395" i="2"/>
  <c r="BI1393" i="2"/>
  <c r="BH1393" i="2"/>
  <c r="BG1393" i="2"/>
  <c r="BF1393" i="2"/>
  <c r="T1393" i="2"/>
  <c r="R1393" i="2"/>
  <c r="P1393" i="2"/>
  <c r="BI1376" i="2"/>
  <c r="BH1376" i="2"/>
  <c r="BG1376" i="2"/>
  <c r="BF1376" i="2"/>
  <c r="T1376" i="2"/>
  <c r="R1376" i="2"/>
  <c r="P1376" i="2"/>
  <c r="BI1365" i="2"/>
  <c r="BH1365" i="2"/>
  <c r="BG1365" i="2"/>
  <c r="BF1365" i="2"/>
  <c r="T1365" i="2"/>
  <c r="R1365" i="2"/>
  <c r="P1365" i="2"/>
  <c r="BI1354" i="2"/>
  <c r="BH1354" i="2"/>
  <c r="BG1354" i="2"/>
  <c r="BF1354" i="2"/>
  <c r="T1354" i="2"/>
  <c r="R1354" i="2"/>
  <c r="P1354" i="2"/>
  <c r="BI1343" i="2"/>
  <c r="BH1343" i="2"/>
  <c r="BG1343" i="2"/>
  <c r="BF1343" i="2"/>
  <c r="T1343" i="2"/>
  <c r="R1343" i="2"/>
  <c r="P1343" i="2"/>
  <c r="BI1333" i="2"/>
  <c r="BH1333" i="2"/>
  <c r="BG1333" i="2"/>
  <c r="BF1333" i="2"/>
  <c r="T1333" i="2"/>
  <c r="R1333" i="2"/>
  <c r="P1333" i="2"/>
  <c r="BI1331" i="2"/>
  <c r="BH1331" i="2"/>
  <c r="BG1331" i="2"/>
  <c r="BF1331" i="2"/>
  <c r="T1331" i="2"/>
  <c r="R1331" i="2"/>
  <c r="P1331" i="2"/>
  <c r="BI1326" i="2"/>
  <c r="BH1326" i="2"/>
  <c r="BG1326" i="2"/>
  <c r="BF1326" i="2"/>
  <c r="T1326" i="2"/>
  <c r="R1326" i="2"/>
  <c r="P1326" i="2"/>
  <c r="BI1319" i="2"/>
  <c r="BH1319" i="2"/>
  <c r="BG1319" i="2"/>
  <c r="BF1319" i="2"/>
  <c r="T1319" i="2"/>
  <c r="R1319" i="2"/>
  <c r="P1319" i="2"/>
  <c r="BI1308" i="2"/>
  <c r="BH1308" i="2"/>
  <c r="BG1308" i="2"/>
  <c r="BF1308" i="2"/>
  <c r="T1308" i="2"/>
  <c r="R1308" i="2"/>
  <c r="P1308" i="2"/>
  <c r="BI1294" i="2"/>
  <c r="BH1294" i="2"/>
  <c r="BG1294" i="2"/>
  <c r="BF1294" i="2"/>
  <c r="T1294" i="2"/>
  <c r="R1294" i="2"/>
  <c r="P1294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8" i="2"/>
  <c r="BH1288" i="2"/>
  <c r="BG1288" i="2"/>
  <c r="BF1288" i="2"/>
  <c r="T1288" i="2"/>
  <c r="R1288" i="2"/>
  <c r="P1288" i="2"/>
  <c r="BI1283" i="2"/>
  <c r="BH1283" i="2"/>
  <c r="BG1283" i="2"/>
  <c r="BF1283" i="2"/>
  <c r="T1283" i="2"/>
  <c r="R1283" i="2"/>
  <c r="P1283" i="2"/>
  <c r="BI1279" i="2"/>
  <c r="BH1279" i="2"/>
  <c r="BG1279" i="2"/>
  <c r="BF1279" i="2"/>
  <c r="T1279" i="2"/>
  <c r="R1279" i="2"/>
  <c r="P1279" i="2"/>
  <c r="BI1277" i="2"/>
  <c r="BH1277" i="2"/>
  <c r="BG1277" i="2"/>
  <c r="BF1277" i="2"/>
  <c r="T1277" i="2"/>
  <c r="R1277" i="2"/>
  <c r="P1277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35" i="2"/>
  <c r="BH1235" i="2"/>
  <c r="BG1235" i="2"/>
  <c r="BF1235" i="2"/>
  <c r="T1235" i="2"/>
  <c r="R1235" i="2"/>
  <c r="P1235" i="2"/>
  <c r="BI1233" i="2"/>
  <c r="BH1233" i="2"/>
  <c r="BG1233" i="2"/>
  <c r="BF1233" i="2"/>
  <c r="T1233" i="2"/>
  <c r="R1233" i="2"/>
  <c r="P1233" i="2"/>
  <c r="BI1229" i="2"/>
  <c r="BH1229" i="2"/>
  <c r="BG1229" i="2"/>
  <c r="BF1229" i="2"/>
  <c r="T1229" i="2"/>
  <c r="R1229" i="2"/>
  <c r="P1229" i="2"/>
  <c r="BI1215" i="2"/>
  <c r="BH1215" i="2"/>
  <c r="BG1215" i="2"/>
  <c r="BF1215" i="2"/>
  <c r="T1215" i="2"/>
  <c r="R1215" i="2"/>
  <c r="P1215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90" i="2"/>
  <c r="BH1190" i="2"/>
  <c r="BG1190" i="2"/>
  <c r="BF1190" i="2"/>
  <c r="T1190" i="2"/>
  <c r="R1190" i="2"/>
  <c r="P1190" i="2"/>
  <c r="BI1188" i="2"/>
  <c r="BH1188" i="2"/>
  <c r="BG1188" i="2"/>
  <c r="BF1188" i="2"/>
  <c r="T1188" i="2"/>
  <c r="R1188" i="2"/>
  <c r="P1188" i="2"/>
  <c r="BI1184" i="2"/>
  <c r="BH1184" i="2"/>
  <c r="BG1184" i="2"/>
  <c r="BF1184" i="2"/>
  <c r="T1184" i="2"/>
  <c r="R1184" i="2"/>
  <c r="P1184" i="2"/>
  <c r="BI1182" i="2"/>
  <c r="BH1182" i="2"/>
  <c r="BG1182" i="2"/>
  <c r="BF1182" i="2"/>
  <c r="T1182" i="2"/>
  <c r="R1182" i="2"/>
  <c r="P1182" i="2"/>
  <c r="BI1177" i="2"/>
  <c r="BH1177" i="2"/>
  <c r="BG1177" i="2"/>
  <c r="BF1177" i="2"/>
  <c r="T1177" i="2"/>
  <c r="R1177" i="2"/>
  <c r="P1177" i="2"/>
  <c r="BI1174" i="2"/>
  <c r="BH1174" i="2"/>
  <c r="BG1174" i="2"/>
  <c r="BF1174" i="2"/>
  <c r="T1174" i="2"/>
  <c r="T1173" i="2" s="1"/>
  <c r="R1174" i="2"/>
  <c r="R1173" i="2" s="1"/>
  <c r="P1174" i="2"/>
  <c r="P1173" i="2" s="1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6" i="2"/>
  <c r="BH1166" i="2"/>
  <c r="BG1166" i="2"/>
  <c r="BF1166" i="2"/>
  <c r="T1166" i="2"/>
  <c r="R1166" i="2"/>
  <c r="P1166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6" i="2"/>
  <c r="BH1156" i="2"/>
  <c r="BG1156" i="2"/>
  <c r="BF1156" i="2"/>
  <c r="T1156" i="2"/>
  <c r="R1156" i="2"/>
  <c r="P1156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8" i="2"/>
  <c r="BH1148" i="2"/>
  <c r="BG1148" i="2"/>
  <c r="BF1148" i="2"/>
  <c r="T1148" i="2"/>
  <c r="R1148" i="2"/>
  <c r="P1148" i="2"/>
  <c r="BI1142" i="2"/>
  <c r="BH1142" i="2"/>
  <c r="BG1142" i="2"/>
  <c r="BF1142" i="2"/>
  <c r="T1142" i="2"/>
  <c r="R1142" i="2"/>
  <c r="P1142" i="2"/>
  <c r="BI1139" i="2"/>
  <c r="BH1139" i="2"/>
  <c r="BG1139" i="2"/>
  <c r="BF1139" i="2"/>
  <c r="T1139" i="2"/>
  <c r="R1139" i="2"/>
  <c r="P1139" i="2"/>
  <c r="BI1136" i="2"/>
  <c r="BH1136" i="2"/>
  <c r="BG1136" i="2"/>
  <c r="BF1136" i="2"/>
  <c r="T1136" i="2"/>
  <c r="R1136" i="2"/>
  <c r="P1136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7" i="2"/>
  <c r="BH1107" i="2"/>
  <c r="BG1107" i="2"/>
  <c r="BF1107" i="2"/>
  <c r="T1107" i="2"/>
  <c r="R1107" i="2"/>
  <c r="P1107" i="2"/>
  <c r="BI1103" i="2"/>
  <c r="BH1103" i="2"/>
  <c r="BG1103" i="2"/>
  <c r="BF1103" i="2"/>
  <c r="T1103" i="2"/>
  <c r="R1103" i="2"/>
  <c r="P1103" i="2"/>
  <c r="BI1102" i="2"/>
  <c r="BH1102" i="2"/>
  <c r="BG1102" i="2"/>
  <c r="BF1102" i="2"/>
  <c r="T1102" i="2"/>
  <c r="R1102" i="2"/>
  <c r="P1102" i="2"/>
  <c r="BI1098" i="2"/>
  <c r="BH1098" i="2"/>
  <c r="BG1098" i="2"/>
  <c r="BF1098" i="2"/>
  <c r="T1098" i="2"/>
  <c r="R1098" i="2"/>
  <c r="P1098" i="2"/>
  <c r="BI1097" i="2"/>
  <c r="BH1097" i="2"/>
  <c r="BG1097" i="2"/>
  <c r="BF1097" i="2"/>
  <c r="T1097" i="2"/>
  <c r="R1097" i="2"/>
  <c r="P1097" i="2"/>
  <c r="BI1093" i="2"/>
  <c r="BH1093" i="2"/>
  <c r="BG1093" i="2"/>
  <c r="BF1093" i="2"/>
  <c r="T1093" i="2"/>
  <c r="R1093" i="2"/>
  <c r="P1093" i="2"/>
  <c r="BI1089" i="2"/>
  <c r="BH1089" i="2"/>
  <c r="BG1089" i="2"/>
  <c r="BF1089" i="2"/>
  <c r="T1089" i="2"/>
  <c r="R1089" i="2"/>
  <c r="P1089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74" i="2"/>
  <c r="BH1074" i="2"/>
  <c r="BG1074" i="2"/>
  <c r="BF1074" i="2"/>
  <c r="T1074" i="2"/>
  <c r="R1074" i="2"/>
  <c r="P1074" i="2"/>
  <c r="BI1066" i="2"/>
  <c r="BH1066" i="2"/>
  <c r="BG1066" i="2"/>
  <c r="BF1066" i="2"/>
  <c r="T1066" i="2"/>
  <c r="R1066" i="2"/>
  <c r="P1066" i="2"/>
  <c r="BI1043" i="2"/>
  <c r="BH1043" i="2"/>
  <c r="BG1043" i="2"/>
  <c r="BF1043" i="2"/>
  <c r="T1043" i="2"/>
  <c r="R1043" i="2"/>
  <c r="P1043" i="2"/>
  <c r="BI1037" i="2"/>
  <c r="BH1037" i="2"/>
  <c r="BG1037" i="2"/>
  <c r="BF1037" i="2"/>
  <c r="T1037" i="2"/>
  <c r="R1037" i="2"/>
  <c r="P1037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1004" i="2"/>
  <c r="BH1004" i="2"/>
  <c r="BG1004" i="2"/>
  <c r="BF1004" i="2"/>
  <c r="T1004" i="2"/>
  <c r="R1004" i="2"/>
  <c r="P1004" i="2"/>
  <c r="BI990" i="2"/>
  <c r="BH990" i="2"/>
  <c r="BG990" i="2"/>
  <c r="BF990" i="2"/>
  <c r="T990" i="2"/>
  <c r="R990" i="2"/>
  <c r="P990" i="2"/>
  <c r="BI973" i="2"/>
  <c r="BH973" i="2"/>
  <c r="BG973" i="2"/>
  <c r="BF973" i="2"/>
  <c r="T973" i="2"/>
  <c r="R973" i="2"/>
  <c r="P973" i="2"/>
  <c r="BI965" i="2"/>
  <c r="BH965" i="2"/>
  <c r="BG965" i="2"/>
  <c r="BF965" i="2"/>
  <c r="T965" i="2"/>
  <c r="R965" i="2"/>
  <c r="P965" i="2"/>
  <c r="BI944" i="2"/>
  <c r="BH944" i="2"/>
  <c r="BG944" i="2"/>
  <c r="BF944" i="2"/>
  <c r="T944" i="2"/>
  <c r="R944" i="2"/>
  <c r="P944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2" i="2"/>
  <c r="BH902" i="2"/>
  <c r="BG902" i="2"/>
  <c r="BF902" i="2"/>
  <c r="T902" i="2"/>
  <c r="R902" i="2"/>
  <c r="P902" i="2"/>
  <c r="BI891" i="2"/>
  <c r="BH891" i="2"/>
  <c r="BG891" i="2"/>
  <c r="BF891" i="2"/>
  <c r="T891" i="2"/>
  <c r="R891" i="2"/>
  <c r="P891" i="2"/>
  <c r="BI880" i="2"/>
  <c r="BH880" i="2"/>
  <c r="BG880" i="2"/>
  <c r="BF880" i="2"/>
  <c r="T880" i="2"/>
  <c r="R880" i="2"/>
  <c r="P880" i="2"/>
  <c r="BI861" i="2"/>
  <c r="BH861" i="2"/>
  <c r="BG861" i="2"/>
  <c r="BF861" i="2"/>
  <c r="T861" i="2"/>
  <c r="R861" i="2"/>
  <c r="P861" i="2"/>
  <c r="BI855" i="2"/>
  <c r="BH855" i="2"/>
  <c r="BG855" i="2"/>
  <c r="BF855" i="2"/>
  <c r="T855" i="2"/>
  <c r="R855" i="2"/>
  <c r="P855" i="2"/>
  <c r="BI829" i="2"/>
  <c r="BH829" i="2"/>
  <c r="BG829" i="2"/>
  <c r="BF829" i="2"/>
  <c r="T829" i="2"/>
  <c r="R829" i="2"/>
  <c r="P829" i="2"/>
  <c r="BI821" i="2"/>
  <c r="BH821" i="2"/>
  <c r="BG821" i="2"/>
  <c r="BF821" i="2"/>
  <c r="T821" i="2"/>
  <c r="R821" i="2"/>
  <c r="P821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93" i="2"/>
  <c r="BH793" i="2"/>
  <c r="BG793" i="2"/>
  <c r="BF793" i="2"/>
  <c r="T793" i="2"/>
  <c r="R793" i="2"/>
  <c r="P793" i="2"/>
  <c r="BI785" i="2"/>
  <c r="BH785" i="2"/>
  <c r="BG785" i="2"/>
  <c r="BF785" i="2"/>
  <c r="T785" i="2"/>
  <c r="R785" i="2"/>
  <c r="P785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52" i="2"/>
  <c r="BH752" i="2"/>
  <c r="BG752" i="2"/>
  <c r="BF752" i="2"/>
  <c r="T752" i="2"/>
  <c r="R752" i="2"/>
  <c r="P752" i="2"/>
  <c r="BI744" i="2"/>
  <c r="BH744" i="2"/>
  <c r="BG744" i="2"/>
  <c r="BF744" i="2"/>
  <c r="T744" i="2"/>
  <c r="R744" i="2"/>
  <c r="P744" i="2"/>
  <c r="BI741" i="2"/>
  <c r="BH741" i="2"/>
  <c r="BG741" i="2"/>
  <c r="BF741" i="2"/>
  <c r="T741" i="2"/>
  <c r="R741" i="2"/>
  <c r="P741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02" i="2"/>
  <c r="BH702" i="2"/>
  <c r="BG702" i="2"/>
  <c r="BF702" i="2"/>
  <c r="T702" i="2"/>
  <c r="R702" i="2"/>
  <c r="P702" i="2"/>
  <c r="BI678" i="2"/>
  <c r="BH678" i="2"/>
  <c r="BG678" i="2"/>
  <c r="BF678" i="2"/>
  <c r="T678" i="2"/>
  <c r="R678" i="2"/>
  <c r="P678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58" i="2"/>
  <c r="BH658" i="2"/>
  <c r="BG658" i="2"/>
  <c r="BF658" i="2"/>
  <c r="T658" i="2"/>
  <c r="R658" i="2"/>
  <c r="P658" i="2"/>
  <c r="BI652" i="2"/>
  <c r="BH652" i="2"/>
  <c r="BG652" i="2"/>
  <c r="BF652" i="2"/>
  <c r="T652" i="2"/>
  <c r="R652" i="2"/>
  <c r="P652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04" i="2"/>
  <c r="BH604" i="2"/>
  <c r="BG604" i="2"/>
  <c r="BF604" i="2"/>
  <c r="T604" i="2"/>
  <c r="R604" i="2"/>
  <c r="P604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77" i="2"/>
  <c r="BH577" i="2"/>
  <c r="BG577" i="2"/>
  <c r="BF577" i="2"/>
  <c r="T577" i="2"/>
  <c r="R577" i="2"/>
  <c r="P577" i="2"/>
  <c r="BI571" i="2"/>
  <c r="BH571" i="2"/>
  <c r="BG571" i="2"/>
  <c r="BF571" i="2"/>
  <c r="T571" i="2"/>
  <c r="R571" i="2"/>
  <c r="P571" i="2"/>
  <c r="BI562" i="2"/>
  <c r="BH562" i="2"/>
  <c r="BG562" i="2"/>
  <c r="BF562" i="2"/>
  <c r="T562" i="2"/>
  <c r="R562" i="2"/>
  <c r="P562" i="2"/>
  <c r="BI556" i="2"/>
  <c r="BH556" i="2"/>
  <c r="BG556" i="2"/>
  <c r="BF556" i="2"/>
  <c r="T556" i="2"/>
  <c r="R556" i="2"/>
  <c r="P556" i="2"/>
  <c r="BI550" i="2"/>
  <c r="BH550" i="2"/>
  <c r="BG550" i="2"/>
  <c r="BF550" i="2"/>
  <c r="T550" i="2"/>
  <c r="R550" i="2"/>
  <c r="P550" i="2"/>
  <c r="BI541" i="2"/>
  <c r="BH541" i="2"/>
  <c r="BG541" i="2"/>
  <c r="BF541" i="2"/>
  <c r="T541" i="2"/>
  <c r="R541" i="2"/>
  <c r="P541" i="2"/>
  <c r="BI521" i="2"/>
  <c r="BH521" i="2"/>
  <c r="BG521" i="2"/>
  <c r="BF521" i="2"/>
  <c r="T521" i="2"/>
  <c r="R521" i="2"/>
  <c r="P521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32" i="2"/>
  <c r="BH332" i="2"/>
  <c r="BG332" i="2"/>
  <c r="BF332" i="2"/>
  <c r="T332" i="2"/>
  <c r="R332" i="2"/>
  <c r="P332" i="2"/>
  <c r="BI314" i="2"/>
  <c r="BH314" i="2"/>
  <c r="BG314" i="2"/>
  <c r="BF314" i="2"/>
  <c r="T314" i="2"/>
  <c r="R314" i="2"/>
  <c r="P314" i="2"/>
  <c r="BI305" i="2"/>
  <c r="BH305" i="2"/>
  <c r="BG305" i="2"/>
  <c r="BF305" i="2"/>
  <c r="T305" i="2"/>
  <c r="R305" i="2"/>
  <c r="P305" i="2"/>
  <c r="BI286" i="2"/>
  <c r="BH286" i="2"/>
  <c r="BG286" i="2"/>
  <c r="BF286" i="2"/>
  <c r="T286" i="2"/>
  <c r="R286" i="2"/>
  <c r="P286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192" i="2"/>
  <c r="BH192" i="2"/>
  <c r="BG192" i="2"/>
  <c r="BF192" i="2"/>
  <c r="T192" i="2"/>
  <c r="R192" i="2"/>
  <c r="P192" i="2"/>
  <c r="BI175" i="2"/>
  <c r="BH175" i="2"/>
  <c r="BG175" i="2"/>
  <c r="BF175" i="2"/>
  <c r="T175" i="2"/>
  <c r="R175" i="2"/>
  <c r="P175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J149" i="2"/>
  <c r="J148" i="2"/>
  <c r="F148" i="2"/>
  <c r="F146" i="2"/>
  <c r="E144" i="2"/>
  <c r="J94" i="2"/>
  <c r="J93" i="2"/>
  <c r="F93" i="2"/>
  <c r="F91" i="2"/>
  <c r="E89" i="2"/>
  <c r="J20" i="2"/>
  <c r="E20" i="2"/>
  <c r="F94" i="2" s="1"/>
  <c r="J19" i="2"/>
  <c r="J14" i="2"/>
  <c r="J146" i="2" s="1"/>
  <c r="E7" i="2"/>
  <c r="E140" i="2" s="1"/>
  <c r="L90" i="1"/>
  <c r="AM90" i="1"/>
  <c r="AM89" i="1"/>
  <c r="L89" i="1"/>
  <c r="AM87" i="1"/>
  <c r="L87" i="1"/>
  <c r="L85" i="1"/>
  <c r="L84" i="1"/>
  <c r="J2389" i="2"/>
  <c r="BK2385" i="2"/>
  <c r="J2373" i="2"/>
  <c r="BK2368" i="2"/>
  <c r="J2365" i="2"/>
  <c r="BK2362" i="2"/>
  <c r="BK2358" i="2"/>
  <c r="BK2350" i="2"/>
  <c r="BK2339" i="2"/>
  <c r="BK2335" i="2"/>
  <c r="J2325" i="2"/>
  <c r="BK2321" i="2"/>
  <c r="J2316" i="2"/>
  <c r="J2314" i="2"/>
  <c r="BK2290" i="2"/>
  <c r="J2288" i="2"/>
  <c r="BK2276" i="2"/>
  <c r="J2256" i="2"/>
  <c r="J2229" i="2"/>
  <c r="J2217" i="2"/>
  <c r="J2192" i="2"/>
  <c r="BK2178" i="2"/>
  <c r="BK2146" i="2"/>
  <c r="BK2140" i="2"/>
  <c r="BK2130" i="2"/>
  <c r="J2126" i="2"/>
  <c r="J2118" i="2"/>
  <c r="BK2112" i="2"/>
  <c r="BK2103" i="2"/>
  <c r="BK2098" i="2"/>
  <c r="BK2094" i="2"/>
  <c r="BK2092" i="2"/>
  <c r="J2059" i="2"/>
  <c r="BK2037" i="2"/>
  <c r="BK2027" i="2"/>
  <c r="BK2014" i="2"/>
  <c r="BK2003" i="2"/>
  <c r="BK1999" i="2"/>
  <c r="J1984" i="2"/>
  <c r="BK1915" i="2"/>
  <c r="BK1892" i="2"/>
  <c r="BK1862" i="2"/>
  <c r="BK1839" i="2"/>
  <c r="BK1826" i="2"/>
  <c r="BK1766" i="2"/>
  <c r="J1741" i="2"/>
  <c r="BK1720" i="2"/>
  <c r="BK1624" i="2"/>
  <c r="BK1600" i="2"/>
  <c r="BK1582" i="2"/>
  <c r="BK1556" i="2"/>
  <c r="BK1538" i="2"/>
  <c r="BK1420" i="2"/>
  <c r="J1395" i="2"/>
  <c r="J1365" i="2"/>
  <c r="J1326" i="2"/>
  <c r="BK1290" i="2"/>
  <c r="BK1279" i="2"/>
  <c r="J1253" i="2"/>
  <c r="BK1207" i="2"/>
  <c r="BK1174" i="2"/>
  <c r="BK1166" i="2"/>
  <c r="J1136" i="2"/>
  <c r="J1123" i="2"/>
  <c r="J1102" i="2"/>
  <c r="J1093" i="2"/>
  <c r="J1066" i="2"/>
  <c r="BK1004" i="2"/>
  <c r="BK965" i="2"/>
  <c r="BK800" i="2"/>
  <c r="J767" i="2"/>
  <c r="J753" i="2"/>
  <c r="J741" i="2"/>
  <c r="BK667" i="2"/>
  <c r="BK638" i="2"/>
  <c r="BK629" i="2"/>
  <c r="BK616" i="2"/>
  <c r="J598" i="2"/>
  <c r="BK550" i="2"/>
  <c r="J513" i="2"/>
  <c r="BK504" i="2"/>
  <c r="J489" i="2"/>
  <c r="J430" i="2"/>
  <c r="BK407" i="2"/>
  <c r="J395" i="2"/>
  <c r="J362" i="2"/>
  <c r="J332" i="2"/>
  <c r="BK242" i="2"/>
  <c r="BK192" i="2"/>
  <c r="J319" i="3"/>
  <c r="BK317" i="3"/>
  <c r="BK312" i="3"/>
  <c r="BK310" i="3"/>
  <c r="BK306" i="3"/>
  <c r="BK304" i="3"/>
  <c r="J298" i="3"/>
  <c r="J297" i="3"/>
  <c r="J294" i="3"/>
  <c r="BK287" i="3"/>
  <c r="J281" i="3"/>
  <c r="BK278" i="3"/>
  <c r="J272" i="3"/>
  <c r="BK265" i="3"/>
  <c r="J259" i="3"/>
  <c r="BK254" i="3"/>
  <c r="J246" i="3"/>
  <c r="J241" i="3"/>
  <c r="BK239" i="3"/>
  <c r="J237" i="3"/>
  <c r="BK226" i="3"/>
  <c r="BK222" i="3"/>
  <c r="BK216" i="3"/>
  <c r="J213" i="3"/>
  <c r="J210" i="3"/>
  <c r="BK203" i="3"/>
  <c r="J195" i="3"/>
  <c r="BK183" i="3"/>
  <c r="J177" i="3"/>
  <c r="J174" i="3"/>
  <c r="J171" i="3"/>
  <c r="BK168" i="3"/>
  <c r="BK164" i="3"/>
  <c r="J161" i="3"/>
  <c r="J156" i="3"/>
  <c r="J234" i="3"/>
  <c r="BK229" i="3"/>
  <c r="BK213" i="3"/>
  <c r="J207" i="3"/>
  <c r="BK190" i="3"/>
  <c r="BK176" i="3"/>
  <c r="J158" i="3"/>
  <c r="BK155" i="3"/>
  <c r="J317" i="3"/>
  <c r="BK311" i="3"/>
  <c r="BK305" i="3"/>
  <c r="BK299" i="3"/>
  <c r="BK294" i="3"/>
  <c r="J282" i="3"/>
  <c r="BK279" i="3"/>
  <c r="BK272" i="3"/>
  <c r="J269" i="3"/>
  <c r="J265" i="3"/>
  <c r="BK260" i="3"/>
  <c r="J257" i="3"/>
  <c r="J254" i="3"/>
  <c r="BK251" i="3"/>
  <c r="J232" i="3"/>
  <c r="BK228" i="3"/>
  <c r="BK227" i="3"/>
  <c r="J226" i="3"/>
  <c r="J225" i="3"/>
  <c r="BK221" i="3"/>
  <c r="BK220" i="3"/>
  <c r="J217" i="3"/>
  <c r="J216" i="3"/>
  <c r="BK215" i="3"/>
  <c r="BK207" i="3"/>
  <c r="BK205" i="3"/>
  <c r="BK202" i="3"/>
  <c r="BK197" i="3"/>
  <c r="J193" i="3"/>
  <c r="J187" i="3"/>
  <c r="J179" i="3"/>
  <c r="BK169" i="3"/>
  <c r="J163" i="3"/>
  <c r="BK158" i="3"/>
  <c r="J313" i="3"/>
  <c r="BK308" i="3"/>
  <c r="J303" i="3"/>
  <c r="J300" i="3"/>
  <c r="BK295" i="3"/>
  <c r="J286" i="3"/>
  <c r="J275" i="3"/>
  <c r="BK264" i="3"/>
  <c r="J253" i="3"/>
  <c r="J249" i="3"/>
  <c r="J245" i="3"/>
  <c r="BK243" i="3"/>
  <c r="BK237" i="3"/>
  <c r="J229" i="3"/>
  <c r="J222" i="3"/>
  <c r="BK217" i="3"/>
  <c r="J206" i="3"/>
  <c r="J198" i="3"/>
  <c r="J196" i="3"/>
  <c r="BK189" i="3"/>
  <c r="BK186" i="3"/>
  <c r="BK182" i="3"/>
  <c r="J172" i="3"/>
  <c r="J166" i="3"/>
  <c r="BK163" i="3"/>
  <c r="BK340" i="4"/>
  <c r="J339" i="4"/>
  <c r="BK336" i="4"/>
  <c r="J333" i="4"/>
  <c r="J323" i="4"/>
  <c r="J319" i="4"/>
  <c r="BK315" i="4"/>
  <c r="J306" i="4"/>
  <c r="BK300" i="4"/>
  <c r="BK298" i="4"/>
  <c r="J293" i="4"/>
  <c r="BK290" i="4"/>
  <c r="BK287" i="4"/>
  <c r="J280" i="4"/>
  <c r="J179" i="4"/>
  <c r="BK175" i="4"/>
  <c r="J171" i="4"/>
  <c r="J167" i="4"/>
  <c r="J338" i="4"/>
  <c r="BK332" i="4"/>
  <c r="J327" i="4"/>
  <c r="BK323" i="4"/>
  <c r="J320" i="4"/>
  <c r="BK316" i="4"/>
  <c r="BK313" i="4"/>
  <c r="BK306" i="4"/>
  <c r="J304" i="4"/>
  <c r="J295" i="4"/>
  <c r="BK279" i="4"/>
  <c r="J271" i="4"/>
  <c r="BK267" i="4"/>
  <c r="BK264" i="4"/>
  <c r="J257" i="4"/>
  <c r="BK252" i="4"/>
  <c r="J249" i="4"/>
  <c r="J246" i="4"/>
  <c r="J241" i="4"/>
  <c r="BK235" i="4"/>
  <c r="J233" i="4"/>
  <c r="J229" i="4"/>
  <c r="BK222" i="4"/>
  <c r="J220" i="4"/>
  <c r="BK217" i="4"/>
  <c r="J215" i="4"/>
  <c r="BK210" i="4"/>
  <c r="J203" i="4"/>
  <c r="J197" i="4"/>
  <c r="J194" i="4"/>
  <c r="J190" i="4"/>
  <c r="BK186" i="4"/>
  <c r="BK182" i="4"/>
  <c r="BK172" i="4"/>
  <c r="J166" i="4"/>
  <c r="J163" i="4"/>
  <c r="BK159" i="4"/>
  <c r="BK337" i="4"/>
  <c r="BK327" i="4"/>
  <c r="BK324" i="4"/>
  <c r="BK317" i="4"/>
  <c r="BK312" i="4"/>
  <c r="BK304" i="4"/>
  <c r="BK299" i="4"/>
  <c r="J291" i="4"/>
  <c r="BK288" i="4"/>
  <c r="BK283" i="4"/>
  <c r="BK276" i="4"/>
  <c r="BK269" i="4"/>
  <c r="J262" i="4"/>
  <c r="J260" i="4"/>
  <c r="J252" i="4"/>
  <c r="J247" i="4"/>
  <c r="J244" i="4"/>
  <c r="J239" i="4"/>
  <c r="BK231" i="4"/>
  <c r="BK225" i="4"/>
  <c r="BK221" i="4"/>
  <c r="J217" i="4"/>
  <c r="J209" i="4"/>
  <c r="BK199" i="4"/>
  <c r="BK194" i="4"/>
  <c r="BK190" i="4"/>
  <c r="J185" i="4"/>
  <c r="J181" i="4"/>
  <c r="J175" i="4"/>
  <c r="J169" i="4"/>
  <c r="J162" i="4"/>
  <c r="J287" i="4"/>
  <c r="BK277" i="4"/>
  <c r="J272" i="4"/>
  <c r="J265" i="4"/>
  <c r="BK260" i="4"/>
  <c r="J256" i="4"/>
  <c r="J251" i="4"/>
  <c r="BK249" i="4"/>
  <c r="BK244" i="4"/>
  <c r="BK241" i="4"/>
  <c r="J237" i="4"/>
  <c r="J232" i="4"/>
  <c r="BK230" i="4"/>
  <c r="J222" i="4"/>
  <c r="BK215" i="4"/>
  <c r="BK209" i="4"/>
  <c r="BK203" i="4"/>
  <c r="BK188" i="4"/>
  <c r="J186" i="4"/>
  <c r="BK181" i="4"/>
  <c r="J176" i="4"/>
  <c r="BK165" i="4"/>
  <c r="J160" i="4"/>
  <c r="J156" i="4"/>
  <c r="BK225" i="5"/>
  <c r="J221" i="5"/>
  <c r="BK215" i="5"/>
  <c r="J199" i="5"/>
  <c r="BK193" i="5"/>
  <c r="BK186" i="5"/>
  <c r="J172" i="5"/>
  <c r="J165" i="5"/>
  <c r="BK161" i="5"/>
  <c r="J153" i="5"/>
  <c r="BK148" i="5"/>
  <c r="BK136" i="5"/>
  <c r="J227" i="5"/>
  <c r="J224" i="5"/>
  <c r="J220" i="5"/>
  <c r="J214" i="5"/>
  <c r="BK212" i="5"/>
  <c r="J210" i="5"/>
  <c r="BK207" i="5"/>
  <c r="BK201" i="5"/>
  <c r="BK187" i="5"/>
  <c r="BK182" i="5"/>
  <c r="BK176" i="5"/>
  <c r="J161" i="5"/>
  <c r="BK142" i="5"/>
  <c r="J183" i="5"/>
  <c r="BK179" i="5"/>
  <c r="J174" i="5"/>
  <c r="BK170" i="5"/>
  <c r="BK155" i="5"/>
  <c r="BK152" i="5"/>
  <c r="J145" i="5"/>
  <c r="J142" i="5"/>
  <c r="J136" i="5"/>
  <c r="BK222" i="5"/>
  <c r="BK220" i="5"/>
  <c r="J215" i="5"/>
  <c r="J213" i="5"/>
  <c r="BK210" i="5"/>
  <c r="BK209" i="5"/>
  <c r="J201" i="5"/>
  <c r="BK195" i="5"/>
  <c r="BK191" i="5"/>
  <c r="J186" i="5"/>
  <c r="BK183" i="5"/>
  <c r="J178" i="5"/>
  <c r="J175" i="5"/>
  <c r="BK172" i="5"/>
  <c r="BK153" i="5"/>
  <c r="BK140" i="5"/>
  <c r="J238" i="6"/>
  <c r="J228" i="6"/>
  <c r="J219" i="6"/>
  <c r="J201" i="6"/>
  <c r="J194" i="6"/>
  <c r="J189" i="6"/>
  <c r="J185" i="6"/>
  <c r="J182" i="6"/>
  <c r="BK171" i="6"/>
  <c r="BK163" i="6"/>
  <c r="BK151" i="6"/>
  <c r="BK148" i="6"/>
  <c r="BK230" i="6"/>
  <c r="BK216" i="6"/>
  <c r="J213" i="6"/>
  <c r="BK208" i="6"/>
  <c r="J204" i="6"/>
  <c r="BK198" i="6"/>
  <c r="BK190" i="6"/>
  <c r="BK184" i="6"/>
  <c r="BK178" i="6"/>
  <c r="BK175" i="6"/>
  <c r="J170" i="6"/>
  <c r="J167" i="6"/>
  <c r="BK159" i="6"/>
  <c r="BK149" i="6"/>
  <c r="BK233" i="6"/>
  <c r="BK228" i="6"/>
  <c r="J222" i="6"/>
  <c r="J217" i="6"/>
  <c r="BK209" i="6"/>
  <c r="BK194" i="6"/>
  <c r="J186" i="6"/>
  <c r="BK177" i="6"/>
  <c r="J171" i="6"/>
  <c r="J162" i="6"/>
  <c r="J152" i="6"/>
  <c r="BK236" i="6"/>
  <c r="BK232" i="6"/>
  <c r="J223" i="6"/>
  <c r="BK218" i="6"/>
  <c r="J216" i="6"/>
  <c r="J209" i="6"/>
  <c r="BK204" i="6"/>
  <c r="J198" i="6"/>
  <c r="BK185" i="6"/>
  <c r="BK179" i="6"/>
  <c r="BK176" i="6"/>
  <c r="BK167" i="6"/>
  <c r="BK157" i="6"/>
  <c r="J151" i="6"/>
  <c r="J148" i="6"/>
  <c r="J261" i="7"/>
  <c r="J254" i="7"/>
  <c r="BK244" i="7"/>
  <c r="BK228" i="7"/>
  <c r="J214" i="7"/>
  <c r="BK211" i="7"/>
  <c r="BK208" i="7"/>
  <c r="BK204" i="7"/>
  <c r="J200" i="7"/>
  <c r="BK197" i="7"/>
  <c r="J193" i="7"/>
  <c r="J188" i="7"/>
  <c r="BK185" i="7"/>
  <c r="J171" i="7"/>
  <c r="BK166" i="7"/>
  <c r="J164" i="7"/>
  <c r="J160" i="7"/>
  <c r="J158" i="7"/>
  <c r="BK147" i="7"/>
  <c r="J265" i="7"/>
  <c r="BK250" i="7"/>
  <c r="J244" i="7"/>
  <c r="J238" i="7"/>
  <c r="J224" i="7"/>
  <c r="BK219" i="7"/>
  <c r="J212" i="7"/>
  <c r="J210" i="7"/>
  <c r="BK207" i="7"/>
  <c r="BK199" i="7"/>
  <c r="J181" i="7"/>
  <c r="J179" i="7"/>
  <c r="BK176" i="7"/>
  <c r="J170" i="7"/>
  <c r="J162" i="7"/>
  <c r="BK155" i="7"/>
  <c r="J145" i="7"/>
  <c r="J256" i="7"/>
  <c r="J236" i="7"/>
  <c r="J222" i="7"/>
  <c r="BK215" i="7"/>
  <c r="J203" i="7"/>
  <c r="BK200" i="7"/>
  <c r="BK190" i="7"/>
  <c r="BK181" i="7"/>
  <c r="J174" i="7"/>
  <c r="BK167" i="7"/>
  <c r="J161" i="7"/>
  <c r="BK148" i="7"/>
  <c r="J269" i="7"/>
  <c r="BK261" i="7"/>
  <c r="BK252" i="7"/>
  <c r="BK242" i="7"/>
  <c r="BK231" i="7"/>
  <c r="J227" i="7"/>
  <c r="BK222" i="7"/>
  <c r="BK216" i="7"/>
  <c r="BK214" i="7"/>
  <c r="J204" i="7"/>
  <c r="J201" i="7"/>
  <c r="J196" i="7"/>
  <c r="BK189" i="7"/>
  <c r="J185" i="7"/>
  <c r="J182" i="7"/>
  <c r="J178" i="7"/>
  <c r="BK173" i="7"/>
  <c r="J165" i="7"/>
  <c r="J155" i="7"/>
  <c r="J151" i="7"/>
  <c r="J146" i="7"/>
  <c r="J202" i="8"/>
  <c r="BK196" i="8"/>
  <c r="BK194" i="8"/>
  <c r="BK190" i="8"/>
  <c r="BK183" i="8"/>
  <c r="BK178" i="8"/>
  <c r="BK174" i="8"/>
  <c r="J169" i="8"/>
  <c r="BK158" i="8"/>
  <c r="J155" i="8"/>
  <c r="BK144" i="8"/>
  <c r="BK139" i="8"/>
  <c r="BK136" i="8"/>
  <c r="J191" i="8"/>
  <c r="J186" i="8"/>
  <c r="J183" i="8"/>
  <c r="BK171" i="8"/>
  <c r="BK167" i="8"/>
  <c r="BK162" i="8"/>
  <c r="J157" i="8"/>
  <c r="J145" i="8"/>
  <c r="BK141" i="8"/>
  <c r="J138" i="8"/>
  <c r="J135" i="8"/>
  <c r="J198" i="8"/>
  <c r="J188" i="8"/>
  <c r="J182" i="8"/>
  <c r="BK180" i="8"/>
  <c r="J168" i="8"/>
  <c r="J165" i="8"/>
  <c r="J161" i="8"/>
  <c r="J158" i="8"/>
  <c r="J141" i="8"/>
  <c r="J195" i="8"/>
  <c r="J184" i="8"/>
  <c r="J177" i="8"/>
  <c r="J172" i="8"/>
  <c r="BK155" i="8"/>
  <c r="J147" i="8"/>
  <c r="BK137" i="8"/>
  <c r="BK168" i="9"/>
  <c r="J164" i="9"/>
  <c r="BK152" i="9"/>
  <c r="BK144" i="9"/>
  <c r="J137" i="9"/>
  <c r="BK162" i="9"/>
  <c r="BK161" i="9"/>
  <c r="BK154" i="9"/>
  <c r="BK139" i="9"/>
  <c r="J136" i="9"/>
  <c r="BK174" i="9"/>
  <c r="J171" i="9"/>
  <c r="J168" i="9"/>
  <c r="BK164" i="9"/>
  <c r="J158" i="9"/>
  <c r="J154" i="9"/>
  <c r="J150" i="9"/>
  <c r="BK142" i="9"/>
  <c r="BK135" i="9"/>
  <c r="BK163" i="9"/>
  <c r="BK155" i="9"/>
  <c r="J142" i="9"/>
  <c r="BK136" i="9"/>
  <c r="J300" i="10"/>
  <c r="BK293" i="10"/>
  <c r="J288" i="10"/>
  <c r="J278" i="10"/>
  <c r="J275" i="10"/>
  <c r="BK271" i="10"/>
  <c r="J263" i="10"/>
  <c r="BK249" i="10"/>
  <c r="BK243" i="10"/>
  <c r="BK237" i="10"/>
  <c r="J225" i="10"/>
  <c r="BK221" i="10"/>
  <c r="BK217" i="10"/>
  <c r="BK213" i="10"/>
  <c r="BK205" i="10"/>
  <c r="BK196" i="10"/>
  <c r="BK190" i="10"/>
  <c r="J189" i="10"/>
  <c r="BK175" i="10"/>
  <c r="J169" i="10"/>
  <c r="BK156" i="10"/>
  <c r="J148" i="10"/>
  <c r="BK141" i="10"/>
  <c r="BK137" i="10"/>
  <c r="J297" i="10"/>
  <c r="J289" i="10"/>
  <c r="BK286" i="10"/>
  <c r="BK274" i="10"/>
  <c r="J271" i="10"/>
  <c r="BK260" i="10"/>
  <c r="BK258" i="10"/>
  <c r="BK250" i="10"/>
  <c r="J245" i="10"/>
  <c r="J233" i="10"/>
  <c r="BK227" i="10"/>
  <c r="J221" i="10"/>
  <c r="BK214" i="10"/>
  <c r="J205" i="10"/>
  <c r="BK184" i="10"/>
  <c r="J172" i="10"/>
  <c r="J164" i="10"/>
  <c r="BK161" i="10"/>
  <c r="J155" i="10"/>
  <c r="J137" i="10"/>
  <c r="BK294" i="10"/>
  <c r="BK285" i="10"/>
  <c r="BK281" i="10"/>
  <c r="J276" i="10"/>
  <c r="BK269" i="10"/>
  <c r="J266" i="10"/>
  <c r="BK262" i="10"/>
  <c r="BK251" i="10"/>
  <c r="J242" i="10"/>
  <c r="J239" i="10"/>
  <c r="BK233" i="10"/>
  <c r="J229" i="10"/>
  <c r="J222" i="10"/>
  <c r="BK208" i="10"/>
  <c r="J200" i="10"/>
  <c r="J197" i="10"/>
  <c r="BK182" i="10"/>
  <c r="BK177" i="10"/>
  <c r="BK169" i="10"/>
  <c r="BK164" i="10"/>
  <c r="J160" i="10"/>
  <c r="J152" i="10"/>
  <c r="J145" i="10"/>
  <c r="BK138" i="10"/>
  <c r="BK300" i="10"/>
  <c r="J285" i="10"/>
  <c r="J280" i="10"/>
  <c r="J273" i="10"/>
  <c r="J264" i="10"/>
  <c r="J260" i="10"/>
  <c r="J259" i="10"/>
  <c r="J256" i="10"/>
  <c r="BK255" i="10"/>
  <c r="J253" i="10"/>
  <c r="J2716" i="2"/>
  <c r="BK2712" i="2"/>
  <c r="J2711" i="2"/>
  <c r="BK2685" i="2"/>
  <c r="BK2679" i="2"/>
  <c r="J2644" i="2"/>
  <c r="J2626" i="2"/>
  <c r="J2613" i="2"/>
  <c r="J2610" i="2"/>
  <c r="BK2604" i="2"/>
  <c r="J2599" i="2"/>
  <c r="J2593" i="2"/>
  <c r="J2568" i="2"/>
  <c r="J2540" i="2"/>
  <c r="J2526" i="2"/>
  <c r="J2507" i="2"/>
  <c r="J2498" i="2"/>
  <c r="BK2492" i="2"/>
  <c r="BK2482" i="2"/>
  <c r="J2479" i="2"/>
  <c r="J2431" i="2"/>
  <c r="BK2404" i="2"/>
  <c r="J2392" i="2"/>
  <c r="J2390" i="2"/>
  <c r="J2387" i="2"/>
  <c r="J2379" i="2"/>
  <c r="BK2369" i="2"/>
  <c r="BK2367" i="2"/>
  <c r="J2363" i="2"/>
  <c r="BK2359" i="2"/>
  <c r="J2353" i="2"/>
  <c r="BK2342" i="2"/>
  <c r="BK2336" i="2"/>
  <c r="J2333" i="2"/>
  <c r="BK2324" i="2"/>
  <c r="BK2317" i="2"/>
  <c r="J2315" i="2"/>
  <c r="BK2294" i="2"/>
  <c r="BK2289" i="2"/>
  <c r="J2280" i="2"/>
  <c r="BK2264" i="2"/>
  <c r="BK2234" i="2"/>
  <c r="BK2218" i="2"/>
  <c r="BK2214" i="2"/>
  <c r="J2191" i="2"/>
  <c r="J2175" i="2"/>
  <c r="BK2137" i="2"/>
  <c r="BK2131" i="2"/>
  <c r="J2129" i="2"/>
  <c r="BK2117" i="2"/>
  <c r="BK2105" i="2"/>
  <c r="BK2102" i="2"/>
  <c r="BK2097" i="2"/>
  <c r="J2093" i="2"/>
  <c r="BK2082" i="2"/>
  <c r="J2038" i="2"/>
  <c r="J2036" i="2"/>
  <c r="BK2026" i="2"/>
  <c r="J2004" i="2"/>
  <c r="BK2001" i="2"/>
  <c r="J1991" i="2"/>
  <c r="J1987" i="2"/>
  <c r="J1901" i="2"/>
  <c r="BK1872" i="2"/>
  <c r="BK1860" i="2"/>
  <c r="BK1835" i="2"/>
  <c r="J1793" i="2"/>
  <c r="BK1751" i="2"/>
  <c r="J1724" i="2"/>
  <c r="BK1717" i="2"/>
  <c r="BK1619" i="2"/>
  <c r="J1589" i="2"/>
  <c r="BK1576" i="2"/>
  <c r="BK1544" i="2"/>
  <c r="BK1443" i="2"/>
  <c r="BK1399" i="2"/>
  <c r="J1376" i="2"/>
  <c r="BK1331" i="2"/>
  <c r="BK1294" i="2"/>
  <c r="J1283" i="2"/>
  <c r="J1265" i="2"/>
  <c r="J1209" i="2"/>
  <c r="BK1182" i="2"/>
  <c r="J1167" i="2"/>
  <c r="J1149" i="2"/>
  <c r="BK1132" i="2"/>
  <c r="J1112" i="2"/>
  <c r="BK1093" i="2"/>
  <c r="BK1074" i="2"/>
  <c r="BK1008" i="2"/>
  <c r="J944" i="2"/>
  <c r="BK861" i="2"/>
  <c r="BK781" i="2"/>
  <c r="J758" i="2"/>
  <c r="J744" i="2"/>
  <c r="BK671" i="2"/>
  <c r="BK646" i="2"/>
  <c r="BK632" i="2"/>
  <c r="J620" i="2"/>
  <c r="BK611" i="2"/>
  <c r="J596" i="2"/>
  <c r="J521" i="2"/>
  <c r="BK505" i="2"/>
  <c r="BK502" i="2"/>
  <c r="BK501" i="2"/>
  <c r="J500" i="2"/>
  <c r="BK498" i="2"/>
  <c r="BK497" i="2"/>
  <c r="BK495" i="2"/>
  <c r="J491" i="2"/>
  <c r="BK457" i="2"/>
  <c r="BK453" i="2"/>
  <c r="BK425" i="2"/>
  <c r="J407" i="2"/>
  <c r="BK399" i="2"/>
  <c r="J366" i="2"/>
  <c r="BK332" i="2"/>
  <c r="BK266" i="2"/>
  <c r="J262" i="2"/>
  <c r="J258" i="2"/>
  <c r="J242" i="2"/>
  <c r="BK220" i="2"/>
  <c r="J175" i="2"/>
  <c r="AS105" i="1"/>
  <c r="BK2710" i="2"/>
  <c r="BK2698" i="2"/>
  <c r="J2679" i="2"/>
  <c r="J2624" i="2"/>
  <c r="J2604" i="2"/>
  <c r="J2581" i="2"/>
  <c r="BK2526" i="2"/>
  <c r="J2512" i="2"/>
  <c r="BK2424" i="2"/>
  <c r="J2383" i="2"/>
  <c r="J2359" i="2"/>
  <c r="J2349" i="2"/>
  <c r="J2344" i="2"/>
  <c r="BK2338" i="2"/>
  <c r="J2336" i="2"/>
  <c r="J2319" i="2"/>
  <c r="BK2306" i="2"/>
  <c r="BK2296" i="2"/>
  <c r="BK2280" i="2"/>
  <c r="BK2229" i="2"/>
  <c r="BK2182" i="2"/>
  <c r="BK2147" i="2"/>
  <c r="J2142" i="2"/>
  <c r="BK2135" i="2"/>
  <c r="J2133" i="2"/>
  <c r="BK2126" i="2"/>
  <c r="BK2124" i="2"/>
  <c r="BK2121" i="2"/>
  <c r="BK2116" i="2"/>
  <c r="J2111" i="2"/>
  <c r="BK2108" i="2"/>
  <c r="J2104" i="2"/>
  <c r="BK2099" i="2"/>
  <c r="J2097" i="2"/>
  <c r="BK2095" i="2"/>
  <c r="BK2084" i="2"/>
  <c r="J2049" i="2"/>
  <c r="J2031" i="2"/>
  <c r="J2028" i="2"/>
  <c r="BK2022" i="2"/>
  <c r="BK2019" i="2"/>
  <c r="J1994" i="2"/>
  <c r="BK1988" i="2"/>
  <c r="BK1985" i="2"/>
  <c r="J1983" i="2"/>
  <c r="J1979" i="2"/>
  <c r="BK1933" i="2"/>
  <c r="J1906" i="2"/>
  <c r="J1853" i="2"/>
  <c r="J1826" i="2"/>
  <c r="BK1797" i="2"/>
  <c r="BK1725" i="2"/>
  <c r="BK1722" i="2"/>
  <c r="BK1702" i="2"/>
  <c r="J1636" i="2"/>
  <c r="J1582" i="2"/>
  <c r="BK1532" i="2"/>
  <c r="J1443" i="2"/>
  <c r="J1403" i="2"/>
  <c r="BK1365" i="2"/>
  <c r="BK1326" i="2"/>
  <c r="J1294" i="2"/>
  <c r="BK1267" i="2"/>
  <c r="J1247" i="2"/>
  <c r="J1215" i="2"/>
  <c r="BK1196" i="2"/>
  <c r="BK1190" i="2"/>
  <c r="J1177" i="2"/>
  <c r="BK1171" i="2"/>
  <c r="J1158" i="2"/>
  <c r="J1142" i="2"/>
  <c r="BK1129" i="2"/>
  <c r="J1113" i="2"/>
  <c r="J1107" i="2"/>
  <c r="J1078" i="2"/>
  <c r="BK1005" i="2"/>
  <c r="J910" i="2"/>
  <c r="BK880" i="2"/>
  <c r="J801" i="2"/>
  <c r="J785" i="2"/>
  <c r="BK763" i="2"/>
  <c r="J702" i="2"/>
  <c r="BK652" i="2"/>
  <c r="J632" i="2"/>
  <c r="J623" i="2"/>
  <c r="BK604" i="2"/>
  <c r="J571" i="2"/>
  <c r="BK517" i="2"/>
  <c r="BK506" i="2"/>
  <c r="BK503" i="2"/>
  <c r="J490" i="2"/>
  <c r="J457" i="2"/>
  <c r="J425" i="2"/>
  <c r="J391" i="2"/>
  <c r="BK378" i="2"/>
  <c r="J363" i="2"/>
  <c r="J354" i="2"/>
  <c r="BK305" i="2"/>
  <c r="BK225" i="2"/>
  <c r="J216" i="2"/>
  <c r="J2721" i="2"/>
  <c r="J2712" i="2"/>
  <c r="J2648" i="2"/>
  <c r="BK2644" i="2"/>
  <c r="J2596" i="2"/>
  <c r="J2554" i="2"/>
  <c r="J2522" i="2"/>
  <c r="BK2462" i="2"/>
  <c r="BK2431" i="2"/>
  <c r="J2420" i="2"/>
  <c r="J2384" i="2"/>
  <c r="BK2379" i="2"/>
  <c r="J2368" i="2"/>
  <c r="J2361" i="2"/>
  <c r="BK2346" i="2"/>
  <c r="BK2343" i="2"/>
  <c r="J2337" i="2"/>
  <c r="J2324" i="2"/>
  <c r="J2322" i="2"/>
  <c r="J2306" i="2"/>
  <c r="BK2302" i="2"/>
  <c r="J2295" i="2"/>
  <c r="BK2284" i="2"/>
  <c r="BK2256" i="2"/>
  <c r="BK2194" i="2"/>
  <c r="BK2172" i="2"/>
  <c r="BK2154" i="2"/>
  <c r="J2147" i="2"/>
  <c r="BK2139" i="2"/>
  <c r="BK2133" i="2"/>
  <c r="BK2128" i="2"/>
  <c r="BK2123" i="2"/>
  <c r="BK2114" i="2"/>
  <c r="BK2111" i="2"/>
  <c r="J2108" i="2"/>
  <c r="BK2104" i="2"/>
  <c r="J2092" i="2"/>
  <c r="BK2049" i="2"/>
  <c r="J2039" i="2"/>
  <c r="BK2031" i="2"/>
  <c r="J2021" i="2"/>
  <c r="J2018" i="2"/>
  <c r="J2003" i="2"/>
  <c r="J1993" i="2"/>
  <c r="BK1983" i="2"/>
  <c r="J1933" i="2"/>
  <c r="BK1906" i="2"/>
  <c r="J1862" i="2"/>
  <c r="J1854" i="2"/>
  <c r="J1835" i="2"/>
  <c r="J1811" i="2"/>
  <c r="J1797" i="2"/>
  <c r="BK1741" i="2"/>
  <c r="J1725" i="2"/>
  <c r="BK1704" i="2"/>
  <c r="J1600" i="2"/>
  <c r="BK1526" i="2"/>
  <c r="BK1403" i="2"/>
  <c r="BK1354" i="2"/>
  <c r="J1290" i="2"/>
  <c r="J1267" i="2"/>
  <c r="BK1253" i="2"/>
  <c r="BK1245" i="2"/>
  <c r="BK1209" i="2"/>
  <c r="J1182" i="2"/>
  <c r="J1170" i="2"/>
  <c r="J1157" i="2"/>
  <c r="BK1139" i="2"/>
  <c r="J1129" i="2"/>
  <c r="BK1098" i="2"/>
  <c r="BK1084" i="2"/>
  <c r="J1037" i="2"/>
  <c r="J973" i="2"/>
  <c r="BK944" i="2"/>
  <c r="BK917" i="2"/>
  <c r="J902" i="2"/>
  <c r="J829" i="2"/>
  <c r="J808" i="2"/>
  <c r="BK797" i="2"/>
  <c r="J763" i="2"/>
  <c r="J757" i="2"/>
  <c r="BK727" i="2"/>
  <c r="J671" i="2"/>
  <c r="J658" i="2"/>
  <c r="BK617" i="2"/>
  <c r="BK612" i="2"/>
  <c r="BK588" i="2"/>
  <c r="J577" i="2"/>
  <c r="J562" i="2"/>
  <c r="J516" i="2"/>
  <c r="J503" i="2"/>
  <c r="J501" i="2"/>
  <c r="J495" i="2"/>
  <c r="J493" i="2"/>
  <c r="J488" i="2"/>
  <c r="J442" i="2"/>
  <c r="J378" i="2"/>
  <c r="BK363" i="2"/>
  <c r="BK286" i="2"/>
  <c r="BK246" i="2"/>
  <c r="J233" i="2"/>
  <c r="BK175" i="2"/>
  <c r="AS117" i="1"/>
  <c r="J2797" i="2"/>
  <c r="BK2777" i="2"/>
  <c r="BK2771" i="2"/>
  <c r="J2754" i="2"/>
  <c r="BK2736" i="2"/>
  <c r="J2733" i="2"/>
  <c r="BK2731" i="2"/>
  <c r="BK2730" i="2"/>
  <c r="J2727" i="2"/>
  <c r="J2726" i="2"/>
  <c r="BK2724" i="2"/>
  <c r="BK2721" i="2"/>
  <c r="J2710" i="2"/>
  <c r="J2698" i="2"/>
  <c r="BK2648" i="2"/>
  <c r="BK2613" i="2"/>
  <c r="BK2591" i="2"/>
  <c r="BK2507" i="2"/>
  <c r="J2492" i="2"/>
  <c r="J2482" i="2"/>
  <c r="BK2429" i="2"/>
  <c r="J2404" i="2"/>
  <c r="BK2390" i="2"/>
  <c r="J2385" i="2"/>
  <c r="BK2374" i="2"/>
  <c r="BK2363" i="2"/>
  <c r="BK2361" i="2"/>
  <c r="J2352" i="2"/>
  <c r="BK2348" i="2"/>
  <c r="J2343" i="2"/>
  <c r="J2339" i="2"/>
  <c r="J2334" i="2"/>
  <c r="BK2322" i="2"/>
  <c r="BK2315" i="2"/>
  <c r="J2302" i="2"/>
  <c r="J2287" i="2"/>
  <c r="BK2272" i="2"/>
  <c r="BK2260" i="2"/>
  <c r="J2214" i="2"/>
  <c r="BK2192" i="2"/>
  <c r="J2182" i="2"/>
  <c r="BK2175" i="2"/>
  <c r="BK2164" i="2"/>
  <c r="J2154" i="2"/>
  <c r="J2140" i="2"/>
  <c r="J2136" i="2"/>
  <c r="BK2134" i="2"/>
  <c r="J2125" i="2"/>
  <c r="BK2120" i="2"/>
  <c r="J2117" i="2"/>
  <c r="J2107" i="2"/>
  <c r="J2102" i="2"/>
  <c r="J2100" i="2"/>
  <c r="BK2078" i="2"/>
  <c r="J2025" i="2"/>
  <c r="BK2006" i="2"/>
  <c r="J2002" i="2"/>
  <c r="BK1998" i="2"/>
  <c r="BK1991" i="2"/>
  <c r="BK1989" i="2"/>
  <c r="J1982" i="2"/>
  <c r="BK1951" i="2"/>
  <c r="BK1846" i="2"/>
  <c r="BK1820" i="2"/>
  <c r="BK1806" i="2"/>
  <c r="BK1781" i="2"/>
  <c r="J1751" i="2"/>
  <c r="BK1723" i="2"/>
  <c r="J1720" i="2"/>
  <c r="J1715" i="2"/>
  <c r="J1700" i="2"/>
  <c r="BK1634" i="2"/>
  <c r="J1619" i="2"/>
  <c r="BK1567" i="2"/>
  <c r="BK1491" i="2"/>
  <c r="BK1395" i="2"/>
  <c r="J1319" i="2"/>
  <c r="J1279" i="2"/>
  <c r="J1233" i="2"/>
  <c r="BK1201" i="2"/>
  <c r="J1188" i="2"/>
  <c r="J1171" i="2"/>
  <c r="J1166" i="2"/>
  <c r="BK1148" i="2"/>
  <c r="J1139" i="2"/>
  <c r="J1132" i="2"/>
  <c r="BK1112" i="2"/>
  <c r="J1097" i="2"/>
  <c r="BK1066" i="2"/>
  <c r="BK1007" i="2"/>
  <c r="BK990" i="2"/>
  <c r="J861" i="2"/>
  <c r="BK808" i="2"/>
  <c r="BK785" i="2"/>
  <c r="BK752" i="2"/>
  <c r="BK730" i="2"/>
  <c r="J726" i="2"/>
  <c r="J666" i="2"/>
  <c r="J635" i="2"/>
  <c r="BK620" i="2"/>
  <c r="J587" i="2"/>
  <c r="J550" i="2"/>
  <c r="J517" i="2"/>
  <c r="BK500" i="2"/>
  <c r="J496" i="2"/>
  <c r="BK314" i="2"/>
  <c r="BK318" i="3"/>
  <c r="BK313" i="3"/>
  <c r="J309" i="3"/>
  <c r="BK302" i="3"/>
  <c r="BK296" i="3"/>
  <c r="BK291" i="3"/>
  <c r="J285" i="3"/>
  <c r="J279" i="3"/>
  <c r="J276" i="3"/>
  <c r="J266" i="3"/>
  <c r="J260" i="3"/>
  <c r="J256" i="3"/>
  <c r="J251" i="3"/>
  <c r="BK244" i="3"/>
  <c r="BK240" i="3"/>
  <c r="J238" i="3"/>
  <c r="BK234" i="3"/>
  <c r="BK225" i="3"/>
  <c r="J218" i="3"/>
  <c r="J204" i="3"/>
  <c r="BK196" i="3"/>
  <c r="BK184" i="3"/>
  <c r="BK181" i="3"/>
  <c r="BK178" i="3"/>
  <c r="J173" i="3"/>
  <c r="J165" i="3"/>
  <c r="BK160" i="3"/>
  <c r="J155" i="3"/>
  <c r="J230" i="3"/>
  <c r="J223" i="3"/>
  <c r="BK210" i="3"/>
  <c r="J205" i="3"/>
  <c r="J189" i="3"/>
  <c r="BK173" i="3"/>
  <c r="BK161" i="3"/>
  <c r="BK156" i="3"/>
  <c r="J315" i="3"/>
  <c r="BK309" i="3"/>
  <c r="BK303" i="3"/>
  <c r="J296" i="3"/>
  <c r="J291" i="3"/>
  <c r="BK285" i="3"/>
  <c r="BK275" i="3"/>
  <c r="BK270" i="3"/>
  <c r="J264" i="3"/>
  <c r="BK259" i="3"/>
  <c r="BK256" i="3"/>
  <c r="BK253" i="3"/>
  <c r="BK249" i="3"/>
  <c r="J243" i="3"/>
  <c r="J242" i="3"/>
  <c r="J240" i="3"/>
  <c r="BK177" i="3"/>
  <c r="J160" i="3"/>
  <c r="BK314" i="3"/>
  <c r="J306" i="3"/>
  <c r="J301" i="3"/>
  <c r="BK297" i="3"/>
  <c r="BK288" i="3"/>
  <c r="BK281" i="3"/>
  <c r="BK276" i="3"/>
  <c r="BK269" i="3"/>
  <c r="BK252" i="3"/>
  <c r="BK247" i="3"/>
  <c r="J244" i="3"/>
  <c r="J239" i="3"/>
  <c r="BK235" i="3"/>
  <c r="BK230" i="3"/>
  <c r="J220" i="3"/>
  <c r="BK212" i="3"/>
  <c r="J202" i="3"/>
  <c r="BK193" i="3"/>
  <c r="J184" i="3"/>
  <c r="J164" i="3"/>
  <c r="J340" i="4"/>
  <c r="J337" i="4"/>
  <c r="J332" i="4"/>
  <c r="J322" i="4"/>
  <c r="BK318" i="4"/>
  <c r="BK309" i="4"/>
  <c r="J302" i="4"/>
  <c r="J297" i="4"/>
  <c r="J292" i="4"/>
  <c r="J288" i="4"/>
  <c r="BK284" i="4"/>
  <c r="J276" i="4"/>
  <c r="BK176" i="4"/>
  <c r="J172" i="4"/>
  <c r="BK164" i="4"/>
  <c r="BK334" i="4"/>
  <c r="BK331" i="4"/>
  <c r="BK326" i="4"/>
  <c r="BK319" i="4"/>
  <c r="J312" i="4"/>
  <c r="J300" i="4"/>
  <c r="J284" i="4"/>
  <c r="BK272" i="4"/>
  <c r="J269" i="4"/>
  <c r="BK265" i="4"/>
  <c r="J261" i="4"/>
  <c r="BK254" i="4"/>
  <c r="BK247" i="4"/>
  <c r="BK240" i="4"/>
  <c r="BK232" i="4"/>
  <c r="J226" i="4"/>
  <c r="J218" i="4"/>
  <c r="J214" i="4"/>
  <c r="BK205" i="4"/>
  <c r="J199" i="4"/>
  <c r="BK195" i="4"/>
  <c r="J189" i="4"/>
  <c r="J183" i="4"/>
  <c r="J168" i="4"/>
  <c r="BK160" i="4"/>
  <c r="J331" i="4"/>
  <c r="J318" i="4"/>
  <c r="BK314" i="4"/>
  <c r="BK307" i="4"/>
  <c r="BK293" i="4"/>
  <c r="J285" i="4"/>
  <c r="BK280" i="4"/>
  <c r="J275" i="4"/>
  <c r="J266" i="4"/>
  <c r="BK259" i="4"/>
  <c r="BK246" i="4"/>
  <c r="J234" i="4"/>
  <c r="BK226" i="4"/>
  <c r="BK218" i="4"/>
  <c r="J205" i="4"/>
  <c r="BK197" i="4"/>
  <c r="J193" i="4"/>
  <c r="BK189" i="4"/>
  <c r="J184" i="4"/>
  <c r="J173" i="4"/>
  <c r="BK161" i="4"/>
  <c r="J279" i="4"/>
  <c r="BK271" i="4"/>
  <c r="BK263" i="4"/>
  <c r="J259" i="4"/>
  <c r="J254" i="4"/>
  <c r="J248" i="4"/>
  <c r="J240" i="4"/>
  <c r="J235" i="4"/>
  <c r="J225" i="4"/>
  <c r="BK220" i="4"/>
  <c r="BK212" i="4"/>
  <c r="BK196" i="4"/>
  <c r="BK187" i="4"/>
  <c r="BK179" i="4"/>
  <c r="BK166" i="4"/>
  <c r="J159" i="4"/>
  <c r="J226" i="5"/>
  <c r="J219" i="5"/>
  <c r="J207" i="5"/>
  <c r="J197" i="5"/>
  <c r="J191" i="5"/>
  <c r="BK181" i="5"/>
  <c r="J170" i="5"/>
  <c r="BK164" i="5"/>
  <c r="J158" i="5"/>
  <c r="J152" i="5"/>
  <c r="J146" i="5"/>
  <c r="BK134" i="5"/>
  <c r="BK226" i="5"/>
  <c r="J223" i="5"/>
  <c r="BK219" i="5"/>
  <c r="BK213" i="5"/>
  <c r="J208" i="5"/>
  <c r="J188" i="5"/>
  <c r="J181" i="5"/>
  <c r="BK166" i="5"/>
  <c r="BK184" i="5"/>
  <c r="BK178" i="5"/>
  <c r="J163" i="5"/>
  <c r="BK146" i="5"/>
  <c r="BK138" i="5"/>
  <c r="BK221" i="5"/>
  <c r="BK216" i="5"/>
  <c r="J212" i="5"/>
  <c r="BK205" i="5"/>
  <c r="BK197" i="5"/>
  <c r="BK188" i="5"/>
  <c r="J179" i="5"/>
  <c r="J176" i="5"/>
  <c r="J164" i="5"/>
  <c r="J138" i="5"/>
  <c r="BK221" i="6"/>
  <c r="J196" i="6"/>
  <c r="J191" i="6"/>
  <c r="BK186" i="6"/>
  <c r="J181" i="6"/>
  <c r="J159" i="6"/>
  <c r="BK231" i="6"/>
  <c r="BK212" i="6"/>
  <c r="J202" i="6"/>
  <c r="BK196" i="6"/>
  <c r="BK188" i="6"/>
  <c r="J176" i="6"/>
  <c r="J168" i="6"/>
  <c r="J161" i="6"/>
  <c r="J236" i="6"/>
  <c r="BK223" i="6"/>
  <c r="BK219" i="6"/>
  <c r="J212" i="6"/>
  <c r="BK203" i="6"/>
  <c r="BK191" i="6"/>
  <c r="J184" i="6"/>
  <c r="BK172" i="6"/>
  <c r="BK166" i="6"/>
  <c r="J157" i="6"/>
  <c r="J233" i="6"/>
  <c r="BK222" i="6"/>
  <c r="J208" i="6"/>
  <c r="BK199" i="6"/>
  <c r="BK182" i="6"/>
  <c r="J175" i="6"/>
  <c r="J164" i="6"/>
  <c r="BK152" i="6"/>
  <c r="J149" i="6"/>
  <c r="BK262" i="7"/>
  <c r="J252" i="7"/>
  <c r="J233" i="7"/>
  <c r="BK218" i="7"/>
  <c r="BK212" i="7"/>
  <c r="BK209" i="7"/>
  <c r="BK203" i="7"/>
  <c r="J199" i="7"/>
  <c r="BK196" i="7"/>
  <c r="J189" i="7"/>
  <c r="BK186" i="7"/>
  <c r="BK172" i="7"/>
  <c r="J167" i="7"/>
  <c r="BK161" i="7"/>
  <c r="BK151" i="7"/>
  <c r="BK263" i="7"/>
  <c r="BK246" i="7"/>
  <c r="BK240" i="7"/>
  <c r="J231" i="7"/>
  <c r="BK223" i="7"/>
  <c r="J216" i="7"/>
  <c r="J209" i="7"/>
  <c r="J195" i="7"/>
  <c r="BK184" i="7"/>
  <c r="J180" i="7"/>
  <c r="J172" i="7"/>
  <c r="J159" i="7"/>
  <c r="BK146" i="7"/>
  <c r="J263" i="7"/>
  <c r="BK227" i="7"/>
  <c r="BK213" i="7"/>
  <c r="BK193" i="7"/>
  <c r="BK188" i="7"/>
  <c r="BK171" i="7"/>
  <c r="BK162" i="7"/>
  <c r="BK144" i="7"/>
  <c r="J267" i="7"/>
  <c r="J262" i="7"/>
  <c r="BK248" i="7"/>
  <c r="J240" i="7"/>
  <c r="BK230" i="7"/>
  <c r="J218" i="7"/>
  <c r="J205" i="7"/>
  <c r="J197" i="7"/>
  <c r="BK187" i="7"/>
  <c r="BK179" i="7"/>
  <c r="BK174" i="7"/>
  <c r="J166" i="7"/>
  <c r="BK160" i="7"/>
  <c r="J148" i="7"/>
  <c r="J197" i="8"/>
  <c r="BK191" i="8"/>
  <c r="J181" i="8"/>
  <c r="BK177" i="8"/>
  <c r="J171" i="8"/>
  <c r="J162" i="8"/>
  <c r="BK147" i="8"/>
  <c r="BK142" i="8"/>
  <c r="J196" i="8"/>
  <c r="BK184" i="8"/>
  <c r="J178" i="8"/>
  <c r="BK168" i="8"/>
  <c r="BK164" i="8"/>
  <c r="BK160" i="8"/>
  <c r="BK146" i="8"/>
  <c r="J144" i="8"/>
  <c r="J137" i="8"/>
  <c r="J200" i="8"/>
  <c r="BK192" i="8"/>
  <c r="BK186" i="8"/>
  <c r="BK179" i="8"/>
  <c r="J167" i="8"/>
  <c r="J164" i="8"/>
  <c r="J160" i="8"/>
  <c r="BK145" i="8"/>
  <c r="BK135" i="8"/>
  <c r="BK187" i="8"/>
  <c r="J179" i="8"/>
  <c r="J173" i="8"/>
  <c r="J159" i="8"/>
  <c r="J151" i="8"/>
  <c r="J140" i="8"/>
  <c r="BK170" i="9"/>
  <c r="J163" i="9"/>
  <c r="BK148" i="9"/>
  <c r="J139" i="9"/>
  <c r="J174" i="9"/>
  <c r="J160" i="9"/>
  <c r="BK141" i="9"/>
  <c r="BK176" i="9"/>
  <c r="BK169" i="9"/>
  <c r="BK160" i="9"/>
  <c r="J152" i="9"/>
  <c r="J144" i="9"/>
  <c r="J176" i="9"/>
  <c r="BK156" i="9"/>
  <c r="J140" i="9"/>
  <c r="J298" i="10"/>
  <c r="J282" i="10"/>
  <c r="BK276" i="10"/>
  <c r="BK264" i="10"/>
  <c r="BK244" i="10"/>
  <c r="J236" i="10"/>
  <c r="J224" i="10"/>
  <c r="BK219" i="10"/>
  <c r="J211" i="10"/>
  <c r="BK194" i="10"/>
  <c r="J186" i="10"/>
  <c r="J166" i="10"/>
  <c r="BK152" i="10"/>
  <c r="BK145" i="10"/>
  <c r="BK302" i="10"/>
  <c r="J293" i="10"/>
  <c r="BK283" i="10"/>
  <c r="J267" i="10"/>
  <c r="BK254" i="10"/>
  <c r="J252" i="10"/>
  <c r="BK247" i="10"/>
  <c r="BK234" i="10"/>
  <c r="BK228" i="10"/>
  <c r="J216" i="10"/>
  <c r="J190" i="10"/>
  <c r="J174" i="10"/>
  <c r="BK166" i="10"/>
  <c r="BK160" i="10"/>
  <c r="J141" i="10"/>
  <c r="J255" i="10"/>
  <c r="BK240" i="10"/>
  <c r="J232" i="10"/>
  <c r="J217" i="10"/>
  <c r="J202" i="10"/>
  <c r="BK189" i="10"/>
  <c r="J179" i="10"/>
  <c r="BK170" i="10"/>
  <c r="J161" i="10"/>
  <c r="BK148" i="10"/>
  <c r="BK139" i="10"/>
  <c r="BK304" i="10"/>
  <c r="J286" i="10"/>
  <c r="J281" i="10"/>
  <c r="J269" i="10"/>
  <c r="BK263" i="10"/>
  <c r="BK261" i="10"/>
  <c r="J258" i="10"/>
  <c r="BK252" i="10"/>
  <c r="BK245" i="10"/>
  <c r="BK241" i="10"/>
  <c r="J240" i="10"/>
  <c r="BK238" i="10"/>
  <c r="BK232" i="10"/>
  <c r="J230" i="10"/>
  <c r="J228" i="10"/>
  <c r="BK225" i="10"/>
  <c r="BK223" i="10"/>
  <c r="BK211" i="10"/>
  <c r="J208" i="10"/>
  <c r="BK199" i="10"/>
  <c r="J194" i="10"/>
  <c r="BK187" i="10"/>
  <c r="BK181" i="10"/>
  <c r="BK173" i="10"/>
  <c r="J170" i="10"/>
  <c r="J256" i="11"/>
  <c r="BK251" i="11"/>
  <c r="J246" i="11"/>
  <c r="BK233" i="11"/>
  <c r="J225" i="11"/>
  <c r="J222" i="11"/>
  <c r="J216" i="11"/>
  <c r="BK214" i="11"/>
  <c r="BK210" i="11"/>
  <c r="BK203" i="11"/>
  <c r="BK201" i="11"/>
  <c r="J192" i="11"/>
  <c r="J189" i="11"/>
  <c r="BK184" i="11"/>
  <c r="J176" i="11"/>
  <c r="BK171" i="11"/>
  <c r="BK167" i="11"/>
  <c r="BK165" i="11"/>
  <c r="BK158" i="11"/>
  <c r="BK155" i="11"/>
  <c r="J145" i="11"/>
  <c r="BK141" i="11"/>
  <c r="J136" i="11"/>
  <c r="BK132" i="11"/>
  <c r="J250" i="11"/>
  <c r="BK240" i="11"/>
  <c r="BK237" i="11"/>
  <c r="J232" i="11"/>
  <c r="BK224" i="11"/>
  <c r="J218" i="11"/>
  <c r="BK213" i="11"/>
  <c r="J208" i="11"/>
  <c r="J200" i="11"/>
  <c r="J191" i="11"/>
  <c r="J188" i="11"/>
  <c r="BK183" i="11"/>
  <c r="BK168" i="11"/>
  <c r="J166" i="11"/>
  <c r="J159" i="11"/>
  <c r="J151" i="11"/>
  <c r="BK143" i="11"/>
  <c r="BK138" i="11"/>
  <c r="BK259" i="11"/>
  <c r="BK255" i="11"/>
  <c r="J248" i="11"/>
  <c r="J245" i="11"/>
  <c r="J233" i="11"/>
  <c r="J229" i="11"/>
  <c r="BK225" i="11"/>
  <c r="BK221" i="11"/>
  <c r="J217" i="11"/>
  <c r="BK207" i="11"/>
  <c r="J204" i="11"/>
  <c r="BK198" i="11"/>
  <c r="J194" i="11"/>
  <c r="BK185" i="11"/>
  <c r="J178" i="11"/>
  <c r="J162" i="11"/>
  <c r="BK154" i="11"/>
  <c r="BK152" i="11"/>
  <c r="BK149" i="11"/>
  <c r="J140" i="11"/>
  <c r="BK133" i="11"/>
  <c r="J264" i="11"/>
  <c r="J259" i="11"/>
  <c r="J254" i="11"/>
  <c r="BK246" i="11"/>
  <c r="J242" i="11"/>
  <c r="BK234" i="11"/>
  <c r="BK231" i="11"/>
  <c r="BK222" i="11"/>
  <c r="J214" i="11"/>
  <c r="BK208" i="11"/>
  <c r="BK204" i="11"/>
  <c r="J198" i="11"/>
  <c r="BK194" i="11"/>
  <c r="BK187" i="11"/>
  <c r="BK179" i="11"/>
  <c r="BK174" i="11"/>
  <c r="J172" i="11"/>
  <c r="BK170" i="11"/>
  <c r="BK159" i="11"/>
  <c r="J149" i="11"/>
  <c r="BK146" i="11"/>
  <c r="J142" i="11"/>
  <c r="BK174" i="12"/>
  <c r="J170" i="12"/>
  <c r="J165" i="12"/>
  <c r="J158" i="12"/>
  <c r="J154" i="12"/>
  <c r="BK149" i="12"/>
  <c r="J138" i="12"/>
  <c r="BK178" i="12"/>
  <c r="J161" i="12"/>
  <c r="J157" i="12"/>
  <c r="BK154" i="12"/>
  <c r="J151" i="12"/>
  <c r="J178" i="12"/>
  <c r="BK165" i="12"/>
  <c r="J160" i="12"/>
  <c r="BK153" i="12"/>
  <c r="J147" i="12"/>
  <c r="BK141" i="12"/>
  <c r="BK135" i="12"/>
  <c r="J181" i="12"/>
  <c r="J149" i="12"/>
  <c r="BK134" i="12"/>
  <c r="J178" i="13"/>
  <c r="J176" i="13"/>
  <c r="J165" i="13"/>
  <c r="BK158" i="13"/>
  <c r="J154" i="13"/>
  <c r="J134" i="13"/>
  <c r="J172" i="13"/>
  <c r="BK165" i="13"/>
  <c r="BK161" i="13"/>
  <c r="BK154" i="13"/>
  <c r="BK147" i="13"/>
  <c r="BK139" i="13"/>
  <c r="J185" i="13"/>
  <c r="J177" i="13"/>
  <c r="J174" i="13"/>
  <c r="J163" i="13"/>
  <c r="J139" i="13"/>
  <c r="BK136" i="13"/>
  <c r="BK131" i="13"/>
  <c r="BK172" i="13"/>
  <c r="J158" i="13"/>
  <c r="J155" i="13"/>
  <c r="J151" i="13"/>
  <c r="BK143" i="13"/>
  <c r="J137" i="13"/>
  <c r="J249" i="14"/>
  <c r="J234" i="14"/>
  <c r="J230" i="14"/>
  <c r="BK220" i="14"/>
  <c r="BK217" i="14"/>
  <c r="J199" i="14"/>
  <c r="J196" i="14"/>
  <c r="J185" i="14"/>
  <c r="J181" i="14"/>
  <c r="J173" i="14"/>
  <c r="BK169" i="14"/>
  <c r="J162" i="14"/>
  <c r="BK153" i="14"/>
  <c r="BK148" i="14"/>
  <c r="BK141" i="14"/>
  <c r="J137" i="14"/>
  <c r="BK245" i="14"/>
  <c r="J240" i="14"/>
  <c r="BK227" i="14"/>
  <c r="J224" i="14"/>
  <c r="BK216" i="14"/>
  <c r="J203" i="14"/>
  <c r="J193" i="14"/>
  <c r="BK177" i="14"/>
  <c r="BK171" i="14"/>
  <c r="BK162" i="14"/>
  <c r="BK158" i="14"/>
  <c r="J153" i="14"/>
  <c r="J145" i="14"/>
  <c r="BK240" i="14"/>
  <c r="J232" i="14"/>
  <c r="BK223" i="14"/>
  <c r="BK219" i="14"/>
  <c r="J214" i="14"/>
  <c r="BK210" i="14"/>
  <c r="J205" i="14"/>
  <c r="J201" i="14"/>
  <c r="BK181" i="14"/>
  <c r="BK172" i="14"/>
  <c r="BK161" i="14"/>
  <c r="J151" i="14"/>
  <c r="BK146" i="14"/>
  <c r="BK137" i="14"/>
  <c r="J245" i="14"/>
  <c r="J227" i="14"/>
  <c r="J225" i="14"/>
  <c r="J217" i="14"/>
  <c r="BK214" i="14"/>
  <c r="J210" i="14"/>
  <c r="BK203" i="14"/>
  <c r="J198" i="14"/>
  <c r="J187" i="14"/>
  <c r="BK183" i="14"/>
  <c r="J169" i="14"/>
  <c r="J163" i="14"/>
  <c r="J171" i="15"/>
  <c r="J163" i="15"/>
  <c r="BK159" i="15"/>
  <c r="BK153" i="15"/>
  <c r="BK146" i="15"/>
  <c r="BK137" i="15"/>
  <c r="BK200" i="15"/>
  <c r="J187" i="15"/>
  <c r="J183" i="15"/>
  <c r="J167" i="15"/>
  <c r="BK164" i="15"/>
  <c r="J159" i="15"/>
  <c r="J146" i="15"/>
  <c r="BK189" i="15"/>
  <c r="J185" i="15"/>
  <c r="J177" i="15"/>
  <c r="BK167" i="15"/>
  <c r="J158" i="15"/>
  <c r="J155" i="15"/>
  <c r="BK144" i="15"/>
  <c r="J137" i="15"/>
  <c r="J198" i="15"/>
  <c r="J195" i="15"/>
  <c r="BK191" i="15"/>
  <c r="J184" i="15"/>
  <c r="BK177" i="15"/>
  <c r="BK157" i="15"/>
  <c r="BK149" i="15"/>
  <c r="J144" i="15"/>
  <c r="J191" i="16"/>
  <c r="BK179" i="16"/>
  <c r="J158" i="16"/>
  <c r="J155" i="16"/>
  <c r="J146" i="16"/>
  <c r="J144" i="16"/>
  <c r="BK193" i="16"/>
  <c r="J185" i="16"/>
  <c r="BK175" i="16"/>
  <c r="BK164" i="16"/>
  <c r="BK159" i="16"/>
  <c r="J150" i="16"/>
  <c r="BK146" i="16"/>
  <c r="J139" i="16"/>
  <c r="BK190" i="16"/>
  <c r="J179" i="16"/>
  <c r="J173" i="16"/>
  <c r="J197" i="16"/>
  <c r="J190" i="16"/>
  <c r="BK187" i="16"/>
  <c r="BK171" i="16"/>
  <c r="BK167" i="16"/>
  <c r="J159" i="16"/>
  <c r="BK156" i="16"/>
  <c r="BK153" i="16"/>
  <c r="BK150" i="16"/>
  <c r="J141" i="16"/>
  <c r="J138" i="16"/>
  <c r="BK169" i="17"/>
  <c r="J164" i="17"/>
  <c r="BK159" i="17"/>
  <c r="J155" i="17"/>
  <c r="BK171" i="17"/>
  <c r="BK167" i="17"/>
  <c r="J160" i="17"/>
  <c r="J152" i="17"/>
  <c r="BK148" i="17"/>
  <c r="J139" i="17"/>
  <c r="J159" i="17"/>
  <c r="J157" i="17"/>
  <c r="BK152" i="17"/>
  <c r="J141" i="17"/>
  <c r="J156" i="17"/>
  <c r="J144" i="17"/>
  <c r="J190" i="18"/>
  <c r="J180" i="18"/>
  <c r="J170" i="18"/>
  <c r="BK166" i="18"/>
  <c r="BK162" i="18"/>
  <c r="BK153" i="18"/>
  <c r="J147" i="18"/>
  <c r="BK140" i="18"/>
  <c r="J184" i="18"/>
  <c r="BK174" i="18"/>
  <c r="BK171" i="18"/>
  <c r="BK169" i="18"/>
  <c r="BK159" i="18"/>
  <c r="J149" i="18"/>
  <c r="BK147" i="18"/>
  <c r="BK182" i="18"/>
  <c r="BK178" i="18"/>
  <c r="J174" i="18"/>
  <c r="BK167" i="18"/>
  <c r="J160" i="18"/>
  <c r="J155" i="18"/>
  <c r="J150" i="18"/>
  <c r="BK145" i="18"/>
  <c r="BK139" i="18"/>
  <c r="BK190" i="18"/>
  <c r="BK184" i="18"/>
  <c r="J177" i="18"/>
  <c r="J168" i="18"/>
  <c r="J162" i="18"/>
  <c r="BK160" i="18"/>
  <c r="BK146" i="18"/>
  <c r="J139" i="18"/>
  <c r="J186" i="19"/>
  <c r="BK174" i="19"/>
  <c r="J169" i="19"/>
  <c r="BK161" i="19"/>
  <c r="J154" i="19"/>
  <c r="BK149" i="19"/>
  <c r="J145" i="19"/>
  <c r="BK140" i="19"/>
  <c r="BK184" i="19"/>
  <c r="J177" i="19"/>
  <c r="J159" i="19"/>
  <c r="BK146" i="19"/>
  <c r="BK177" i="19"/>
  <c r="J172" i="19"/>
  <c r="BK167" i="19"/>
  <c r="BK156" i="19"/>
  <c r="BK148" i="19"/>
  <c r="J140" i="19"/>
  <c r="BK188" i="19"/>
  <c r="J174" i="19"/>
  <c r="J171" i="19"/>
  <c r="J165" i="19"/>
  <c r="J160" i="19"/>
  <c r="J158" i="19"/>
  <c r="J155" i="19"/>
  <c r="J149" i="19"/>
  <c r="BK322" i="20"/>
  <c r="BK313" i="20"/>
  <c r="BK293" i="20"/>
  <c r="BK287" i="20"/>
  <c r="J271" i="20"/>
  <c r="J267" i="20"/>
  <c r="J253" i="20"/>
  <c r="BK240" i="20"/>
  <c r="BK207" i="20"/>
  <c r="J200" i="20"/>
  <c r="BK189" i="20"/>
  <c r="BK178" i="20"/>
  <c r="J172" i="20"/>
  <c r="BK154" i="20"/>
  <c r="BK149" i="20"/>
  <c r="BK324" i="20"/>
  <c r="J308" i="20"/>
  <c r="J306" i="20"/>
  <c r="J293" i="20"/>
  <c r="BK278" i="20"/>
  <c r="J262" i="20"/>
  <c r="BK227" i="20"/>
  <c r="J215" i="20"/>
  <c r="J203" i="20"/>
  <c r="J194" i="20"/>
  <c r="BK182" i="20"/>
  <c r="J154" i="20"/>
  <c r="J139" i="20"/>
  <c r="J311" i="20"/>
  <c r="J310" i="20"/>
  <c r="J280" i="20"/>
  <c r="J277" i="20"/>
  <c r="J270" i="20"/>
  <c r="BK248" i="20"/>
  <c r="J234" i="20"/>
  <c r="BK215" i="20"/>
  <c r="J211" i="20"/>
  <c r="J188" i="20"/>
  <c r="J159" i="20"/>
  <c r="BK139" i="20"/>
  <c r="BK334" i="20"/>
  <c r="J324" i="20"/>
  <c r="BK320" i="20"/>
  <c r="J316" i="20"/>
  <c r="J313" i="20"/>
  <c r="BK310" i="20"/>
  <c r="BK306" i="20"/>
  <c r="J287" i="20"/>
  <c r="BK280" i="20"/>
  <c r="J257" i="20"/>
  <c r="J222" i="20"/>
  <c r="J208" i="20"/>
  <c r="J201" i="20"/>
  <c r="BK184" i="20"/>
  <c r="BK159" i="20"/>
  <c r="J352" i="21"/>
  <c r="J333" i="21"/>
  <c r="BK313" i="21"/>
  <c r="J292" i="21"/>
  <c r="BK287" i="21"/>
  <c r="J268" i="21"/>
  <c r="J254" i="21"/>
  <c r="J243" i="21"/>
  <c r="J233" i="21"/>
  <c r="BK218" i="21"/>
  <c r="BK203" i="21"/>
  <c r="J188" i="21"/>
  <c r="BK166" i="21"/>
  <c r="J147" i="21"/>
  <c r="BK362" i="21"/>
  <c r="BK350" i="21"/>
  <c r="BK334" i="21"/>
  <c r="J303" i="21"/>
  <c r="BK296" i="21"/>
  <c r="J278" i="21"/>
  <c r="BK247" i="21"/>
  <c r="BK240" i="21"/>
  <c r="J236" i="21"/>
  <c r="BK180" i="21"/>
  <c r="BK170" i="21"/>
  <c r="J140" i="21"/>
  <c r="J348" i="21"/>
  <c r="J336" i="21"/>
  <c r="J318" i="21"/>
  <c r="BK303" i="21"/>
  <c r="J296" i="21"/>
  <c r="BK292" i="21"/>
  <c r="BK273" i="21"/>
  <c r="J265" i="21"/>
  <c r="J238" i="21"/>
  <c r="J232" i="21"/>
  <c r="BK213" i="21"/>
  <c r="J211" i="21"/>
  <c r="BK200" i="21"/>
  <c r="J186" i="21"/>
  <c r="J338" i="21"/>
  <c r="J334" i="21"/>
  <c r="BK324" i="21"/>
  <c r="J312" i="21"/>
  <c r="J304" i="21"/>
  <c r="J259" i="21"/>
  <c r="J228" i="21"/>
  <c r="BK207" i="21"/>
  <c r="J193" i="21"/>
  <c r="J180" i="21"/>
  <c r="J166" i="21"/>
  <c r="J152" i="21"/>
  <c r="J206" i="22"/>
  <c r="J196" i="22"/>
  <c r="BK171" i="22"/>
  <c r="BK164" i="22"/>
  <c r="BK134" i="22"/>
  <c r="BK204" i="22"/>
  <c r="BK197" i="22"/>
  <c r="BK175" i="22"/>
  <c r="J173" i="22"/>
  <c r="BK158" i="22"/>
  <c r="J146" i="22"/>
  <c r="J189" i="22"/>
  <c r="J171" i="22"/>
  <c r="BK169" i="22"/>
  <c r="BK130" i="22"/>
  <c r="BK206" i="22"/>
  <c r="J182" i="22"/>
  <c r="J169" i="22"/>
  <c r="BK154" i="22"/>
  <c r="BK142" i="22"/>
  <c r="J134" i="22"/>
  <c r="J186" i="23"/>
  <c r="J175" i="23"/>
  <c r="BK137" i="23"/>
  <c r="BK183" i="23"/>
  <c r="J172" i="23"/>
  <c r="J166" i="23"/>
  <c r="J158" i="23"/>
  <c r="BK146" i="23"/>
  <c r="J137" i="23"/>
  <c r="BK166" i="23"/>
  <c r="J154" i="23"/>
  <c r="J183" i="23"/>
  <c r="J167" i="23"/>
  <c r="BK158" i="23"/>
  <c r="J143" i="23"/>
  <c r="J134" i="23"/>
  <c r="BK161" i="24"/>
  <c r="J153" i="24"/>
  <c r="J135" i="24"/>
  <c r="J166" i="24"/>
  <c r="BK153" i="24"/>
  <c r="BK166" i="24"/>
  <c r="J158" i="24"/>
  <c r="BK140" i="24"/>
  <c r="J160" i="24"/>
  <c r="J140" i="24"/>
  <c r="J127" i="24"/>
  <c r="BK140" i="25"/>
  <c r="BK127" i="25"/>
  <c r="BK157" i="25"/>
  <c r="BK137" i="25"/>
  <c r="BK159" i="25"/>
  <c r="J145" i="25"/>
  <c r="J164" i="25"/>
  <c r="BK145" i="25"/>
  <c r="J127" i="25"/>
  <c r="J139" i="26"/>
  <c r="BK146" i="26"/>
  <c r="J127" i="26"/>
  <c r="BK139" i="26"/>
  <c r="BK127" i="26"/>
  <c r="BK247" i="27"/>
  <c r="BK244" i="27"/>
  <c r="J218" i="27"/>
  <c r="BK206" i="27"/>
  <c r="BK195" i="27"/>
  <c r="J155" i="27"/>
  <c r="J146" i="27"/>
  <c r="J248" i="27"/>
  <c r="J240" i="27"/>
  <c r="BK236" i="27"/>
  <c r="J227" i="27"/>
  <c r="BK184" i="27"/>
  <c r="J152" i="27"/>
  <c r="BK245" i="27"/>
  <c r="BK241" i="27"/>
  <c r="J238" i="27"/>
  <c r="BK227" i="27"/>
  <c r="BK214" i="27"/>
  <c r="J195" i="27"/>
  <c r="BK176" i="27"/>
  <c r="BK155" i="27"/>
  <c r="J129" i="27"/>
  <c r="J244" i="27"/>
  <c r="J241" i="27"/>
  <c r="J222" i="27"/>
  <c r="BK186" i="27"/>
  <c r="BK145" i="27"/>
  <c r="BK129" i="27"/>
  <c r="J185" i="28"/>
  <c r="J161" i="28"/>
  <c r="BK145" i="28"/>
  <c r="J131" i="28"/>
  <c r="BK127" i="28"/>
  <c r="BK189" i="28"/>
  <c r="J172" i="28"/>
  <c r="BK164" i="28"/>
  <c r="J126" i="28"/>
  <c r="J191" i="28"/>
  <c r="J183" i="28"/>
  <c r="J174" i="28"/>
  <c r="BK166" i="28"/>
  <c r="J151" i="28"/>
  <c r="J138" i="28"/>
  <c r="BK126" i="28"/>
  <c r="BK193" i="28"/>
  <c r="BK185" i="28"/>
  <c r="J176" i="28"/>
  <c r="BK170" i="28"/>
  <c r="J156" i="28"/>
  <c r="J145" i="28"/>
  <c r="J253" i="29"/>
  <c r="J245" i="29"/>
  <c r="BK240" i="29"/>
  <c r="J239" i="29"/>
  <c r="BK232" i="29"/>
  <c r="J229" i="29"/>
  <c r="J220" i="29"/>
  <c r="J212" i="29"/>
  <c r="J207" i="29"/>
  <c r="J204" i="29"/>
  <c r="BK198" i="29"/>
  <c r="J195" i="29"/>
  <c r="J193" i="29"/>
  <c r="J189" i="29"/>
  <c r="J187" i="29"/>
  <c r="BK179" i="29"/>
  <c r="BK175" i="29"/>
  <c r="BK173" i="29"/>
  <c r="BK162" i="29"/>
  <c r="BK158" i="29"/>
  <c r="J156" i="29"/>
  <c r="BK151" i="29"/>
  <c r="J148" i="29"/>
  <c r="BK141" i="29"/>
  <c r="BK137" i="29"/>
  <c r="BK133" i="29"/>
  <c r="J240" i="29"/>
  <c r="J238" i="29"/>
  <c r="BK222" i="29"/>
  <c r="BK214" i="29"/>
  <c r="BK212" i="29"/>
  <c r="J209" i="29"/>
  <c r="BK204" i="29"/>
  <c r="BK200" i="29"/>
  <c r="J194" i="29"/>
  <c r="BK189" i="29"/>
  <c r="J184" i="29"/>
  <c r="BK177" i="29"/>
  <c r="J173" i="29"/>
  <c r="BK165" i="29"/>
  <c r="J157" i="29"/>
  <c r="J154" i="29"/>
  <c r="J151" i="29"/>
  <c r="J147" i="29"/>
  <c r="BK144" i="29"/>
  <c r="J136" i="29"/>
  <c r="BK131" i="29"/>
  <c r="BK129" i="29"/>
  <c r="BK247" i="29"/>
  <c r="J235" i="29"/>
  <c r="BK227" i="29"/>
  <c r="J224" i="29"/>
  <c r="J219" i="29"/>
  <c r="J216" i="29"/>
  <c r="J215" i="29"/>
  <c r="BK205" i="29"/>
  <c r="BK197" i="29"/>
  <c r="BK190" i="29"/>
  <c r="J181" i="29"/>
  <c r="BK169" i="29"/>
  <c r="J161" i="29"/>
  <c r="BK152" i="29"/>
  <c r="J144" i="29"/>
  <c r="J135" i="29"/>
  <c r="J129" i="29"/>
  <c r="J256" i="29"/>
  <c r="J251" i="29"/>
  <c r="BK245" i="29"/>
  <c r="BK235" i="29"/>
  <c r="J234" i="29"/>
  <c r="J232" i="29"/>
  <c r="BK228" i="29"/>
  <c r="BK224" i="29"/>
  <c r="BK218" i="29"/>
  <c r="BK215" i="29"/>
  <c r="J208" i="29"/>
  <c r="BK202" i="29"/>
  <c r="BK196" i="29"/>
  <c r="J191" i="29"/>
  <c r="J186" i="29"/>
  <c r="BK181" i="29"/>
  <c r="J178" i="29"/>
  <c r="BK172" i="29"/>
  <c r="J170" i="29"/>
  <c r="J167" i="29"/>
  <c r="J162" i="29"/>
  <c r="J158" i="29"/>
  <c r="BK143" i="29"/>
  <c r="BK139" i="29"/>
  <c r="J137" i="29"/>
  <c r="J242" i="30"/>
  <c r="J234" i="30"/>
  <c r="BK222" i="30"/>
  <c r="BK220" i="30"/>
  <c r="BK199" i="30"/>
  <c r="BK193" i="30"/>
  <c r="BK186" i="30"/>
  <c r="J175" i="30"/>
  <c r="J168" i="30"/>
  <c r="J160" i="30"/>
  <c r="BK150" i="30"/>
  <c r="J138" i="30"/>
  <c r="J245" i="30"/>
  <c r="BK236" i="30"/>
  <c r="BK226" i="30"/>
  <c r="J222" i="30"/>
  <c r="J207" i="30"/>
  <c r="BK197" i="30"/>
  <c r="BK188" i="30"/>
  <c r="BK175" i="30"/>
  <c r="J157" i="30"/>
  <c r="J150" i="30"/>
  <c r="J140" i="30"/>
  <c r="J131" i="30"/>
  <c r="BK227" i="30"/>
  <c r="BK207" i="30"/>
  <c r="BK203" i="30"/>
  <c r="J191" i="30"/>
  <c r="J184" i="30"/>
  <c r="J180" i="30"/>
  <c r="J171" i="30"/>
  <c r="J145" i="30"/>
  <c r="BK131" i="30"/>
  <c r="J241" i="30"/>
  <c r="BK229" i="30"/>
  <c r="J226" i="30"/>
  <c r="BK217" i="30"/>
  <c r="J211" i="30"/>
  <c r="J199" i="30"/>
  <c r="BK179" i="30"/>
  <c r="BK168" i="30"/>
  <c r="BK162" i="30"/>
  <c r="J147" i="30"/>
  <c r="BK129" i="30"/>
  <c r="J145" i="31"/>
  <c r="J139" i="31"/>
  <c r="J132" i="31"/>
  <c r="BK125" i="31"/>
  <c r="BK145" i="31"/>
  <c r="BK142" i="31"/>
  <c r="J136" i="31"/>
  <c r="J124" i="31"/>
  <c r="J143" i="31"/>
  <c r="BK136" i="31"/>
  <c r="J123" i="31"/>
  <c r="BK134" i="31"/>
  <c r="BK124" i="31"/>
  <c r="BK167" i="32"/>
  <c r="J160" i="32"/>
  <c r="BK157" i="32"/>
  <c r="BK152" i="32"/>
  <c r="J145" i="32"/>
  <c r="J134" i="32"/>
  <c r="J125" i="32"/>
  <c r="J164" i="32"/>
  <c r="BK158" i="32"/>
  <c r="J149" i="32"/>
  <c r="BK145" i="32"/>
  <c r="BK134" i="32"/>
  <c r="BK131" i="32"/>
  <c r="J172" i="32"/>
  <c r="J165" i="32"/>
  <c r="BK154" i="32"/>
  <c r="J150" i="32"/>
  <c r="J146" i="32"/>
  <c r="BK133" i="32"/>
  <c r="J130" i="32"/>
  <c r="J128" i="32"/>
  <c r="BK172" i="32"/>
  <c r="J168" i="32"/>
  <c r="BK165" i="32"/>
  <c r="J155" i="32"/>
  <c r="BK149" i="32"/>
  <c r="J138" i="32"/>
  <c r="J127" i="32"/>
  <c r="J153" i="33"/>
  <c r="BK149" i="33"/>
  <c r="J143" i="33"/>
  <c r="BK137" i="33"/>
  <c r="BK128" i="33"/>
  <c r="BK124" i="33"/>
  <c r="J154" i="33"/>
  <c r="BK151" i="33"/>
  <c r="BK144" i="33"/>
  <c r="BK135" i="33"/>
  <c r="J131" i="33"/>
  <c r="J149" i="33"/>
  <c r="J138" i="33"/>
  <c r="J135" i="33"/>
  <c r="J124" i="33"/>
  <c r="J157" i="33"/>
  <c r="J147" i="33"/>
  <c r="J144" i="33"/>
  <c r="BK131" i="33"/>
  <c r="J166" i="34"/>
  <c r="J154" i="34"/>
  <c r="BK150" i="34"/>
  <c r="J130" i="34"/>
  <c r="J128" i="34"/>
  <c r="BK157" i="34"/>
  <c r="BK153" i="34"/>
  <c r="J144" i="34"/>
  <c r="BK140" i="34"/>
  <c r="J137" i="34"/>
  <c r="J132" i="34"/>
  <c r="J160" i="34"/>
  <c r="BK155" i="34"/>
  <c r="BK149" i="34"/>
  <c r="J139" i="34"/>
  <c r="J135" i="34"/>
  <c r="BK129" i="34"/>
  <c r="J159" i="34"/>
  <c r="J151" i="34"/>
  <c r="J147" i="34"/>
  <c r="BK136" i="34"/>
  <c r="BK128" i="34"/>
  <c r="BK136" i="35"/>
  <c r="J133" i="35"/>
  <c r="J127" i="35"/>
  <c r="BK142" i="35"/>
  <c r="BK137" i="35"/>
  <c r="BK127" i="35"/>
  <c r="J142" i="35"/>
  <c r="BK132" i="35"/>
  <c r="BK130" i="35"/>
  <c r="J139" i="36"/>
  <c r="BK131" i="36"/>
  <c r="BK139" i="36"/>
  <c r="J127" i="36"/>
  <c r="BK140" i="36"/>
  <c r="BK133" i="36"/>
  <c r="J135" i="36"/>
  <c r="BK127" i="36"/>
  <c r="J152" i="37"/>
  <c r="J139" i="37"/>
  <c r="J129" i="37"/>
  <c r="J122" i="37"/>
  <c r="J146" i="37"/>
  <c r="J131" i="37"/>
  <c r="BK125" i="37"/>
  <c r="BK143" i="37"/>
  <c r="J137" i="37"/>
  <c r="BK133" i="37"/>
  <c r="BK131" i="37"/>
  <c r="J121" i="37"/>
  <c r="J150" i="37"/>
  <c r="BK137" i="37"/>
  <c r="J130" i="37"/>
  <c r="J127" i="37"/>
  <c r="BK122" i="37"/>
  <c r="BK204" i="38"/>
  <c r="J197" i="38"/>
  <c r="J193" i="38"/>
  <c r="J189" i="38"/>
  <c r="BK182" i="38"/>
  <c r="J178" i="38"/>
  <c r="BK171" i="38"/>
  <c r="BK166" i="38"/>
  <c r="J162" i="38"/>
  <c r="J157" i="38"/>
  <c r="J153" i="38"/>
  <c r="J150" i="38"/>
  <c r="J143" i="38"/>
  <c r="J136" i="38"/>
  <c r="J125" i="38"/>
  <c r="J204" i="38"/>
  <c r="J200" i="38"/>
  <c r="BK194" i="38"/>
  <c r="BK183" i="38"/>
  <c r="J177" i="38"/>
  <c r="BK174" i="38"/>
  <c r="J167" i="38"/>
  <c r="BK156" i="38"/>
  <c r="BK149" i="38"/>
  <c r="BK146" i="38"/>
  <c r="J142" i="38"/>
  <c r="BK137" i="38"/>
  <c r="J127" i="38"/>
  <c r="BK203" i="38"/>
  <c r="BK200" i="38"/>
  <c r="BK197" i="38"/>
  <c r="BK189" i="38"/>
  <c r="BK185" i="38"/>
  <c r="J182" i="38"/>
  <c r="J176" i="38"/>
  <c r="BK170" i="38"/>
  <c r="BK167" i="38"/>
  <c r="J160" i="38"/>
  <c r="J154" i="38"/>
  <c r="J146" i="38"/>
  <c r="J137" i="38"/>
  <c r="J129" i="38"/>
  <c r="BK125" i="38"/>
  <c r="BK198" i="38"/>
  <c r="BK190" i="38"/>
  <c r="J186" i="38"/>
  <c r="BK184" i="38"/>
  <c r="J179" i="38"/>
  <c r="BK173" i="38"/>
  <c r="J168" i="38"/>
  <c r="BK162" i="38"/>
  <c r="BK157" i="38"/>
  <c r="J149" i="38"/>
  <c r="J144" i="38"/>
  <c r="BK140" i="38"/>
  <c r="BK136" i="38"/>
  <c r="J801" i="39"/>
  <c r="BK786" i="39"/>
  <c r="BK689" i="39"/>
  <c r="BK669" i="39"/>
  <c r="J623" i="39"/>
  <c r="J610" i="39"/>
  <c r="BK607" i="39"/>
  <c r="BK603" i="39"/>
  <c r="J598" i="39"/>
  <c r="J555" i="39"/>
  <c r="J516" i="39"/>
  <c r="BK439" i="39"/>
  <c r="BK380" i="39"/>
  <c r="BK353" i="39"/>
  <c r="BK228" i="39"/>
  <c r="J207" i="39"/>
  <c r="BK162" i="39"/>
  <c r="J795" i="39"/>
  <c r="J786" i="39"/>
  <c r="J747" i="39"/>
  <c r="BK692" i="39"/>
  <c r="BK685" i="39"/>
  <c r="BK641" i="39"/>
  <c r="BK636" i="39"/>
  <c r="BK632" i="39"/>
  <c r="J626" i="39"/>
  <c r="BK620" i="39"/>
  <c r="J614" i="39"/>
  <c r="J607" i="39"/>
  <c r="J603" i="39"/>
  <c r="J558" i="39"/>
  <c r="BK537" i="39"/>
  <c r="BK516" i="39"/>
  <c r="BK411" i="39"/>
  <c r="BK387" i="39"/>
  <c r="BK366" i="39"/>
  <c r="J347" i="39"/>
  <c r="BK280" i="39"/>
  <c r="J818" i="39"/>
  <c r="J814" i="39"/>
  <c r="BK804" i="39"/>
  <c r="BK747" i="39"/>
  <c r="BK731" i="39"/>
  <c r="BK708" i="39"/>
  <c r="BK674" i="39"/>
  <c r="J660" i="39"/>
  <c r="BK639" i="39"/>
  <c r="J636" i="39"/>
  <c r="J630" i="39"/>
  <c r="BK627" i="39"/>
  <c r="BK622" i="39"/>
  <c r="BK618" i="39"/>
  <c r="J615" i="39"/>
  <c r="BK602" i="39"/>
  <c r="BK595" i="39"/>
  <c r="BK555" i="39"/>
  <c r="BK540" i="39"/>
  <c r="BK519" i="39"/>
  <c r="J491" i="39"/>
  <c r="J439" i="39"/>
  <c r="BK414" i="39"/>
  <c r="J387" i="39"/>
  <c r="BK336" i="39"/>
  <c r="J325" i="39"/>
  <c r="J256" i="39"/>
  <c r="BK242" i="39"/>
  <c r="J159" i="39"/>
  <c r="BK801" i="39"/>
  <c r="J792" i="39"/>
  <c r="BK779" i="39"/>
  <c r="BK768" i="39"/>
  <c r="BK736" i="39"/>
  <c r="BK728" i="39"/>
  <c r="J632" i="39"/>
  <c r="BK630" i="39"/>
  <c r="BK616" i="39"/>
  <c r="BK610" i="39"/>
  <c r="BK598" i="39"/>
  <c r="J594" i="39"/>
  <c r="J519" i="39"/>
  <c r="BK509" i="39"/>
  <c r="J456" i="39"/>
  <c r="J433" i="39"/>
  <c r="J402" i="39"/>
  <c r="BK347" i="39"/>
  <c r="BK256" i="39"/>
  <c r="BK204" i="39"/>
  <c r="J162" i="39"/>
  <c r="BK278" i="40"/>
  <c r="BK271" i="40"/>
  <c r="BK243" i="40"/>
  <c r="J240" i="40"/>
  <c r="J216" i="40"/>
  <c r="J202" i="40"/>
  <c r="J187" i="40"/>
  <c r="BK172" i="40"/>
  <c r="BK154" i="40"/>
  <c r="BK146" i="40"/>
  <c r="J281" i="40"/>
  <c r="J249" i="40"/>
  <c r="BK219" i="40"/>
  <c r="BK210" i="40"/>
  <c r="BK178" i="40"/>
  <c r="J146" i="40"/>
  <c r="J136" i="40"/>
  <c r="J278" i="40"/>
  <c r="J271" i="40"/>
  <c r="J244" i="40"/>
  <c r="BK232" i="40"/>
  <c r="J211" i="40"/>
  <c r="J172" i="40"/>
  <c r="J161" i="40"/>
  <c r="BK257" i="40"/>
  <c r="BK244" i="40"/>
  <c r="BK240" i="40"/>
  <c r="BK227" i="40"/>
  <c r="J178" i="40"/>
  <c r="BK139" i="40"/>
  <c r="J319" i="41"/>
  <c r="BK297" i="41"/>
  <c r="BK267" i="41"/>
  <c r="J237" i="41"/>
  <c r="J177" i="41"/>
  <c r="J149" i="41"/>
  <c r="BK132" i="41"/>
  <c r="BK329" i="41"/>
  <c r="BK323" i="41"/>
  <c r="J297" i="41"/>
  <c r="J272" i="41"/>
  <c r="BK262" i="41"/>
  <c r="BK229" i="41"/>
  <c r="J212" i="41"/>
  <c r="BK183" i="41"/>
  <c r="J155" i="41"/>
  <c r="J144" i="41"/>
  <c r="BK319" i="41"/>
  <c r="J307" i="41"/>
  <c r="J279" i="41"/>
  <c r="BK272" i="41"/>
  <c r="BK254" i="41"/>
  <c r="BK203" i="41"/>
  <c r="J183" i="41"/>
  <c r="J138" i="41"/>
  <c r="BK316" i="41"/>
  <c r="J285" i="41"/>
  <c r="J262" i="41"/>
  <c r="J259" i="41"/>
  <c r="J251" i="41"/>
  <c r="BK237" i="41"/>
  <c r="J222" i="41"/>
  <c r="BK212" i="41"/>
  <c r="BK152" i="41"/>
  <c r="BK403" i="42"/>
  <c r="BK395" i="42"/>
  <c r="BK391" i="42"/>
  <c r="BK364" i="42"/>
  <c r="J350" i="42"/>
  <c r="BK342" i="42"/>
  <c r="J336" i="42"/>
  <c r="BK326" i="42"/>
  <c r="BK314" i="42"/>
  <c r="J308" i="42"/>
  <c r="J297" i="42"/>
  <c r="J283" i="42"/>
  <c r="BK269" i="42"/>
  <c r="BK260" i="42"/>
  <c r="J250" i="42"/>
  <c r="J244" i="42"/>
  <c r="BK229" i="42"/>
  <c r="J213" i="42"/>
  <c r="J201" i="42"/>
  <c r="BK191" i="42"/>
  <c r="BK187" i="42"/>
  <c r="BK175" i="42"/>
  <c r="J145" i="42"/>
  <c r="BK132" i="42"/>
  <c r="J407" i="42"/>
  <c r="BK401" i="42"/>
  <c r="BK385" i="42"/>
  <c r="J379" i="42"/>
  <c r="BK370" i="42"/>
  <c r="BK360" i="42"/>
  <c r="J352" i="42"/>
  <c r="J338" i="42"/>
  <c r="BK332" i="42"/>
  <c r="BK318" i="42"/>
  <c r="BK304" i="42"/>
  <c r="BK293" i="42"/>
  <c r="J281" i="42"/>
  <c r="J273" i="42"/>
  <c r="BK266" i="42"/>
  <c r="BK254" i="42"/>
  <c r="J233" i="42"/>
  <c r="J225" i="42"/>
  <c r="BK213" i="42"/>
  <c r="BK211" i="42"/>
  <c r="BK205" i="42"/>
  <c r="J197" i="42"/>
  <c r="BK181" i="42"/>
  <c r="BK167" i="42"/>
  <c r="BK161" i="42"/>
  <c r="BK157" i="42"/>
  <c r="BK147" i="42"/>
  <c r="J140" i="42"/>
  <c r="J134" i="42"/>
  <c r="BK399" i="42"/>
  <c r="BK389" i="42"/>
  <c r="J375" i="42"/>
  <c r="J328" i="42"/>
  <c r="J304" i="42"/>
  <c r="BK297" i="42"/>
  <c r="BK287" i="42"/>
  <c r="BK271" i="42"/>
  <c r="J260" i="42"/>
  <c r="BK248" i="42"/>
  <c r="BK233" i="42"/>
  <c r="J219" i="42"/>
  <c r="BK201" i="42"/>
  <c r="BK189" i="42"/>
  <c r="J179" i="42"/>
  <c r="J169" i="42"/>
  <c r="BK159" i="42"/>
  <c r="BK151" i="42"/>
  <c r="BK136" i="42"/>
  <c r="J128" i="42"/>
  <c r="J405" i="42"/>
  <c r="J395" i="42"/>
  <c r="J391" i="42"/>
  <c r="J387" i="42"/>
  <c r="BK383" i="42"/>
  <c r="BK377" i="42"/>
  <c r="J370" i="42"/>
  <c r="J362" i="42"/>
  <c r="BK358" i="42"/>
  <c r="BK350" i="42"/>
  <c r="J344" i="42"/>
  <c r="J334" i="42"/>
  <c r="J326" i="42"/>
  <c r="BK322" i="42"/>
  <c r="J314" i="42"/>
  <c r="J306" i="42"/>
  <c r="J295" i="42"/>
  <c r="BK285" i="42"/>
  <c r="J271" i="42"/>
  <c r="J256" i="42"/>
  <c r="BK244" i="42"/>
  <c r="BK236" i="42"/>
  <c r="J229" i="42"/>
  <c r="BK215" i="42"/>
  <c r="BK209" i="42"/>
  <c r="BK197" i="42"/>
  <c r="J185" i="42"/>
  <c r="BK177" i="42"/>
  <c r="BK171" i="42"/>
  <c r="J161" i="42"/>
  <c r="J143" i="42"/>
  <c r="J130" i="42"/>
  <c r="J314" i="2"/>
  <c r="BK258" i="2"/>
  <c r="BK235" i="2"/>
  <c r="J210" i="2"/>
  <c r="BK155" i="2"/>
  <c r="AS100" i="1"/>
  <c r="BK2711" i="2"/>
  <c r="J2695" i="2"/>
  <c r="BK2626" i="2"/>
  <c r="J2583" i="2"/>
  <c r="BK2514" i="2"/>
  <c r="BK2500" i="2"/>
  <c r="J2412" i="2"/>
  <c r="BK2351" i="2"/>
  <c r="J2348" i="2"/>
  <c r="J2341" i="2"/>
  <c r="BK2323" i="2"/>
  <c r="J2307" i="2"/>
  <c r="J2290" i="2"/>
  <c r="BK2217" i="2"/>
  <c r="J2164" i="2"/>
  <c r="J2146" i="2"/>
  <c r="J2141" i="2"/>
  <c r="BK2132" i="2"/>
  <c r="J2127" i="2"/>
  <c r="BK2122" i="2"/>
  <c r="J2115" i="2"/>
  <c r="BK2106" i="2"/>
  <c r="J2098" i="2"/>
  <c r="J2094" i="2"/>
  <c r="J2078" i="2"/>
  <c r="BK2039" i="2"/>
  <c r="BK2029" i="2"/>
  <c r="BK2021" i="2"/>
  <c r="BK2018" i="2"/>
  <c r="J1992" i="2"/>
  <c r="BK1984" i="2"/>
  <c r="J1951" i="2"/>
  <c r="BK1842" i="2"/>
  <c r="J1791" i="2"/>
  <c r="BK1715" i="2"/>
  <c r="J1634" i="2"/>
  <c r="J1556" i="2"/>
  <c r="BK1467" i="2"/>
  <c r="J1411" i="2"/>
  <c r="J1399" i="2"/>
  <c r="J1343" i="2"/>
  <c r="J1289" i="2"/>
  <c r="J1235" i="2"/>
  <c r="J1201" i="2"/>
  <c r="BK1184" i="2"/>
  <c r="BK1170" i="2"/>
  <c r="J1148" i="2"/>
  <c r="BK1131" i="2"/>
  <c r="BK1118" i="2"/>
  <c r="J1098" i="2"/>
  <c r="J1084" i="2"/>
  <c r="BK1037" i="2"/>
  <c r="BK919" i="2"/>
  <c r="BK891" i="2"/>
  <c r="BK829" i="2"/>
  <c r="J777" i="2"/>
  <c r="BK726" i="2"/>
  <c r="J638" i="2"/>
  <c r="J617" i="2"/>
  <c r="BK562" i="2"/>
  <c r="J510" i="2"/>
  <c r="J504" i="2"/>
  <c r="BK492" i="2"/>
  <c r="BK442" i="2"/>
  <c r="BK411" i="2"/>
  <c r="BK382" i="2"/>
  <c r="J358" i="2"/>
  <c r="J286" i="2"/>
  <c r="BK158" i="2"/>
  <c r="BK2714" i="2"/>
  <c r="J2685" i="2"/>
  <c r="BK2646" i="2"/>
  <c r="J2617" i="2"/>
  <c r="J2591" i="2"/>
  <c r="BK2524" i="2"/>
  <c r="J2484" i="2"/>
  <c r="J2429" i="2"/>
  <c r="BK2387" i="2"/>
  <c r="J2378" i="2"/>
  <c r="BK2365" i="2"/>
  <c r="BK2352" i="2"/>
  <c r="BK2344" i="2"/>
  <c r="BK2341" i="2"/>
  <c r="BK2325" i="2"/>
  <c r="J2321" i="2"/>
  <c r="BK2316" i="2"/>
  <c r="J2296" i="2"/>
  <c r="BK2287" i="2"/>
  <c r="J2212" i="2"/>
  <c r="BK2187" i="2"/>
  <c r="BK2159" i="2"/>
  <c r="BK2148" i="2"/>
  <c r="BK2138" i="2"/>
  <c r="J2132" i="2"/>
  <c r="BK2127" i="2"/>
  <c r="J2113" i="2"/>
  <c r="BK2110" i="2"/>
  <c r="BK2107" i="2"/>
  <c r="J2095" i="2"/>
  <c r="BK2059" i="2"/>
  <c r="BK2038" i="2"/>
  <c r="J2022" i="2"/>
  <c r="J2019" i="2"/>
  <c r="J2006" i="2"/>
  <c r="J1999" i="2"/>
  <c r="BK1987" i="2"/>
  <c r="BK1962" i="2"/>
  <c r="J1928" i="2"/>
  <c r="J1897" i="2"/>
  <c r="J1860" i="2"/>
  <c r="BK1853" i="2"/>
  <c r="J1816" i="2"/>
  <c r="J1802" i="2"/>
  <c r="BK1776" i="2"/>
  <c r="J1732" i="2"/>
  <c r="BK1719" i="2"/>
  <c r="BK1636" i="2"/>
  <c r="BK1550" i="2"/>
  <c r="BK1524" i="2"/>
  <c r="BK1376" i="2"/>
  <c r="BK1255" i="2"/>
  <c r="BK1215" i="2"/>
  <c r="J1172" i="2"/>
  <c r="BK1149" i="2"/>
  <c r="J1131" i="2"/>
  <c r="BK1102" i="2"/>
  <c r="BK1078" i="2"/>
  <c r="J965" i="2"/>
  <c r="BK912" i="2"/>
  <c r="J880" i="2"/>
  <c r="J800" i="2"/>
  <c r="BK767" i="2"/>
  <c r="BK753" i="2"/>
  <c r="BK672" i="2"/>
  <c r="J647" i="2"/>
  <c r="BK593" i="2"/>
  <c r="J586" i="2"/>
  <c r="J556" i="2"/>
  <c r="BK510" i="2"/>
  <c r="BK499" i="2"/>
  <c r="BK491" i="2"/>
  <c r="J434" i="2"/>
  <c r="BK387" i="2"/>
  <c r="BK372" i="2"/>
  <c r="BK358" i="2"/>
  <c r="J266" i="2"/>
  <c r="BK216" i="2"/>
  <c r="BK2812" i="2"/>
  <c r="J2801" i="2"/>
  <c r="J2794" i="2"/>
  <c r="BK2754" i="2"/>
  <c r="J2737" i="2"/>
  <c r="BK2733" i="2"/>
  <c r="J2732" i="2"/>
  <c r="BK2727" i="2"/>
  <c r="J2725" i="2"/>
  <c r="BK2715" i="2"/>
  <c r="BK2690" i="2"/>
  <c r="BK2610" i="2"/>
  <c r="BK2505" i="2"/>
  <c r="BK2490" i="2"/>
  <c r="BK2445" i="2"/>
  <c r="BK2412" i="2"/>
  <c r="BK2392" i="2"/>
  <c r="BK2389" i="2"/>
  <c r="BK2378" i="2"/>
  <c r="J2366" i="2"/>
  <c r="BK2360" i="2"/>
  <c r="J2351" i="2"/>
  <c r="J2347" i="2"/>
  <c r="BK2340" i="2"/>
  <c r="J2335" i="2"/>
  <c r="J2332" i="2"/>
  <c r="BK2318" i="2"/>
  <c r="BK2307" i="2"/>
  <c r="J2289" i="2"/>
  <c r="BK2268" i="2"/>
  <c r="J2234" i="2"/>
  <c r="BK2191" i="2"/>
  <c r="J2172" i="2"/>
  <c r="J2148" i="2"/>
  <c r="J2139" i="2"/>
  <c r="J2128" i="2"/>
  <c r="J2121" i="2"/>
  <c r="BK2118" i="2"/>
  <c r="BK2113" i="2"/>
  <c r="J2103" i="2"/>
  <c r="J2088" i="2"/>
  <c r="J2026" i="2"/>
  <c r="BK2005" i="2"/>
  <c r="J2001" i="2"/>
  <c r="BK1993" i="2"/>
  <c r="J1988" i="2"/>
  <c r="BK1979" i="2"/>
  <c r="BK1908" i="2"/>
  <c r="J1842" i="2"/>
  <c r="BK1816" i="2"/>
  <c r="BK1802" i="2"/>
  <c r="J1776" i="2"/>
  <c r="BK1727" i="2"/>
  <c r="J1717" i="2"/>
  <c r="BK1665" i="2"/>
  <c r="BK1589" i="2"/>
  <c r="J1524" i="2"/>
  <c r="BK1411" i="2"/>
  <c r="J1331" i="2"/>
  <c r="BK1289" i="2"/>
  <c r="BK1265" i="2"/>
  <c r="J1229" i="2"/>
  <c r="J1190" i="2"/>
  <c r="BK1167" i="2"/>
  <c r="J1150" i="2"/>
  <c r="BK1136" i="2"/>
  <c r="BK1107" i="2"/>
  <c r="J1089" i="2"/>
  <c r="J1043" i="2"/>
  <c r="J1006" i="2"/>
  <c r="J917" i="2"/>
  <c r="J821" i="2"/>
  <c r="BK777" i="2"/>
  <c r="BK741" i="2"/>
  <c r="J672" i="2"/>
  <c r="J629" i="2"/>
  <c r="J612" i="2"/>
  <c r="BK577" i="2"/>
  <c r="BK521" i="2"/>
  <c r="J498" i="2"/>
  <c r="J492" i="2"/>
  <c r="J244" i="10"/>
  <c r="BK236" i="10"/>
  <c r="BK231" i="10"/>
  <c r="BK224" i="10"/>
  <c r="J219" i="10"/>
  <c r="BK202" i="10"/>
  <c r="J196" i="10"/>
  <c r="J182" i="10"/>
  <c r="BK174" i="10"/>
  <c r="BK171" i="10"/>
  <c r="BK261" i="11"/>
  <c r="BK250" i="11"/>
  <c r="J241" i="11"/>
  <c r="J228" i="11"/>
  <c r="J221" i="11"/>
  <c r="BK215" i="11"/>
  <c r="J211" i="11"/>
  <c r="BK205" i="11"/>
  <c r="J196" i="11"/>
  <c r="J185" i="11"/>
  <c r="J179" i="11"/>
  <c r="J169" i="11"/>
  <c r="J163" i="11"/>
  <c r="BK157" i="11"/>
  <c r="BK153" i="11"/>
  <c r="BK142" i="11"/>
  <c r="BK137" i="11"/>
  <c r="J133" i="11"/>
  <c r="BK243" i="11"/>
  <c r="BK229" i="11"/>
  <c r="BK220" i="11"/>
  <c r="BK211" i="11"/>
  <c r="BK202" i="11"/>
  <c r="BK193" i="11"/>
  <c r="J190" i="11"/>
  <c r="BK186" i="11"/>
  <c r="J170" i="11"/>
  <c r="J160" i="11"/>
  <c r="J154" i="11"/>
  <c r="BK144" i="11"/>
  <c r="J137" i="11"/>
  <c r="BK252" i="11"/>
  <c r="J247" i="11"/>
  <c r="J231" i="11"/>
  <c r="J226" i="11"/>
  <c r="J224" i="11"/>
  <c r="BK218" i="11"/>
  <c r="J210" i="11"/>
  <c r="BK199" i="11"/>
  <c r="BK196" i="11"/>
  <c r="J184" i="11"/>
  <c r="J165" i="11"/>
  <c r="J157" i="11"/>
  <c r="BK151" i="11"/>
  <c r="J147" i="11"/>
  <c r="BK139" i="11"/>
  <c r="J261" i="11"/>
  <c r="BK247" i="11"/>
  <c r="J243" i="11"/>
  <c r="J240" i="11"/>
  <c r="J237" i="11"/>
  <c r="BK228" i="11"/>
  <c r="J220" i="11"/>
  <c r="J213" i="11"/>
  <c r="BK206" i="11"/>
  <c r="J201" i="11"/>
  <c r="J199" i="11"/>
  <c r="J193" i="11"/>
  <c r="J182" i="11"/>
  <c r="BK178" i="11"/>
  <c r="J173" i="11"/>
  <c r="J164" i="11"/>
  <c r="J158" i="11"/>
  <c r="BK145" i="11"/>
  <c r="BK136" i="11"/>
  <c r="J176" i="12"/>
  <c r="BK168" i="12"/>
  <c r="BK164" i="12"/>
  <c r="BK157" i="12"/>
  <c r="BK151" i="12"/>
  <c r="BK144" i="12"/>
  <c r="BK137" i="12"/>
  <c r="BK181" i="12"/>
  <c r="J168" i="12"/>
  <c r="BK158" i="12"/>
  <c r="J153" i="12"/>
  <c r="BK147" i="12"/>
  <c r="BK172" i="12"/>
  <c r="J164" i="12"/>
  <c r="BK156" i="12"/>
  <c r="BK152" i="12"/>
  <c r="J142" i="12"/>
  <c r="J137" i="12"/>
  <c r="BK132" i="12"/>
  <c r="J174" i="12"/>
  <c r="J146" i="12"/>
  <c r="J144" i="12"/>
  <c r="J139" i="12"/>
  <c r="J135" i="12"/>
  <c r="J131" i="12"/>
  <c r="BK180" i="13"/>
  <c r="J167" i="13"/>
  <c r="BK156" i="13"/>
  <c r="BK132" i="13"/>
  <c r="BK167" i="13"/>
  <c r="BK159" i="13"/>
  <c r="BK153" i="13"/>
  <c r="J145" i="13"/>
  <c r="J180" i="13"/>
  <c r="BK171" i="13"/>
  <c r="J141" i="13"/>
  <c r="BK134" i="13"/>
  <c r="J171" i="13"/>
  <c r="J156" i="13"/>
  <c r="BK149" i="13"/>
  <c r="J131" i="13"/>
  <c r="J236" i="14"/>
  <c r="J221" i="14"/>
  <c r="BK218" i="14"/>
  <c r="BK201" i="14"/>
  <c r="BK189" i="14"/>
  <c r="BK179" i="14"/>
  <c r="BK163" i="14"/>
  <c r="J149" i="14"/>
  <c r="J144" i="14"/>
  <c r="BK138" i="14"/>
  <c r="BK247" i="14"/>
  <c r="BK238" i="14"/>
  <c r="BK225" i="14"/>
  <c r="BK205" i="14"/>
  <c r="J191" i="14"/>
  <c r="J168" i="14"/>
  <c r="J161" i="14"/>
  <c r="J157" i="14"/>
  <c r="BK147" i="14"/>
  <c r="J141" i="14"/>
  <c r="BK236" i="14"/>
  <c r="J220" i="14"/>
  <c r="J213" i="14"/>
  <c r="J207" i="14"/>
  <c r="J189" i="14"/>
  <c r="J179" i="14"/>
  <c r="J164" i="14"/>
  <c r="J158" i="14"/>
  <c r="J148" i="14"/>
  <c r="BK144" i="14"/>
  <c r="J247" i="14"/>
  <c r="J228" i="14"/>
  <c r="BK224" i="14"/>
  <c r="J216" i="14"/>
  <c r="BK213" i="14"/>
  <c r="BK208" i="14"/>
  <c r="BK199" i="14"/>
  <c r="BK193" i="14"/>
  <c r="BK173" i="14"/>
  <c r="J138" i="14"/>
  <c r="BK196" i="15"/>
  <c r="BK190" i="15"/>
  <c r="BK185" i="15"/>
  <c r="J173" i="15"/>
  <c r="J164" i="15"/>
  <c r="BK160" i="15"/>
  <c r="J149" i="15"/>
  <c r="J145" i="15"/>
  <c r="BK202" i="15"/>
  <c r="J188" i="15"/>
  <c r="BK184" i="15"/>
  <c r="J169" i="15"/>
  <c r="BK163" i="15"/>
  <c r="BK156" i="15"/>
  <c r="J139" i="15"/>
  <c r="BK188" i="15"/>
  <c r="BK183" i="15"/>
  <c r="BK171" i="15"/>
  <c r="BK161" i="15"/>
  <c r="BK145" i="15"/>
  <c r="J202" i="15"/>
  <c r="J192" i="15"/>
  <c r="J179" i="15"/>
  <c r="BK173" i="15"/>
  <c r="J153" i="15"/>
  <c r="BK139" i="15"/>
  <c r="BK181" i="16"/>
  <c r="BK163" i="16"/>
  <c r="J147" i="16"/>
  <c r="BK195" i="16"/>
  <c r="BK177" i="16"/>
  <c r="J167" i="16"/>
  <c r="J163" i="16"/>
  <c r="J156" i="16"/>
  <c r="BK147" i="16"/>
  <c r="BK141" i="16"/>
  <c r="J137" i="16"/>
  <c r="J175" i="16"/>
  <c r="J195" i="16"/>
  <c r="BK185" i="16"/>
  <c r="J160" i="16"/>
  <c r="J157" i="16"/>
  <c r="J145" i="16"/>
  <c r="BK137" i="16"/>
  <c r="J167" i="17"/>
  <c r="BK161" i="17"/>
  <c r="BK137" i="17"/>
  <c r="BK164" i="17"/>
  <c r="BK155" i="17"/>
  <c r="BK144" i="17"/>
  <c r="J137" i="17"/>
  <c r="BK156" i="17"/>
  <c r="J150" i="17"/>
  <c r="J138" i="17"/>
  <c r="J148" i="17"/>
  <c r="J194" i="18"/>
  <c r="J172" i="18"/>
  <c r="J164" i="18"/>
  <c r="BK154" i="18"/>
  <c r="BK149" i="18"/>
  <c r="J138" i="18"/>
  <c r="J183" i="18"/>
  <c r="BK172" i="18"/>
  <c r="J167" i="18"/>
  <c r="J152" i="18"/>
  <c r="BK192" i="18"/>
  <c r="BK176" i="18"/>
  <c r="BK168" i="18"/>
  <c r="J163" i="18"/>
  <c r="J158" i="18"/>
  <c r="BK152" i="18"/>
  <c r="J146" i="18"/>
  <c r="BK194" i="18"/>
  <c r="J188" i="18"/>
  <c r="J182" i="18"/>
  <c r="BK175" i="18"/>
  <c r="J165" i="18"/>
  <c r="BK155" i="18"/>
  <c r="J145" i="18"/>
  <c r="BK178" i="19"/>
  <c r="J173" i="19"/>
  <c r="BK163" i="19"/>
  <c r="BK155" i="19"/>
  <c r="BK147" i="19"/>
  <c r="BK142" i="19"/>
  <c r="BK186" i="19"/>
  <c r="J178" i="19"/>
  <c r="J164" i="19"/>
  <c r="BK158" i="19"/>
  <c r="BK182" i="19"/>
  <c r="BK176" i="19"/>
  <c r="BK171" i="19"/>
  <c r="J161" i="19"/>
  <c r="J142" i="19"/>
  <c r="J184" i="19"/>
  <c r="BK169" i="19"/>
  <c r="J162" i="19"/>
  <c r="J156" i="19"/>
  <c r="J148" i="19"/>
  <c r="BK309" i="20"/>
  <c r="J278" i="20"/>
  <c r="BK265" i="20"/>
  <c r="J248" i="20"/>
  <c r="BK234" i="20"/>
  <c r="BK203" i="20"/>
  <c r="J184" i="20"/>
  <c r="BK168" i="20"/>
  <c r="BK144" i="20"/>
  <c r="J322" i="20"/>
  <c r="J301" i="20"/>
  <c r="J284" i="20"/>
  <c r="J240" i="20"/>
  <c r="BK208" i="20"/>
  <c r="BK199" i="20"/>
  <c r="J178" i="20"/>
  <c r="J149" i="20"/>
  <c r="BK136" i="20"/>
  <c r="J299" i="20"/>
  <c r="J274" i="20"/>
  <c r="BK262" i="20"/>
  <c r="J218" i="20"/>
  <c r="BK212" i="20"/>
  <c r="J189" i="20"/>
  <c r="J168" i="20"/>
  <c r="BK151" i="20"/>
  <c r="J334" i="20"/>
  <c r="BK317" i="20"/>
  <c r="BK311" i="20"/>
  <c r="BK291" i="20"/>
  <c r="J279" i="20"/>
  <c r="BK229" i="20"/>
  <c r="J213" i="20"/>
  <c r="BK202" i="20"/>
  <c r="BK188" i="20"/>
  <c r="J136" i="20"/>
  <c r="BK338" i="21"/>
  <c r="BK316" i="21"/>
  <c r="J309" i="21"/>
  <c r="BK282" i="21"/>
  <c r="J252" i="21"/>
  <c r="BK236" i="21"/>
  <c r="BK217" i="21"/>
  <c r="J199" i="21"/>
  <c r="J154" i="21"/>
  <c r="BK137" i="21"/>
  <c r="BK348" i="21"/>
  <c r="J331" i="21"/>
  <c r="BK302" i="21"/>
  <c r="J282" i="21"/>
  <c r="BK254" i="21"/>
  <c r="BK238" i="21"/>
  <c r="BK212" i="21"/>
  <c r="BK175" i="21"/>
  <c r="BK152" i="21"/>
  <c r="J144" i="21"/>
  <c r="J350" i="21"/>
  <c r="J344" i="21"/>
  <c r="BK326" i="21"/>
  <c r="J313" i="21"/>
  <c r="BK299" i="21"/>
  <c r="J290" i="21"/>
  <c r="BK252" i="21"/>
  <c r="BK228" i="21"/>
  <c r="J207" i="21"/>
  <c r="J196" i="21"/>
  <c r="BK157" i="21"/>
  <c r="BK336" i="21"/>
  <c r="J326" i="21"/>
  <c r="J305" i="21"/>
  <c r="J217" i="21"/>
  <c r="BK199" i="21"/>
  <c r="J175" i="21"/>
  <c r="BK162" i="21"/>
  <c r="BK144" i="21"/>
  <c r="BK205" i="22"/>
  <c r="J175" i="22"/>
  <c r="J167" i="22"/>
  <c r="J205" i="22"/>
  <c r="BK189" i="22"/>
  <c r="J164" i="22"/>
  <c r="BK150" i="22"/>
  <c r="BK173" i="22"/>
  <c r="J170" i="22"/>
  <c r="J158" i="22"/>
  <c r="BK201" i="22"/>
  <c r="J172" i="22"/>
  <c r="J168" i="22"/>
  <c r="BK146" i="22"/>
  <c r="BK187" i="23"/>
  <c r="J187" i="23"/>
  <c r="BK170" i="23"/>
  <c r="J163" i="23"/>
  <c r="BK149" i="23"/>
  <c r="BK138" i="23"/>
  <c r="BK131" i="23"/>
  <c r="J145" i="23"/>
  <c r="BK180" i="23"/>
  <c r="J149" i="23"/>
  <c r="BK162" i="24"/>
  <c r="BK158" i="24"/>
  <c r="J137" i="24"/>
  <c r="BK127" i="24"/>
  <c r="J159" i="24"/>
  <c r="BK135" i="24"/>
  <c r="J157" i="24"/>
  <c r="J145" i="24"/>
  <c r="J130" i="24"/>
  <c r="J153" i="25"/>
  <c r="J130" i="25"/>
  <c r="BK158" i="25"/>
  <c r="J150" i="25"/>
  <c r="BK160" i="25"/>
  <c r="J135" i="25"/>
  <c r="J158" i="25"/>
  <c r="J140" i="25"/>
  <c r="J146" i="26"/>
  <c r="J148" i="26"/>
  <c r="J131" i="26"/>
  <c r="BK131" i="26"/>
  <c r="BK250" i="27"/>
  <c r="BK246" i="27"/>
  <c r="J235" i="27"/>
  <c r="J203" i="27"/>
  <c r="J186" i="27"/>
  <c r="BK152" i="27"/>
  <c r="J250" i="27"/>
  <c r="J243" i="27"/>
  <c r="J237" i="27"/>
  <c r="J210" i="27"/>
  <c r="J168" i="27"/>
  <c r="BK146" i="27"/>
  <c r="BK240" i="27"/>
  <c r="BK222" i="27"/>
  <c r="BK199" i="27"/>
  <c r="BK168" i="27"/>
  <c r="J246" i="27"/>
  <c r="J236" i="27"/>
  <c r="BK163" i="27"/>
  <c r="J178" i="28"/>
  <c r="BK143" i="28"/>
  <c r="J195" i="28"/>
  <c r="BK180" i="28"/>
  <c r="J143" i="28"/>
  <c r="BK178" i="28"/>
  <c r="BK168" i="28"/>
  <c r="BK156" i="28"/>
  <c r="BK131" i="28"/>
  <c r="BK191" i="28"/>
  <c r="J180" i="28"/>
  <c r="J164" i="28"/>
  <c r="BK149" i="28"/>
  <c r="BK208" i="29"/>
  <c r="BK201" i="29"/>
  <c r="J197" i="29"/>
  <c r="BK191" i="29"/>
  <c r="BK182" i="29"/>
  <c r="BK178" i="29"/>
  <c r="BK164" i="29"/>
  <c r="J160" i="29"/>
  <c r="J155" i="29"/>
  <c r="J150" i="29"/>
  <c r="BK146" i="29"/>
  <c r="BK140" i="29"/>
  <c r="BK135" i="29"/>
  <c r="J241" i="29"/>
  <c r="BK236" i="29"/>
  <c r="J221" i="29"/>
  <c r="BK211" i="29"/>
  <c r="BK203" i="29"/>
  <c r="BK195" i="29"/>
  <c r="J188" i="29"/>
  <c r="J182" i="29"/>
  <c r="J175" i="29"/>
  <c r="BK170" i="29"/>
  <c r="BK161" i="29"/>
  <c r="J153" i="29"/>
  <c r="BK150" i="29"/>
  <c r="BK145" i="29"/>
  <c r="J142" i="29"/>
  <c r="BK132" i="29"/>
  <c r="BK251" i="29"/>
  <c r="BK243" i="29"/>
  <c r="BK234" i="29"/>
  <c r="BK226" i="29"/>
  <c r="BK223" i="29"/>
  <c r="J218" i="29"/>
  <c r="J210" i="29"/>
  <c r="J202" i="29"/>
  <c r="BK184" i="29"/>
  <c r="BK171" i="29"/>
  <c r="BK167" i="29"/>
  <c r="BK160" i="29"/>
  <c r="J145" i="29"/>
  <c r="J132" i="29"/>
  <c r="BK255" i="29"/>
  <c r="J243" i="29"/>
  <c r="J230" i="29"/>
  <c r="J223" i="29"/>
  <c r="J217" i="29"/>
  <c r="BK213" i="29"/>
  <c r="J205" i="29"/>
  <c r="BK192" i="29"/>
  <c r="J183" i="29"/>
  <c r="BK174" i="29"/>
  <c r="J169" i="29"/>
  <c r="J166" i="29"/>
  <c r="BK159" i="29"/>
  <c r="BK148" i="29"/>
  <c r="J140" i="29"/>
  <c r="J133" i="29"/>
  <c r="BK239" i="30"/>
  <c r="J229" i="30"/>
  <c r="BK209" i="30"/>
  <c r="BK195" i="30"/>
  <c r="BK184" i="30"/>
  <c r="BK164" i="30"/>
  <c r="BK140" i="30"/>
  <c r="J133" i="30"/>
  <c r="BK241" i="30"/>
  <c r="BK232" i="30"/>
  <c r="BK219" i="30"/>
  <c r="J203" i="30"/>
  <c r="J179" i="30"/>
  <c r="J170" i="30"/>
  <c r="BK153" i="30"/>
  <c r="BK142" i="30"/>
  <c r="BK133" i="30"/>
  <c r="J213" i="30"/>
  <c r="J201" i="30"/>
  <c r="J188" i="30"/>
  <c r="J183" i="30"/>
  <c r="J177" i="30"/>
  <c r="BK166" i="30"/>
  <c r="BK138" i="30"/>
  <c r="BK245" i="30"/>
  <c r="J231" i="30"/>
  <c r="J220" i="30"/>
  <c r="J215" i="30"/>
  <c r="BK201" i="30"/>
  <c r="BK181" i="30"/>
  <c r="J166" i="30"/>
  <c r="BK160" i="30"/>
  <c r="J146" i="31"/>
  <c r="J140" i="31"/>
  <c r="J134" i="31"/>
  <c r="J127" i="31"/>
  <c r="J150" i="31"/>
  <c r="BK143" i="31"/>
  <c r="BK132" i="31"/>
  <c r="BK150" i="31"/>
  <c r="BK140" i="31"/>
  <c r="J126" i="31"/>
  <c r="BK146" i="31"/>
  <c r="J130" i="31"/>
  <c r="BK164" i="32"/>
  <c r="J154" i="32"/>
  <c r="J144" i="32"/>
  <c r="BK128" i="32"/>
  <c r="BK162" i="32"/>
  <c r="J152" i="32"/>
  <c r="J142" i="32"/>
  <c r="BK130" i="32"/>
  <c r="J166" i="32"/>
  <c r="BK153" i="32"/>
  <c r="BK144" i="32"/>
  <c r="J132" i="32"/>
  <c r="J126" i="32"/>
  <c r="J167" i="32"/>
  <c r="J153" i="32"/>
  <c r="J147" i="32"/>
  <c r="BK129" i="32"/>
  <c r="J159" i="33"/>
  <c r="BK147" i="33"/>
  <c r="BK139" i="33"/>
  <c r="J125" i="33"/>
  <c r="BK153" i="33"/>
  <c r="J146" i="33"/>
  <c r="BK142" i="33"/>
  <c r="BK133" i="33"/>
  <c r="J142" i="33"/>
  <c r="BK125" i="33"/>
  <c r="BK154" i="33"/>
  <c r="BK140" i="33"/>
  <c r="J128" i="33"/>
  <c r="J157" i="34"/>
  <c r="BK152" i="34"/>
  <c r="BK144" i="34"/>
  <c r="BK127" i="34"/>
  <c r="J152" i="34"/>
  <c r="BK139" i="34"/>
  <c r="J133" i="34"/>
  <c r="J162" i="34"/>
  <c r="J158" i="34"/>
  <c r="J150" i="34"/>
  <c r="BK146" i="34"/>
  <c r="BK138" i="34"/>
  <c r="BK132" i="34"/>
  <c r="BK160" i="34"/>
  <c r="J155" i="34"/>
  <c r="J141" i="34"/>
  <c r="J130" i="35"/>
  <c r="J136" i="35"/>
  <c r="BK133" i="35"/>
  <c r="BK143" i="36"/>
  <c r="J136" i="36"/>
  <c r="BK138" i="36"/>
  <c r="BK126" i="36"/>
  <c r="J138" i="36"/>
  <c r="J130" i="36"/>
  <c r="J131" i="36"/>
  <c r="BK153" i="37"/>
  <c r="J148" i="37"/>
  <c r="J132" i="37"/>
  <c r="BK123" i="37"/>
  <c r="J153" i="37"/>
  <c r="J133" i="37"/>
  <c r="BK128" i="37"/>
  <c r="BK146" i="37"/>
  <c r="BK134" i="37"/>
  <c r="J125" i="37"/>
  <c r="BK148" i="37"/>
  <c r="J136" i="37"/>
  <c r="BK129" i="37"/>
  <c r="J126" i="37"/>
  <c r="J202" i="38"/>
  <c r="BK188" i="38"/>
  <c r="J180" i="38"/>
  <c r="J169" i="38"/>
  <c r="J161" i="38"/>
  <c r="J156" i="38"/>
  <c r="J152" i="38"/>
  <c r="J148" i="38"/>
  <c r="BK142" i="38"/>
  <c r="J132" i="38"/>
  <c r="J203" i="38"/>
  <c r="BK193" i="38"/>
  <c r="BK176" i="38"/>
  <c r="J170" i="38"/>
  <c r="BK161" i="38"/>
  <c r="BK148" i="38"/>
  <c r="BK145" i="38"/>
  <c r="J140" i="38"/>
  <c r="J128" i="38"/>
  <c r="BK202" i="38"/>
  <c r="J198" i="38"/>
  <c r="J191" i="38"/>
  <c r="J183" i="38"/>
  <c r="J173" i="38"/>
  <c r="BK164" i="38"/>
  <c r="BK153" i="38"/>
  <c r="BK138" i="38"/>
  <c r="BK127" i="38"/>
  <c r="J194" i="38"/>
  <c r="BK187" i="38"/>
  <c r="BK180" i="38"/>
  <c r="J171" i="38"/>
  <c r="J165" i="38"/>
  <c r="BK160" i="38"/>
  <c r="BK152" i="38"/>
  <c r="BK143" i="38"/>
  <c r="BK132" i="38"/>
  <c r="J708" i="39"/>
  <c r="J677" i="39"/>
  <c r="J653" i="39"/>
  <c r="J611" i="39"/>
  <c r="J608" i="39"/>
  <c r="BK604" i="39"/>
  <c r="BK599" i="39"/>
  <c r="BK596" i="39"/>
  <c r="BK532" i="39"/>
  <c r="BK491" i="39"/>
  <c r="BK436" i="39"/>
  <c r="J246" i="39"/>
  <c r="BK211" i="39"/>
  <c r="J175" i="39"/>
  <c r="BK149" i="39"/>
  <c r="BK792" i="39"/>
  <c r="J779" i="39"/>
  <c r="J715" i="39"/>
  <c r="J689" i="39"/>
  <c r="J639" i="39"/>
  <c r="BK635" i="39"/>
  <c r="BK629" i="39"/>
  <c r="J624" i="39"/>
  <c r="J618" i="39"/>
  <c r="BK608" i="39"/>
  <c r="J604" i="39"/>
  <c r="J593" i="39"/>
  <c r="J540" i="39"/>
  <c r="BK522" i="39"/>
  <c r="BK476" i="39"/>
  <c r="J380" i="39"/>
  <c r="J353" i="39"/>
  <c r="J211" i="39"/>
  <c r="J827" i="39"/>
  <c r="BK807" i="39"/>
  <c r="BK765" i="39"/>
  <c r="BK715" i="39"/>
  <c r="BK677" i="39"/>
  <c r="BK653" i="39"/>
  <c r="J635" i="39"/>
  <c r="J628" i="39"/>
  <c r="J619" i="39"/>
  <c r="BK614" i="39"/>
  <c r="BK563" i="39"/>
  <c r="J522" i="39"/>
  <c r="J509" i="39"/>
  <c r="J429" i="39"/>
  <c r="BK359" i="39"/>
  <c r="J280" i="39"/>
  <c r="BK216" i="39"/>
  <c r="J804" i="39"/>
  <c r="BK795" i="39"/>
  <c r="BK782" i="39"/>
  <c r="BK739" i="39"/>
  <c r="J685" i="39"/>
  <c r="BK626" i="39"/>
  <c r="BK611" i="39"/>
  <c r="J596" i="39"/>
  <c r="BK593" i="39"/>
  <c r="BK525" i="39"/>
  <c r="J510" i="39"/>
  <c r="J453" i="39"/>
  <c r="J414" i="39"/>
  <c r="J333" i="39"/>
  <c r="BK207" i="39"/>
  <c r="J286" i="40"/>
  <c r="J257" i="40"/>
  <c r="J242" i="40"/>
  <c r="J219" i="40"/>
  <c r="BK164" i="40"/>
  <c r="BK142" i="40"/>
  <c r="J266" i="40"/>
  <c r="J227" i="40"/>
  <c r="BK211" i="40"/>
  <c r="BK161" i="40"/>
  <c r="BK281" i="40"/>
  <c r="J262" i="40"/>
  <c r="BK236" i="40"/>
  <c r="BK181" i="40"/>
  <c r="J164" i="40"/>
  <c r="J142" i="40"/>
  <c r="BK249" i="40"/>
  <c r="J243" i="40"/>
  <c r="BK224" i="40"/>
  <c r="BK175" i="40"/>
  <c r="J329" i="41"/>
  <c r="BK310" i="41"/>
  <c r="J293" i="41"/>
  <c r="BK248" i="41"/>
  <c r="J219" i="41"/>
  <c r="J158" i="41"/>
  <c r="BK141" i="41"/>
  <c r="J342" i="41"/>
  <c r="J310" i="41"/>
  <c r="BK279" i="41"/>
  <c r="J240" i="41"/>
  <c r="BK189" i="41"/>
  <c r="BK177" i="41"/>
  <c r="J132" i="41"/>
  <c r="J313" i="41"/>
  <c r="BK285" i="41"/>
  <c r="BK275" i="41"/>
  <c r="BK245" i="41"/>
  <c r="BK155" i="41"/>
  <c r="BK293" i="41"/>
  <c r="J275" i="41"/>
  <c r="J254" i="41"/>
  <c r="BK240" i="41"/>
  <c r="J229" i="41"/>
  <c r="BK219" i="41"/>
  <c r="J196" i="41"/>
  <c r="J141" i="41"/>
  <c r="J401" i="42"/>
  <c r="BK379" i="42"/>
  <c r="J354" i="42"/>
  <c r="BK338" i="42"/>
  <c r="J330" i="42"/>
  <c r="BK310" i="42"/>
  <c r="J301" i="42"/>
  <c r="J285" i="42"/>
  <c r="J266" i="42"/>
  <c r="J258" i="42"/>
  <c r="BK246" i="42"/>
  <c r="BK221" i="42"/>
  <c r="J195" i="42"/>
  <c r="J189" i="42"/>
  <c r="J157" i="42"/>
  <c r="BK130" i="42"/>
  <c r="BK405" i="42"/>
  <c r="J383" i="42"/>
  <c r="BK373" i="42"/>
  <c r="J366" i="42"/>
  <c r="J358" i="42"/>
  <c r="BK336" i="42"/>
  <c r="BK316" i="42"/>
  <c r="BK295" i="42"/>
  <c r="BK283" i="42"/>
  <c r="BK275" i="42"/>
  <c r="BK258" i="42"/>
  <c r="J236" i="42"/>
  <c r="J221" i="42"/>
  <c r="J209" i="42"/>
  <c r="J203" i="42"/>
  <c r="BK185" i="42"/>
  <c r="J177" i="42"/>
  <c r="J165" i="42"/>
  <c r="J159" i="42"/>
  <c r="BK149" i="42"/>
  <c r="BK143" i="42"/>
  <c r="BK126" i="42"/>
  <c r="BK397" i="42"/>
  <c r="J364" i="42"/>
  <c r="J322" i="42"/>
  <c r="BK299" i="42"/>
  <c r="BK289" i="42"/>
  <c r="J275" i="42"/>
  <c r="J262" i="42"/>
  <c r="BK250" i="42"/>
  <c r="BK240" i="42"/>
  <c r="J231" i="42"/>
  <c r="J215" i="42"/>
  <c r="J191" i="42"/>
  <c r="J173" i="42"/>
  <c r="BK165" i="42"/>
  <c r="BK155" i="42"/>
  <c r="J149" i="42"/>
  <c r="J147" i="42"/>
  <c r="J126" i="42"/>
  <c r="BK393" i="42"/>
  <c r="J385" i="42"/>
  <c r="BK375" i="42"/>
  <c r="BK366" i="42"/>
  <c r="BK356" i="42"/>
  <c r="J346" i="42"/>
  <c r="BK330" i="42"/>
  <c r="BK320" i="42"/>
  <c r="J310" i="42"/>
  <c r="J289" i="42"/>
  <c r="J279" i="42"/>
  <c r="J254" i="42"/>
  <c r="BK238" i="42"/>
  <c r="J223" i="42"/>
  <c r="J205" i="42"/>
  <c r="BK195" i="42"/>
  <c r="BK183" i="42"/>
  <c r="J167" i="42"/>
  <c r="J138" i="42"/>
  <c r="J2714" i="2"/>
  <c r="BK2695" i="2"/>
  <c r="J2646" i="2"/>
  <c r="J2615" i="2"/>
  <c r="BK2596" i="2"/>
  <c r="BK2583" i="2"/>
  <c r="BK2554" i="2"/>
  <c r="BK2512" i="2"/>
  <c r="J2500" i="2"/>
  <c r="J2490" i="2"/>
  <c r="J2462" i="2"/>
  <c r="BK2408" i="2"/>
  <c r="BK2391" i="2"/>
  <c r="J2388" i="2"/>
  <c r="J2386" i="2"/>
  <c r="J2374" i="2"/>
  <c r="BK2366" i="2"/>
  <c r="J2364" i="2"/>
  <c r="J2360" i="2"/>
  <c r="BK2347" i="2"/>
  <c r="BK2334" i="2"/>
  <c r="J2318" i="2"/>
  <c r="BK2297" i="2"/>
  <c r="J2284" i="2"/>
  <c r="J2272" i="2"/>
  <c r="J2252" i="2"/>
  <c r="J2224" i="2"/>
  <c r="BK2212" i="2"/>
  <c r="BK2141" i="2"/>
  <c r="BK2136" i="2"/>
  <c r="J2120" i="2"/>
  <c r="J2109" i="2"/>
  <c r="J2101" i="2"/>
  <c r="BK2096" i="2"/>
  <c r="BK2088" i="2"/>
  <c r="BK2040" i="2"/>
  <c r="BK2028" i="2"/>
  <c r="BK2025" i="2"/>
  <c r="BK2002" i="2"/>
  <c r="J2000" i="2"/>
  <c r="J1989" i="2"/>
  <c r="BK1928" i="2"/>
  <c r="BK1897" i="2"/>
  <c r="J1872" i="2"/>
  <c r="BK1854" i="2"/>
  <c r="BK1832" i="2"/>
  <c r="BK1791" i="2"/>
  <c r="BK1746" i="2"/>
  <c r="J1723" i="2"/>
  <c r="J1667" i="2"/>
  <c r="BK1611" i="2"/>
  <c r="J1587" i="2"/>
  <c r="J1567" i="2"/>
  <c r="J1532" i="2"/>
  <c r="J1401" i="2"/>
  <c r="J1393" i="2"/>
  <c r="BK1333" i="2"/>
  <c r="BK1319" i="2"/>
  <c r="J1288" i="2"/>
  <c r="J1277" i="2"/>
  <c r="BK1229" i="2"/>
  <c r="J1196" i="2"/>
  <c r="J1169" i="2"/>
  <c r="BK1150" i="2"/>
  <c r="J1133" i="2"/>
  <c r="J1118" i="2"/>
  <c r="BK1097" i="2"/>
  <c r="BK1089" i="2"/>
  <c r="BK1043" i="2"/>
  <c r="J990" i="2"/>
  <c r="J912" i="2"/>
  <c r="BK793" i="2"/>
  <c r="J752" i="2"/>
  <c r="BK678" i="2"/>
  <c r="BK658" i="2"/>
  <c r="BK635" i="2"/>
  <c r="BK626" i="2"/>
  <c r="J604" i="2"/>
  <c r="BK587" i="2"/>
  <c r="J497" i="2"/>
  <c r="BK493" i="2"/>
  <c r="BK489" i="2"/>
  <c r="J438" i="2"/>
  <c r="BK434" i="2"/>
  <c r="J415" i="2"/>
  <c r="BK403" i="2"/>
  <c r="BK395" i="2"/>
  <c r="J350" i="2"/>
  <c r="J305" i="2"/>
  <c r="BK262" i="2"/>
  <c r="J246" i="2"/>
  <c r="BK233" i="2"/>
  <c r="J192" i="2"/>
  <c r="AS137" i="1"/>
  <c r="J2715" i="2"/>
  <c r="BK2703" i="2"/>
  <c r="J2690" i="2"/>
  <c r="J2674" i="2"/>
  <c r="BK2615" i="2"/>
  <c r="BK2599" i="2"/>
  <c r="BK2568" i="2"/>
  <c r="J2524" i="2"/>
  <c r="J2505" i="2"/>
  <c r="BK2420" i="2"/>
  <c r="BK2388" i="2"/>
  <c r="BK2373" i="2"/>
  <c r="J2350" i="2"/>
  <c r="J2345" i="2"/>
  <c r="J2340" i="2"/>
  <c r="BK2337" i="2"/>
  <c r="J2320" i="2"/>
  <c r="J2317" i="2"/>
  <c r="J2303" i="2"/>
  <c r="BK2288" i="2"/>
  <c r="J2260" i="2"/>
  <c r="J2187" i="2"/>
  <c r="J2149" i="2"/>
  <c r="BK2143" i="2"/>
  <c r="J2138" i="2"/>
  <c r="J2134" i="2"/>
  <c r="J2130" i="2"/>
  <c r="BK2125" i="2"/>
  <c r="J2123" i="2"/>
  <c r="BK2119" i="2"/>
  <c r="J2114" i="2"/>
  <c r="J2110" i="2"/>
  <c r="J2105" i="2"/>
  <c r="BK2100" i="2"/>
  <c r="J2096" i="2"/>
  <c r="BK2093" i="2"/>
  <c r="J2082" i="2"/>
  <c r="J2068" i="2"/>
  <c r="BK2036" i="2"/>
  <c r="BK2023" i="2"/>
  <c r="BK2020" i="2"/>
  <c r="J1998" i="2"/>
  <c r="J1990" i="2"/>
  <c r="J1986" i="2"/>
  <c r="BK1982" i="2"/>
  <c r="BK1953" i="2"/>
  <c r="J1908" i="2"/>
  <c r="J1892" i="2"/>
  <c r="J1832" i="2"/>
  <c r="J1820" i="2"/>
  <c r="BK1732" i="2"/>
  <c r="BK1724" i="2"/>
  <c r="J1704" i="2"/>
  <c r="BK1700" i="2"/>
  <c r="J1611" i="2"/>
  <c r="J1550" i="2"/>
  <c r="J1526" i="2"/>
  <c r="J1420" i="2"/>
  <c r="BK1401" i="2"/>
  <c r="J1354" i="2"/>
  <c r="J1308" i="2"/>
  <c r="BK1277" i="2"/>
  <c r="J1255" i="2"/>
  <c r="BK1233" i="2"/>
  <c r="J1203" i="2"/>
  <c r="J1194" i="2"/>
  <c r="BK1188" i="2"/>
  <c r="J1174" i="2"/>
  <c r="BK1172" i="2"/>
  <c r="BK1168" i="2"/>
  <c r="BK1156" i="2"/>
  <c r="BK1135" i="2"/>
  <c r="BK1123" i="2"/>
  <c r="J1108" i="2"/>
  <c r="J1103" i="2"/>
  <c r="J1085" i="2"/>
  <c r="J1074" i="2"/>
  <c r="J1004" i="2"/>
  <c r="BK902" i="2"/>
  <c r="J855" i="2"/>
  <c r="BK821" i="2"/>
  <c r="J793" i="2"/>
  <c r="BK769" i="2"/>
  <c r="BK757" i="2"/>
  <c r="J667" i="2"/>
  <c r="BK647" i="2"/>
  <c r="J626" i="2"/>
  <c r="J611" i="2"/>
  <c r="J593" i="2"/>
  <c r="BK556" i="2"/>
  <c r="BK516" i="2"/>
  <c r="J505" i="2"/>
  <c r="J494" i="2"/>
  <c r="BK488" i="2"/>
  <c r="J447" i="2"/>
  <c r="BK415" i="2"/>
  <c r="J403" i="2"/>
  <c r="J372" i="2"/>
  <c r="BK362" i="2"/>
  <c r="J351" i="2"/>
  <c r="BK350" i="2"/>
  <c r="BK249" i="2"/>
  <c r="J220" i="2"/>
  <c r="AS110" i="1"/>
  <c r="BK2624" i="2"/>
  <c r="BK2581" i="2"/>
  <c r="BK2540" i="2"/>
  <c r="J2514" i="2"/>
  <c r="BK2479" i="2"/>
  <c r="J2445" i="2"/>
  <c r="J2424" i="2"/>
  <c r="BK2416" i="2"/>
  <c r="BK2383" i="2"/>
  <c r="J2369" i="2"/>
  <c r="BK2364" i="2"/>
  <c r="J2358" i="2"/>
  <c r="BK2345" i="2"/>
  <c r="J2342" i="2"/>
  <c r="BK2332" i="2"/>
  <c r="J2323" i="2"/>
  <c r="BK2319" i="2"/>
  <c r="BK2303" i="2"/>
  <c r="J2297" i="2"/>
  <c r="J2294" i="2"/>
  <c r="J2268" i="2"/>
  <c r="BK2224" i="2"/>
  <c r="J2190" i="2"/>
  <c r="J2169" i="2"/>
  <c r="BK2149" i="2"/>
  <c r="BK2142" i="2"/>
  <c r="J2137" i="2"/>
  <c r="J2131" i="2"/>
  <c r="J2124" i="2"/>
  <c r="BK2115" i="2"/>
  <c r="J2112" i="2"/>
  <c r="BK2109" i="2"/>
  <c r="J2099" i="2"/>
  <c r="BK2068" i="2"/>
  <c r="J2040" i="2"/>
  <c r="J2037" i="2"/>
  <c r="J2029" i="2"/>
  <c r="J2020" i="2"/>
  <c r="J2014" i="2"/>
  <c r="J2005" i="2"/>
  <c r="BK1994" i="2"/>
  <c r="BK1986" i="2"/>
  <c r="J1953" i="2"/>
  <c r="J1915" i="2"/>
  <c r="BK1901" i="2"/>
  <c r="BK1858" i="2"/>
  <c r="J1846" i="2"/>
  <c r="J1806" i="2"/>
  <c r="J1781" i="2"/>
  <c r="J1746" i="2"/>
  <c r="J1727" i="2"/>
  <c r="J1665" i="2"/>
  <c r="BK1587" i="2"/>
  <c r="J1544" i="2"/>
  <c r="J1491" i="2"/>
  <c r="BK1393" i="2"/>
  <c r="BK1343" i="2"/>
  <c r="BK1283" i="2"/>
  <c r="BK1247" i="2"/>
  <c r="BK1235" i="2"/>
  <c r="BK1203" i="2"/>
  <c r="BK1177" i="2"/>
  <c r="BK1169" i="2"/>
  <c r="J1156" i="2"/>
  <c r="J1135" i="2"/>
  <c r="BK1108" i="2"/>
  <c r="BK1085" i="2"/>
  <c r="J1080" i="2"/>
  <c r="J1007" i="2"/>
  <c r="BK1006" i="2"/>
  <c r="J919" i="2"/>
  <c r="BK910" i="2"/>
  <c r="J891" i="2"/>
  <c r="J812" i="2"/>
  <c r="BK801" i="2"/>
  <c r="J781" i="2"/>
  <c r="BK758" i="2"/>
  <c r="J730" i="2"/>
  <c r="BK702" i="2"/>
  <c r="BK666" i="2"/>
  <c r="J652" i="2"/>
  <c r="J616" i="2"/>
  <c r="BK596" i="2"/>
  <c r="J588" i="2"/>
  <c r="BK571" i="2"/>
  <c r="J541" i="2"/>
  <c r="J506" i="2"/>
  <c r="J502" i="2"/>
  <c r="BK496" i="2"/>
  <c r="BK494" i="2"/>
  <c r="BK490" i="2"/>
  <c r="BK447" i="2"/>
  <c r="BK430" i="2"/>
  <c r="BK391" i="2"/>
  <c r="J382" i="2"/>
  <c r="BK366" i="2"/>
  <c r="BK354" i="2"/>
  <c r="J249" i="2"/>
  <c r="J235" i="2"/>
  <c r="BK210" i="2"/>
  <c r="J158" i="2"/>
  <c r="J2812" i="2"/>
  <c r="BK2801" i="2"/>
  <c r="BK2797" i="2"/>
  <c r="BK2794" i="2"/>
  <c r="J2777" i="2"/>
  <c r="J2771" i="2"/>
  <c r="BK2737" i="2"/>
  <c r="J2736" i="2"/>
  <c r="BK2732" i="2"/>
  <c r="J2731" i="2"/>
  <c r="J2730" i="2"/>
  <c r="BK2726" i="2"/>
  <c r="BK2725" i="2"/>
  <c r="J2724" i="2"/>
  <c r="BK2716" i="2"/>
  <c r="J2703" i="2"/>
  <c r="BK2674" i="2"/>
  <c r="BK2617" i="2"/>
  <c r="BK2593" i="2"/>
  <c r="BK2522" i="2"/>
  <c r="BK2498" i="2"/>
  <c r="BK2484" i="2"/>
  <c r="J2416" i="2"/>
  <c r="J2408" i="2"/>
  <c r="J2391" i="2"/>
  <c r="BK2386" i="2"/>
  <c r="BK2384" i="2"/>
  <c r="J2367" i="2"/>
  <c r="J2362" i="2"/>
  <c r="BK2353" i="2"/>
  <c r="BK2349" i="2"/>
  <c r="J2346" i="2"/>
  <c r="J2338" i="2"/>
  <c r="BK2333" i="2"/>
  <c r="BK2320" i="2"/>
  <c r="BK2314" i="2"/>
  <c r="BK2295" i="2"/>
  <c r="J2276" i="2"/>
  <c r="J2264" i="2"/>
  <c r="BK2252" i="2"/>
  <c r="J2218" i="2"/>
  <c r="J2194" i="2"/>
  <c r="BK2190" i="2"/>
  <c r="J2178" i="2"/>
  <c r="BK2169" i="2"/>
  <c r="J2159" i="2"/>
  <c r="J2143" i="2"/>
  <c r="J2135" i="2"/>
  <c r="BK2129" i="2"/>
  <c r="J2122" i="2"/>
  <c r="J2119" i="2"/>
  <c r="J2116" i="2"/>
  <c r="J2106" i="2"/>
  <c r="BK2101" i="2"/>
  <c r="J2084" i="2"/>
  <c r="J2027" i="2"/>
  <c r="J2023" i="2"/>
  <c r="BK2004" i="2"/>
  <c r="BK2000" i="2"/>
  <c r="BK1992" i="2"/>
  <c r="BK1990" i="2"/>
  <c r="J1985" i="2"/>
  <c r="J1962" i="2"/>
  <c r="J1858" i="2"/>
  <c r="J1839" i="2"/>
  <c r="BK1811" i="2"/>
  <c r="BK1793" i="2"/>
  <c r="J1766" i="2"/>
  <c r="J1722" i="2"/>
  <c r="J1719" i="2"/>
  <c r="J1702" i="2"/>
  <c r="BK1667" i="2"/>
  <c r="J1624" i="2"/>
  <c r="J1576" i="2"/>
  <c r="J1538" i="2"/>
  <c r="J1467" i="2"/>
  <c r="J1333" i="2"/>
  <c r="BK1308" i="2"/>
  <c r="BK1288" i="2"/>
  <c r="J1245" i="2"/>
  <c r="J1207" i="2"/>
  <c r="BK1194" i="2"/>
  <c r="J1184" i="2"/>
  <c r="J1168" i="2"/>
  <c r="BK1158" i="2"/>
  <c r="BK1157" i="2"/>
  <c r="BK1142" i="2"/>
  <c r="BK1133" i="2"/>
  <c r="BK1113" i="2"/>
  <c r="BK1103" i="2"/>
  <c r="BK1080" i="2"/>
  <c r="J1008" i="2"/>
  <c r="J1005" i="2"/>
  <c r="BK973" i="2"/>
  <c r="BK855" i="2"/>
  <c r="BK812" i="2"/>
  <c r="J797" i="2"/>
  <c r="J769" i="2"/>
  <c r="BK744" i="2"/>
  <c r="J727" i="2"/>
  <c r="J678" i="2"/>
  <c r="J646" i="2"/>
  <c r="BK623" i="2"/>
  <c r="BK598" i="2"/>
  <c r="BK586" i="2"/>
  <c r="BK541" i="2"/>
  <c r="BK513" i="2"/>
  <c r="J499" i="2"/>
  <c r="J453" i="2"/>
  <c r="BK438" i="2"/>
  <c r="J411" i="2"/>
  <c r="J399" i="2"/>
  <c r="J387" i="2"/>
  <c r="BK351" i="2"/>
  <c r="J225" i="2"/>
  <c r="J155" i="2"/>
  <c r="J318" i="3"/>
  <c r="BK315" i="3"/>
  <c r="J311" i="3"/>
  <c r="J310" i="3"/>
  <c r="J305" i="3"/>
  <c r="BK300" i="3"/>
  <c r="J295" i="3"/>
  <c r="J288" i="3"/>
  <c r="BK282" i="3"/>
  <c r="BK280" i="3"/>
  <c r="J277" i="3"/>
  <c r="BK271" i="3"/>
  <c r="BK263" i="3"/>
  <c r="BK257" i="3"/>
  <c r="J255" i="3"/>
  <c r="BK250" i="3"/>
  <c r="BK242" i="3"/>
  <c r="J235" i="3"/>
  <c r="BK233" i="3"/>
  <c r="BK223" i="3"/>
  <c r="J221" i="3"/>
  <c r="J215" i="3"/>
  <c r="J211" i="3"/>
  <c r="BK208" i="3"/>
  <c r="J201" i="3"/>
  <c r="J192" i="3"/>
  <c r="J182" i="3"/>
  <c r="BK179" i="3"/>
  <c r="J176" i="3"/>
  <c r="BK172" i="3"/>
  <c r="J169" i="3"/>
  <c r="BK166" i="3"/>
  <c r="J162" i="3"/>
  <c r="BK159" i="3"/>
  <c r="BK232" i="3"/>
  <c r="J228" i="3"/>
  <c r="J212" i="3"/>
  <c r="J208" i="3"/>
  <c r="BK201" i="3"/>
  <c r="J181" i="3"/>
  <c r="BK165" i="3"/>
  <c r="J157" i="3"/>
  <c r="BK319" i="3"/>
  <c r="J314" i="3"/>
  <c r="J308" i="3"/>
  <c r="BK301" i="3"/>
  <c r="BK298" i="3"/>
  <c r="J292" i="3"/>
  <c r="BK286" i="3"/>
  <c r="J280" i="3"/>
  <c r="BK277" i="3"/>
  <c r="J271" i="3"/>
  <c r="BK266" i="3"/>
  <c r="J263" i="3"/>
  <c r="BK258" i="3"/>
  <c r="BK255" i="3"/>
  <c r="J252" i="3"/>
  <c r="J247" i="3"/>
  <c r="BK245" i="3"/>
  <c r="BK206" i="3"/>
  <c r="J203" i="3"/>
  <c r="BK198" i="3"/>
  <c r="BK195" i="3"/>
  <c r="BK192" i="3"/>
  <c r="J186" i="3"/>
  <c r="BK174" i="3"/>
  <c r="J168" i="3"/>
  <c r="J159" i="3"/>
  <c r="BK157" i="3"/>
  <c r="J312" i="3"/>
  <c r="J304" i="3"/>
  <c r="J302" i="3"/>
  <c r="J299" i="3"/>
  <c r="BK292" i="3"/>
  <c r="J287" i="3"/>
  <c r="J278" i="3"/>
  <c r="J270" i="3"/>
  <c r="J258" i="3"/>
  <c r="J250" i="3"/>
  <c r="BK246" i="3"/>
  <c r="BK241" i="3"/>
  <c r="BK238" i="3"/>
  <c r="J233" i="3"/>
  <c r="J227" i="3"/>
  <c r="BK218" i="3"/>
  <c r="BK211" i="3"/>
  <c r="BK204" i="3"/>
  <c r="J197" i="3"/>
  <c r="J190" i="3"/>
  <c r="BK187" i="3"/>
  <c r="J183" i="3"/>
  <c r="J178" i="3"/>
  <c r="BK171" i="3"/>
  <c r="BK162" i="3"/>
  <c r="BK339" i="4"/>
  <c r="BK338" i="4"/>
  <c r="J334" i="4"/>
  <c r="BK328" i="4"/>
  <c r="BK320" i="4"/>
  <c r="J314" i="4"/>
  <c r="J313" i="4"/>
  <c r="J305" i="4"/>
  <c r="J299" i="4"/>
  <c r="BK295" i="4"/>
  <c r="BK291" i="4"/>
  <c r="BK285" i="4"/>
  <c r="J274" i="4"/>
  <c r="BK173" i="4"/>
  <c r="BK168" i="4"/>
  <c r="BK163" i="4"/>
  <c r="BK333" i="4"/>
  <c r="J328" i="4"/>
  <c r="J324" i="4"/>
  <c r="BK322" i="4"/>
  <c r="J317" i="4"/>
  <c r="J315" i="4"/>
  <c r="J307" i="4"/>
  <c r="BK305" i="4"/>
  <c r="BK297" i="4"/>
  <c r="BK292" i="4"/>
  <c r="BK282" i="4"/>
  <c r="BK274" i="4"/>
  <c r="BK270" i="4"/>
  <c r="BK266" i="4"/>
  <c r="J263" i="4"/>
  <c r="J255" i="4"/>
  <c r="J250" i="4"/>
  <c r="BK248" i="4"/>
  <c r="BK245" i="4"/>
  <c r="J236" i="4"/>
  <c r="BK234" i="4"/>
  <c r="J230" i="4"/>
  <c r="J227" i="4"/>
  <c r="J221" i="4"/>
  <c r="J219" i="4"/>
  <c r="J216" i="4"/>
  <c r="J212" i="4"/>
  <c r="J207" i="4"/>
  <c r="J201" i="4"/>
  <c r="J196" i="4"/>
  <c r="BK193" i="4"/>
  <c r="J187" i="4"/>
  <c r="BK184" i="4"/>
  <c r="BK177" i="4"/>
  <c r="BK169" i="4"/>
  <c r="J164" i="4"/>
  <c r="BK162" i="4"/>
  <c r="BK156" i="4"/>
  <c r="J336" i="4"/>
  <c r="J326" i="4"/>
  <c r="J316" i="4"/>
  <c r="J309" i="4"/>
  <c r="BK302" i="4"/>
  <c r="J298" i="4"/>
  <c r="J290" i="4"/>
  <c r="J282" i="4"/>
  <c r="J277" i="4"/>
  <c r="J270" i="4"/>
  <c r="J264" i="4"/>
  <c r="BK261" i="4"/>
  <c r="BK256" i="4"/>
  <c r="BK251" i="4"/>
  <c r="J242" i="4"/>
  <c r="BK237" i="4"/>
  <c r="BK233" i="4"/>
  <c r="BK229" i="4"/>
  <c r="J224" i="4"/>
  <c r="BK219" i="4"/>
  <c r="BK214" i="4"/>
  <c r="BK201" i="4"/>
  <c r="J195" i="4"/>
  <c r="BK191" i="4"/>
  <c r="J188" i="4"/>
  <c r="J182" i="4"/>
  <c r="J177" i="4"/>
  <c r="BK171" i="4"/>
  <c r="J165" i="4"/>
  <c r="BK158" i="4"/>
  <c r="J283" i="4"/>
  <c r="BK275" i="4"/>
  <c r="J267" i="4"/>
  <c r="BK262" i="4"/>
  <c r="BK257" i="4"/>
  <c r="BK255" i="4"/>
  <c r="BK250" i="4"/>
  <c r="J245" i="4"/>
  <c r="BK242" i="4"/>
  <c r="BK239" i="4"/>
  <c r="BK236" i="4"/>
  <c r="J231" i="4"/>
  <c r="BK227" i="4"/>
  <c r="BK224" i="4"/>
  <c r="BK216" i="4"/>
  <c r="J210" i="4"/>
  <c r="BK207" i="4"/>
  <c r="J191" i="4"/>
  <c r="BK185" i="4"/>
  <c r="BK183" i="4"/>
  <c r="BK167" i="4"/>
  <c r="J161" i="4"/>
  <c r="J158" i="4"/>
  <c r="BK227" i="5"/>
  <c r="BK223" i="5"/>
  <c r="J218" i="5"/>
  <c r="J203" i="5"/>
  <c r="J195" i="5"/>
  <c r="J187" i="5"/>
  <c r="J177" i="5"/>
  <c r="J166" i="5"/>
  <c r="BK163" i="5"/>
  <c r="J155" i="5"/>
  <c r="J150" i="5"/>
  <c r="BK145" i="5"/>
  <c r="J228" i="5"/>
  <c r="J225" i="5"/>
  <c r="J222" i="5"/>
  <c r="J216" i="5"/>
  <c r="BK211" i="5"/>
  <c r="J209" i="5"/>
  <c r="J205" i="5"/>
  <c r="BK189" i="5"/>
  <c r="J184" i="5"/>
  <c r="BK180" i="5"/>
  <c r="BK174" i="5"/>
  <c r="J144" i="5"/>
  <c r="J185" i="5"/>
  <c r="J180" i="5"/>
  <c r="BK175" i="5"/>
  <c r="J173" i="5"/>
  <c r="BK158" i="5"/>
  <c r="J148" i="5"/>
  <c r="BK144" i="5"/>
  <c r="J140" i="5"/>
  <c r="BK228" i="5"/>
  <c r="BK224" i="5"/>
  <c r="BK218" i="5"/>
  <c r="BK214" i="5"/>
  <c r="J211" i="5"/>
  <c r="BK208" i="5"/>
  <c r="BK203" i="5"/>
  <c r="BK199" i="5"/>
  <c r="J193" i="5"/>
  <c r="J189" i="5"/>
  <c r="BK185" i="5"/>
  <c r="J182" i="5"/>
  <c r="BK177" i="5"/>
  <c r="BK173" i="5"/>
  <c r="BK165" i="5"/>
  <c r="BK150" i="5"/>
  <c r="J134" i="5"/>
  <c r="J230" i="6"/>
  <c r="BK226" i="6"/>
  <c r="BK202" i="6"/>
  <c r="J199" i="6"/>
  <c r="BK192" i="6"/>
  <c r="J188" i="6"/>
  <c r="BK183" i="6"/>
  <c r="J179" i="6"/>
  <c r="J169" i="6"/>
  <c r="BK162" i="6"/>
  <c r="J155" i="6"/>
  <c r="BK234" i="6"/>
  <c r="J218" i="6"/>
  <c r="J215" i="6"/>
  <c r="BK211" i="6"/>
  <c r="BK207" i="6"/>
  <c r="BK201" i="6"/>
  <c r="J197" i="6"/>
  <c r="BK189" i="6"/>
  <c r="J183" i="6"/>
  <c r="J177" i="6"/>
  <c r="J172" i="6"/>
  <c r="BK169" i="6"/>
  <c r="BK164" i="6"/>
  <c r="J163" i="6"/>
  <c r="J150" i="6"/>
  <c r="J232" i="6"/>
  <c r="J226" i="6"/>
  <c r="J221" i="6"/>
  <c r="BK215" i="6"/>
  <c r="J211" i="6"/>
  <c r="BK197" i="6"/>
  <c r="J190" i="6"/>
  <c r="J178" i="6"/>
  <c r="BK168" i="6"/>
  <c r="BK161" i="6"/>
  <c r="BK238" i="6"/>
  <c r="J234" i="6"/>
  <c r="J231" i="6"/>
  <c r="BK217" i="6"/>
  <c r="BK213" i="6"/>
  <c r="J207" i="6"/>
  <c r="J203" i="6"/>
  <c r="J192" i="6"/>
  <c r="BK181" i="6"/>
  <c r="BK170" i="6"/>
  <c r="J166" i="6"/>
  <c r="BK155" i="6"/>
  <c r="BK150" i="6"/>
  <c r="BK264" i="7"/>
  <c r="BK256" i="7"/>
  <c r="J250" i="7"/>
  <c r="BK236" i="7"/>
  <c r="J219" i="7"/>
  <c r="J213" i="7"/>
  <c r="BK210" i="7"/>
  <c r="BK206" i="7"/>
  <c r="BK201" i="7"/>
  <c r="J198" i="7"/>
  <c r="BK195" i="7"/>
  <c r="J190" i="7"/>
  <c r="J187" i="7"/>
  <c r="BK175" i="7"/>
  <c r="BK170" i="7"/>
  <c r="BK165" i="7"/>
  <c r="BK163" i="7"/>
  <c r="BK159" i="7"/>
  <c r="J157" i="7"/>
  <c r="BK267" i="7"/>
  <c r="BK254" i="7"/>
  <c r="J248" i="7"/>
  <c r="J242" i="7"/>
  <c r="J230" i="7"/>
  <c r="BK220" i="7"/>
  <c r="BK217" i="7"/>
  <c r="J211" i="7"/>
  <c r="J208" i="7"/>
  <c r="BK205" i="7"/>
  <c r="BK194" i="7"/>
  <c r="BK191" i="7"/>
  <c r="BK182" i="7"/>
  <c r="BK178" i="7"/>
  <c r="J173" i="7"/>
  <c r="J168" i="7"/>
  <c r="BK157" i="7"/>
  <c r="J153" i="7"/>
  <c r="J144" i="7"/>
  <c r="BK259" i="7"/>
  <c r="BK238" i="7"/>
  <c r="J223" i="7"/>
  <c r="J220" i="7"/>
  <c r="J207" i="7"/>
  <c r="J202" i="7"/>
  <c r="J191" i="7"/>
  <c r="J186" i="7"/>
  <c r="J176" i="7"/>
  <c r="J163" i="7"/>
  <c r="BK158" i="7"/>
  <c r="BK269" i="7"/>
  <c r="BK265" i="7"/>
  <c r="J264" i="7"/>
  <c r="J259" i="7"/>
  <c r="J246" i="7"/>
  <c r="BK233" i="7"/>
  <c r="J228" i="7"/>
  <c r="BK224" i="7"/>
  <c r="J217" i="7"/>
  <c r="J215" i="7"/>
  <c r="J206" i="7"/>
  <c r="BK202" i="7"/>
  <c r="BK198" i="7"/>
  <c r="J194" i="7"/>
  <c r="J184" i="7"/>
  <c r="BK180" i="7"/>
  <c r="J175" i="7"/>
  <c r="BK168" i="7"/>
  <c r="BK164" i="7"/>
  <c r="BK153" i="7"/>
  <c r="J147" i="7"/>
  <c r="BK145" i="7"/>
  <c r="BK198" i="8"/>
  <c r="BK195" i="8"/>
  <c r="J192" i="8"/>
  <c r="BK188" i="8"/>
  <c r="BK182" i="8"/>
  <c r="J175" i="8"/>
  <c r="BK172" i="8"/>
  <c r="J166" i="8"/>
  <c r="BK157" i="8"/>
  <c r="J146" i="8"/>
  <c r="J143" i="8"/>
  <c r="BK138" i="8"/>
  <c r="BK200" i="8"/>
  <c r="J187" i="8"/>
  <c r="BK185" i="8"/>
  <c r="BK173" i="8"/>
  <c r="BK169" i="8"/>
  <c r="BK165" i="8"/>
  <c r="BK161" i="8"/>
  <c r="BK151" i="8"/>
  <c r="J142" i="8"/>
  <c r="BK140" i="8"/>
  <c r="J136" i="8"/>
  <c r="BK202" i="8"/>
  <c r="BK197" i="8"/>
  <c r="J190" i="8"/>
  <c r="J185" i="8"/>
  <c r="BK181" i="8"/>
  <c r="J174" i="8"/>
  <c r="BK166" i="8"/>
  <c r="BK163" i="8"/>
  <c r="BK159" i="8"/>
  <c r="J153" i="8"/>
  <c r="J139" i="8"/>
  <c r="J194" i="8"/>
  <c r="J180" i="8"/>
  <c r="BK175" i="8"/>
  <c r="J163" i="8"/>
  <c r="BK153" i="8"/>
  <c r="BK143" i="8"/>
  <c r="BK171" i="9"/>
  <c r="J166" i="9"/>
  <c r="BK158" i="9"/>
  <c r="BK140" i="9"/>
  <c r="BK138" i="9"/>
  <c r="J172" i="9"/>
  <c r="J155" i="9"/>
  <c r="J143" i="9"/>
  <c r="J138" i="9"/>
  <c r="J135" i="9"/>
  <c r="BK172" i="9"/>
  <c r="J170" i="9"/>
  <c r="BK166" i="9"/>
  <c r="J162" i="9"/>
  <c r="J156" i="9"/>
  <c r="J148" i="9"/>
  <c r="BK143" i="9"/>
  <c r="BK137" i="9"/>
  <c r="J169" i="9"/>
  <c r="J161" i="9"/>
  <c r="BK150" i="9"/>
  <c r="J141" i="9"/>
  <c r="J302" i="10"/>
  <c r="J294" i="10"/>
  <c r="BK289" i="10"/>
  <c r="BK280" i="10"/>
  <c r="BK277" i="10"/>
  <c r="J274" i="10"/>
  <c r="J270" i="10"/>
  <c r="J261" i="10"/>
  <c r="J247" i="10"/>
  <c r="J238" i="10"/>
  <c r="J227" i="10"/>
  <c r="BK222" i="10"/>
  <c r="BK216" i="10"/>
  <c r="J214" i="10"/>
  <c r="BK207" i="10"/>
  <c r="J204" i="10"/>
  <c r="J192" i="10"/>
  <c r="J187" i="10"/>
  <c r="J171" i="10"/>
  <c r="J158" i="10"/>
  <c r="BK149" i="10"/>
  <c r="J144" i="10"/>
  <c r="J139" i="10"/>
  <c r="BK298" i="10"/>
  <c r="J292" i="10"/>
  <c r="BK288" i="10"/>
  <c r="BK275" i="10"/>
  <c r="BK273" i="10"/>
  <c r="J265" i="10"/>
  <c r="BK259" i="10"/>
  <c r="BK253" i="10"/>
  <c r="J243" i="10"/>
  <c r="J231" i="10"/>
  <c r="J223" i="10"/>
  <c r="J220" i="10"/>
  <c r="J213" i="10"/>
  <c r="BK200" i="10"/>
  <c r="J177" i="10"/>
  <c r="J173" i="10"/>
  <c r="J167" i="10"/>
  <c r="J163" i="10"/>
  <c r="J156" i="10"/>
  <c r="J138" i="10"/>
  <c r="BK292" i="10"/>
  <c r="BK282" i="10"/>
  <c r="J277" i="10"/>
  <c r="BK270" i="10"/>
  <c r="BK267" i="10"/>
  <c r="BK265" i="10"/>
  <c r="BK256" i="10"/>
  <c r="J249" i="10"/>
  <c r="J241" i="10"/>
  <c r="BK235" i="10"/>
  <c r="J234" i="10"/>
  <c r="BK230" i="10"/>
  <c r="BK226" i="10"/>
  <c r="BK210" i="10"/>
  <c r="J207" i="10"/>
  <c r="J199" i="10"/>
  <c r="BK186" i="10"/>
  <c r="J181" i="10"/>
  <c r="J175" i="10"/>
  <c r="BK167" i="10"/>
  <c r="BK163" i="10"/>
  <c r="BK155" i="10"/>
  <c r="J149" i="10"/>
  <c r="BK144" i="10"/>
  <c r="J304" i="10"/>
  <c r="BK297" i="10"/>
  <c r="J283" i="10"/>
  <c r="BK278" i="10"/>
  <c r="BK266" i="10"/>
  <c r="J262" i="10"/>
  <c r="J254" i="10"/>
  <c r="J251" i="10"/>
  <c r="J250" i="10"/>
  <c r="BK242" i="10"/>
  <c r="BK239" i="10"/>
  <c r="J237" i="10"/>
  <c r="J235" i="10"/>
  <c r="BK229" i="10"/>
  <c r="J226" i="10"/>
  <c r="BK220" i="10"/>
  <c r="J210" i="10"/>
  <c r="BK204" i="10"/>
  <c r="BK197" i="10"/>
  <c r="BK192" i="10"/>
  <c r="J184" i="10"/>
  <c r="BK179" i="10"/>
  <c r="BK172" i="10"/>
  <c r="BK158" i="10"/>
  <c r="J252" i="11"/>
  <c r="J249" i="11"/>
  <c r="BK242" i="11"/>
  <c r="J230" i="11"/>
  <c r="J223" i="11"/>
  <c r="J219" i="11"/>
  <c r="BK212" i="11"/>
  <c r="BK209" i="11"/>
  <c r="J202" i="11"/>
  <c r="J197" i="11"/>
  <c r="BK190" i="11"/>
  <c r="J186" i="11"/>
  <c r="J183" i="11"/>
  <c r="J181" i="11"/>
  <c r="BK172" i="11"/>
  <c r="J168" i="11"/>
  <c r="BK166" i="11"/>
  <c r="BK162" i="11"/>
  <c r="J156" i="11"/>
  <c r="J152" i="11"/>
  <c r="J143" i="11"/>
  <c r="BK140" i="11"/>
  <c r="J135" i="11"/>
  <c r="BK254" i="11"/>
  <c r="BK248" i="11"/>
  <c r="J239" i="11"/>
  <c r="J235" i="11"/>
  <c r="BK226" i="11"/>
  <c r="BK223" i="11"/>
  <c r="J215" i="11"/>
  <c r="J212" i="11"/>
  <c r="J207" i="11"/>
  <c r="BK195" i="11"/>
  <c r="BK192" i="11"/>
  <c r="J187" i="11"/>
  <c r="BK173" i="11"/>
  <c r="J167" i="11"/>
  <c r="BK164" i="11"/>
  <c r="BK156" i="11"/>
  <c r="BK150" i="11"/>
  <c r="J146" i="11"/>
  <c r="J139" i="11"/>
  <c r="BK135" i="11"/>
  <c r="BK256" i="11"/>
  <c r="BK249" i="11"/>
  <c r="BK235" i="11"/>
  <c r="J234" i="11"/>
  <c r="BK230" i="11"/>
  <c r="BK227" i="11"/>
  <c r="BK219" i="11"/>
  <c r="BK216" i="11"/>
  <c r="J206" i="11"/>
  <c r="J203" i="11"/>
  <c r="BK197" i="11"/>
  <c r="BK191" i="11"/>
  <c r="BK189" i="11"/>
  <c r="BK182" i="11"/>
  <c r="BK169" i="11"/>
  <c r="BK160" i="11"/>
  <c r="J153" i="11"/>
  <c r="J150" i="11"/>
  <c r="J141" i="11"/>
  <c r="J138" i="11"/>
  <c r="BK264" i="11"/>
  <c r="J255" i="11"/>
  <c r="J251" i="11"/>
  <c r="BK245" i="11"/>
  <c r="BK241" i="11"/>
  <c r="BK239" i="11"/>
  <c r="BK232" i="11"/>
  <c r="J227" i="11"/>
  <c r="BK217" i="11"/>
  <c r="J209" i="11"/>
  <c r="J205" i="11"/>
  <c r="BK200" i="11"/>
  <c r="J195" i="11"/>
  <c r="BK188" i="11"/>
  <c r="BK181" i="11"/>
  <c r="BK176" i="11"/>
  <c r="J174" i="11"/>
  <c r="J171" i="11"/>
  <c r="BK163" i="11"/>
  <c r="J155" i="11"/>
  <c r="BK147" i="11"/>
  <c r="J144" i="11"/>
  <c r="J132" i="11"/>
  <c r="J172" i="12"/>
  <c r="BK167" i="12"/>
  <c r="BK163" i="12"/>
  <c r="J155" i="12"/>
  <c r="BK150" i="12"/>
  <c r="J141" i="12"/>
  <c r="BK131" i="12"/>
  <c r="BK170" i="12"/>
  <c r="BK160" i="12"/>
  <c r="J156" i="12"/>
  <c r="J152" i="12"/>
  <c r="BK146" i="12"/>
  <c r="J167" i="12"/>
  <c r="J163" i="12"/>
  <c r="BK155" i="12"/>
  <c r="J150" i="12"/>
  <c r="BK145" i="12"/>
  <c r="BK139" i="12"/>
  <c r="J134" i="12"/>
  <c r="BK176" i="12"/>
  <c r="BK161" i="12"/>
  <c r="J145" i="12"/>
  <c r="BK142" i="12"/>
  <c r="BK138" i="12"/>
  <c r="J132" i="12"/>
  <c r="BK183" i="13"/>
  <c r="BK177" i="13"/>
  <c r="BK174" i="13"/>
  <c r="J159" i="13"/>
  <c r="BK155" i="13"/>
  <c r="J147" i="13"/>
  <c r="J183" i="13"/>
  <c r="BK169" i="13"/>
  <c r="BK163" i="13"/>
  <c r="BK157" i="13"/>
  <c r="BK151" i="13"/>
  <c r="J143" i="13"/>
  <c r="J136" i="13"/>
  <c r="BK178" i="13"/>
  <c r="BK176" i="13"/>
  <c r="J169" i="13"/>
  <c r="J149" i="13"/>
  <c r="BK137" i="13"/>
  <c r="J132" i="13"/>
  <c r="BK185" i="13"/>
  <c r="J161" i="13"/>
  <c r="J157" i="13"/>
  <c r="J153" i="13"/>
  <c r="BK145" i="13"/>
  <c r="BK141" i="13"/>
  <c r="BK251" i="14"/>
  <c r="J238" i="14"/>
  <c r="BK232" i="14"/>
  <c r="BK222" i="14"/>
  <c r="J219" i="14"/>
  <c r="BK207" i="14"/>
  <c r="BK198" i="14"/>
  <c r="BK191" i="14"/>
  <c r="J183" i="14"/>
  <c r="J177" i="14"/>
  <c r="J171" i="14"/>
  <c r="BK167" i="14"/>
  <c r="BK157" i="14"/>
  <c r="BK151" i="14"/>
  <c r="J147" i="14"/>
  <c r="J139" i="14"/>
  <c r="J251" i="14"/>
  <c r="J244" i="14"/>
  <c r="BK228" i="14"/>
  <c r="J226" i="14"/>
  <c r="J223" i="14"/>
  <c r="BK215" i="14"/>
  <c r="BK196" i="14"/>
  <c r="BK194" i="14"/>
  <c r="J175" i="14"/>
  <c r="BK164" i="14"/>
  <c r="J160" i="14"/>
  <c r="BK155" i="14"/>
  <c r="J146" i="14"/>
  <c r="BK139" i="14"/>
  <c r="BK234" i="14"/>
  <c r="BK230" i="14"/>
  <c r="BK221" i="14"/>
  <c r="J218" i="14"/>
  <c r="BK212" i="14"/>
  <c r="J208" i="14"/>
  <c r="J200" i="14"/>
  <c r="BK187" i="14"/>
  <c r="BK175" i="14"/>
  <c r="BK168" i="14"/>
  <c r="BK160" i="14"/>
  <c r="BK149" i="14"/>
  <c r="BK145" i="14"/>
  <c r="BK249" i="14"/>
  <c r="BK244" i="14"/>
  <c r="BK226" i="14"/>
  <c r="J222" i="14"/>
  <c r="J215" i="14"/>
  <c r="J212" i="14"/>
  <c r="BK200" i="14"/>
  <c r="J194" i="14"/>
  <c r="BK185" i="14"/>
  <c r="J172" i="14"/>
  <c r="J167" i="14"/>
  <c r="J155" i="14"/>
  <c r="J200" i="15"/>
  <c r="BK195" i="15"/>
  <c r="BK192" i="15"/>
  <c r="J189" i="15"/>
  <c r="BK187" i="15"/>
  <c r="BK179" i="15"/>
  <c r="BK165" i="15"/>
  <c r="J161" i="15"/>
  <c r="BK158" i="15"/>
  <c r="BK155" i="15"/>
  <c r="BK147" i="15"/>
  <c r="J141" i="15"/>
  <c r="BK198" i="15"/>
  <c r="J186" i="15"/>
  <c r="J175" i="15"/>
  <c r="J165" i="15"/>
  <c r="J160" i="15"/>
  <c r="J148" i="15"/>
  <c r="J191" i="15"/>
  <c r="BK186" i="15"/>
  <c r="J181" i="15"/>
  <c r="BK169" i="15"/>
  <c r="J157" i="15"/>
  <c r="BK148" i="15"/>
  <c r="BK141" i="15"/>
  <c r="BK138" i="15"/>
  <c r="J196" i="15"/>
  <c r="J190" i="15"/>
  <c r="BK181" i="15"/>
  <c r="BK175" i="15"/>
  <c r="J156" i="15"/>
  <c r="J147" i="15"/>
  <c r="J138" i="15"/>
  <c r="J187" i="16"/>
  <c r="J164" i="16"/>
  <c r="BK157" i="16"/>
  <c r="J153" i="16"/>
  <c r="BK145" i="16"/>
  <c r="BK197" i="16"/>
  <c r="BK191" i="16"/>
  <c r="J183" i="16"/>
  <c r="BK173" i="16"/>
  <c r="BK165" i="16"/>
  <c r="BK160" i="16"/>
  <c r="BK152" i="16"/>
  <c r="J149" i="16"/>
  <c r="BK144" i="16"/>
  <c r="BK138" i="16"/>
  <c r="BK183" i="16"/>
  <c r="J177" i="16"/>
  <c r="J171" i="16"/>
  <c r="BK169" i="16"/>
  <c r="J193" i="16"/>
  <c r="J181" i="16"/>
  <c r="J169" i="16"/>
  <c r="J165" i="16"/>
  <c r="BK158" i="16"/>
  <c r="BK155" i="16"/>
  <c r="J152" i="16"/>
  <c r="BK149" i="16"/>
  <c r="BK139" i="16"/>
  <c r="J171" i="17"/>
  <c r="J165" i="17"/>
  <c r="BK160" i="17"/>
  <c r="BK158" i="17"/>
  <c r="J169" i="17"/>
  <c r="BK165" i="17"/>
  <c r="J161" i="17"/>
  <c r="BK157" i="17"/>
  <c r="BK150" i="17"/>
  <c r="BK145" i="17"/>
  <c r="BK138" i="17"/>
  <c r="J158" i="17"/>
  <c r="J153" i="17"/>
  <c r="J145" i="17"/>
  <c r="BK139" i="17"/>
  <c r="BK153" i="17"/>
  <c r="BK141" i="17"/>
  <c r="BK188" i="18"/>
  <c r="BK177" i="18"/>
  <c r="J169" i="18"/>
  <c r="BK165" i="18"/>
  <c r="J161" i="18"/>
  <c r="BK150" i="18"/>
  <c r="J142" i="18"/>
  <c r="BK187" i="18"/>
  <c r="J176" i="18"/>
  <c r="BK173" i="18"/>
  <c r="BK170" i="18"/>
  <c r="BK164" i="18"/>
  <c r="BK158" i="18"/>
  <c r="J148" i="18"/>
  <c r="BK183" i="18"/>
  <c r="BK180" i="18"/>
  <c r="J175" i="18"/>
  <c r="J171" i="18"/>
  <c r="J166" i="18"/>
  <c r="J159" i="18"/>
  <c r="J153" i="18"/>
  <c r="BK148" i="18"/>
  <c r="BK142" i="18"/>
  <c r="J192" i="18"/>
  <c r="J187" i="18"/>
  <c r="J178" i="18"/>
  <c r="J173" i="18"/>
  <c r="BK163" i="18"/>
  <c r="BK161" i="18"/>
  <c r="J154" i="18"/>
  <c r="J140" i="18"/>
  <c r="BK138" i="18"/>
  <c r="J188" i="19"/>
  <c r="J176" i="19"/>
  <c r="BK170" i="19"/>
  <c r="BK165" i="19"/>
  <c r="BK160" i="19"/>
  <c r="BK150" i="19"/>
  <c r="J146" i="19"/>
  <c r="BK139" i="19"/>
  <c r="J181" i="19"/>
  <c r="BK162" i="19"/>
  <c r="J157" i="19"/>
  <c r="BK181" i="19"/>
  <c r="BK173" i="19"/>
  <c r="J170" i="19"/>
  <c r="BK164" i="19"/>
  <c r="J150" i="19"/>
  <c r="BK145" i="19"/>
  <c r="J139" i="19"/>
  <c r="J182" i="19"/>
  <c r="BK172" i="19"/>
  <c r="J167" i="19"/>
  <c r="J163" i="19"/>
  <c r="BK159" i="19"/>
  <c r="BK157" i="19"/>
  <c r="BK154" i="19"/>
  <c r="J147" i="19"/>
  <c r="J320" i="20"/>
  <c r="BK301" i="20"/>
  <c r="J291" i="20"/>
  <c r="BK274" i="20"/>
  <c r="BK270" i="20"/>
  <c r="BK257" i="20"/>
  <c r="J243" i="20"/>
  <c r="J212" i="20"/>
  <c r="J202" i="20"/>
  <c r="BK194" i="20"/>
  <c r="J183" i="20"/>
  <c r="BK176" i="20"/>
  <c r="J163" i="20"/>
  <c r="J151" i="20"/>
  <c r="BK143" i="20"/>
  <c r="BK316" i="20"/>
  <c r="BK299" i="20"/>
  <c r="J288" i="20"/>
  <c r="BK277" i="20"/>
  <c r="BK253" i="20"/>
  <c r="J229" i="20"/>
  <c r="BK218" i="20"/>
  <c r="J207" i="20"/>
  <c r="BK201" i="20"/>
  <c r="BK183" i="20"/>
  <c r="BK172" i="20"/>
  <c r="J143" i="20"/>
  <c r="J317" i="20"/>
  <c r="J309" i="20"/>
  <c r="BK279" i="20"/>
  <c r="BK271" i="20"/>
  <c r="J265" i="20"/>
  <c r="BK243" i="20"/>
  <c r="BK222" i="20"/>
  <c r="BK213" i="20"/>
  <c r="J199" i="20"/>
  <c r="J176" i="20"/>
  <c r="BK163" i="20"/>
  <c r="J144" i="20"/>
  <c r="BK308" i="20"/>
  <c r="BK288" i="20"/>
  <c r="BK284" i="20"/>
  <c r="BK267" i="20"/>
  <c r="J227" i="20"/>
  <c r="BK211" i="20"/>
  <c r="BK200" i="20"/>
  <c r="J182" i="20"/>
  <c r="J362" i="21"/>
  <c r="BK335" i="21"/>
  <c r="J324" i="21"/>
  <c r="BK312" i="21"/>
  <c r="BK290" i="21"/>
  <c r="BK278" i="21"/>
  <c r="BK265" i="21"/>
  <c r="J247" i="21"/>
  <c r="J237" i="21"/>
  <c r="J223" i="21"/>
  <c r="J213" i="21"/>
  <c r="J200" i="21"/>
  <c r="J162" i="21"/>
  <c r="BK140" i="21"/>
  <c r="BK352" i="21"/>
  <c r="J345" i="21"/>
  <c r="BK305" i="21"/>
  <c r="J299" i="21"/>
  <c r="J295" i="21"/>
  <c r="BK259" i="21"/>
  <c r="BK243" i="21"/>
  <c r="BK237" i="21"/>
  <c r="BK223" i="21"/>
  <c r="BK188" i="21"/>
  <c r="BK154" i="21"/>
  <c r="BK147" i="21"/>
  <c r="J137" i="21"/>
  <c r="BK345" i="21"/>
  <c r="BK333" i="21"/>
  <c r="J316" i="21"/>
  <c r="BK304" i="21"/>
  <c r="J302" i="21"/>
  <c r="BK295" i="21"/>
  <c r="J287" i="21"/>
  <c r="BK268" i="21"/>
  <c r="J240" i="21"/>
  <c r="BK233" i="21"/>
  <c r="J218" i="21"/>
  <c r="J212" i="21"/>
  <c r="J203" i="21"/>
  <c r="BK193" i="21"/>
  <c r="BK344" i="21"/>
  <c r="J335" i="21"/>
  <c r="BK331" i="21"/>
  <c r="BK318" i="21"/>
  <c r="BK309" i="21"/>
  <c r="J273" i="21"/>
  <c r="BK232" i="21"/>
  <c r="BK211" i="21"/>
  <c r="BK196" i="21"/>
  <c r="BK186" i="21"/>
  <c r="J170" i="21"/>
  <c r="J157" i="21"/>
  <c r="J207" i="22"/>
  <c r="J197" i="22"/>
  <c r="J174" i="22"/>
  <c r="BK168" i="22"/>
  <c r="J142" i="22"/>
  <c r="BK207" i="22"/>
  <c r="J201" i="22"/>
  <c r="BK182" i="22"/>
  <c r="BK174" i="22"/>
  <c r="J162" i="22"/>
  <c r="J154" i="22"/>
  <c r="J138" i="22"/>
  <c r="BK172" i="22"/>
  <c r="BK162" i="22"/>
  <c r="J150" i="22"/>
  <c r="J204" i="22"/>
  <c r="BK196" i="22"/>
  <c r="BK170" i="22"/>
  <c r="BK167" i="22"/>
  <c r="BK138" i="22"/>
  <c r="J130" i="22"/>
  <c r="J180" i="23"/>
  <c r="BK172" i="23"/>
  <c r="J131" i="23"/>
  <c r="BK175" i="23"/>
  <c r="BK167" i="23"/>
  <c r="BK164" i="23"/>
  <c r="BK154" i="23"/>
  <c r="BK143" i="23"/>
  <c r="BK134" i="23"/>
  <c r="J164" i="23"/>
  <c r="J146" i="23"/>
  <c r="BK186" i="23"/>
  <c r="J170" i="23"/>
  <c r="BK163" i="23"/>
  <c r="BK145" i="23"/>
  <c r="J138" i="23"/>
  <c r="BK157" i="24"/>
  <c r="J150" i="24"/>
  <c r="BK130" i="24"/>
  <c r="J162" i="24"/>
  <c r="BK145" i="24"/>
  <c r="BK160" i="24"/>
  <c r="BK159" i="24"/>
  <c r="BK150" i="24"/>
  <c r="J161" i="24"/>
  <c r="BK137" i="24"/>
  <c r="J160" i="25"/>
  <c r="J137" i="25"/>
  <c r="J159" i="25"/>
  <c r="BK153" i="25"/>
  <c r="BK164" i="25"/>
  <c r="J157" i="25"/>
  <c r="BK130" i="25"/>
  <c r="BK150" i="25"/>
  <c r="BK135" i="25"/>
  <c r="BK148" i="26"/>
  <c r="BK135" i="26"/>
  <c r="J141" i="26"/>
  <c r="BK141" i="26"/>
  <c r="J135" i="26"/>
  <c r="BK248" i="27"/>
  <c r="J245" i="27"/>
  <c r="BK243" i="27"/>
  <c r="BK210" i="27"/>
  <c r="J199" i="27"/>
  <c r="J172" i="27"/>
  <c r="BK154" i="27"/>
  <c r="J145" i="27"/>
  <c r="J247" i="27"/>
  <c r="BK238" i="27"/>
  <c r="BK235" i="27"/>
  <c r="J206" i="27"/>
  <c r="J163" i="27"/>
  <c r="J141" i="27"/>
  <c r="BK242" i="27"/>
  <c r="BK239" i="27"/>
  <c r="BK237" i="27"/>
  <c r="BK218" i="27"/>
  <c r="BK203" i="27"/>
  <c r="J184" i="27"/>
  <c r="BK172" i="27"/>
  <c r="J154" i="27"/>
  <c r="J242" i="27"/>
  <c r="J239" i="27"/>
  <c r="J214" i="27"/>
  <c r="J176" i="27"/>
  <c r="BK141" i="27"/>
  <c r="J193" i="28"/>
  <c r="BK172" i="28"/>
  <c r="J157" i="28"/>
  <c r="BK138" i="28"/>
  <c r="J123" i="28"/>
  <c r="J187" i="28"/>
  <c r="J168" i="28"/>
  <c r="BK157" i="28"/>
  <c r="BK123" i="28"/>
  <c r="BK187" i="28"/>
  <c r="BK176" i="28"/>
  <c r="J170" i="28"/>
  <c r="BK161" i="28"/>
  <c r="J149" i="28"/>
  <c r="BK147" i="28"/>
  <c r="J127" i="28"/>
  <c r="BK195" i="28"/>
  <c r="J189" i="28"/>
  <c r="BK183" i="28"/>
  <c r="BK174" i="28"/>
  <c r="J166" i="28"/>
  <c r="BK151" i="28"/>
  <c r="J147" i="28"/>
  <c r="J255" i="29"/>
  <c r="J247" i="29"/>
  <c r="BK244" i="29"/>
  <c r="BK238" i="29"/>
  <c r="BK230" i="29"/>
  <c r="J227" i="29"/>
  <c r="J225" i="29"/>
  <c r="BK219" i="29"/>
  <c r="J211" i="29"/>
  <c r="BK206" i="29"/>
  <c r="BK199" i="29"/>
  <c r="J196" i="29"/>
  <c r="BK194" i="29"/>
  <c r="J190" i="29"/>
  <c r="BK188" i="29"/>
  <c r="BK180" i="29"/>
  <c r="BK176" i="29"/>
  <c r="J174" i="29"/>
  <c r="J163" i="29"/>
  <c r="J159" i="29"/>
  <c r="BK157" i="29"/>
  <c r="BK154" i="29"/>
  <c r="J149" i="29"/>
  <c r="BK142" i="29"/>
  <c r="J138" i="29"/>
  <c r="BK134" i="29"/>
  <c r="J244" i="29"/>
  <c r="BK239" i="29"/>
  <c r="J228" i="29"/>
  <c r="BK220" i="29"/>
  <c r="J213" i="29"/>
  <c r="BK210" i="29"/>
  <c r="BK207" i="29"/>
  <c r="J201" i="29"/>
  <c r="J199" i="29"/>
  <c r="J192" i="29"/>
  <c r="BK185" i="29"/>
  <c r="BK183" i="29"/>
  <c r="J176" i="29"/>
  <c r="J172" i="29"/>
  <c r="J164" i="29"/>
  <c r="BK163" i="29"/>
  <c r="BK155" i="29"/>
  <c r="J152" i="29"/>
  <c r="BK149" i="29"/>
  <c r="J146" i="29"/>
  <c r="J143" i="29"/>
  <c r="J134" i="29"/>
  <c r="J130" i="29"/>
  <c r="BK250" i="29"/>
  <c r="BK241" i="29"/>
  <c r="J233" i="29"/>
  <c r="BK225" i="29"/>
  <c r="BK221" i="29"/>
  <c r="BK217" i="29"/>
  <c r="J214" i="29"/>
  <c r="J203" i="29"/>
  <c r="J200" i="29"/>
  <c r="BK186" i="29"/>
  <c r="J179" i="29"/>
  <c r="J168" i="29"/>
  <c r="BK166" i="29"/>
  <c r="BK153" i="29"/>
  <c r="BK147" i="29"/>
  <c r="J139" i="29"/>
  <c r="J131" i="29"/>
  <c r="BK256" i="29"/>
  <c r="BK253" i="29"/>
  <c r="J250" i="29"/>
  <c r="J236" i="29"/>
  <c r="BK233" i="29"/>
  <c r="BK229" i="29"/>
  <c r="J226" i="29"/>
  <c r="J222" i="29"/>
  <c r="BK216" i="29"/>
  <c r="BK209" i="29"/>
  <c r="J206" i="29"/>
  <c r="J198" i="29"/>
  <c r="BK193" i="29"/>
  <c r="BK187" i="29"/>
  <c r="J185" i="29"/>
  <c r="J180" i="29"/>
  <c r="J177" i="29"/>
  <c r="J171" i="29"/>
  <c r="BK168" i="29"/>
  <c r="J165" i="29"/>
  <c r="BK156" i="29"/>
  <c r="J141" i="29"/>
  <c r="BK138" i="29"/>
  <c r="BK136" i="29"/>
  <c r="BK130" i="29"/>
  <c r="J236" i="30"/>
  <c r="BK224" i="30"/>
  <c r="BK211" i="30"/>
  <c r="J197" i="30"/>
  <c r="BK191" i="30"/>
  <c r="BK190" i="30"/>
  <c r="BK177" i="30"/>
  <c r="BK170" i="30"/>
  <c r="J162" i="30"/>
  <c r="J155" i="30"/>
  <c r="J137" i="30"/>
  <c r="BK242" i="30"/>
  <c r="J239" i="30"/>
  <c r="BK231" i="30"/>
  <c r="J224" i="30"/>
  <c r="J217" i="30"/>
  <c r="BK205" i="30"/>
  <c r="J195" i="30"/>
  <c r="BK180" i="30"/>
  <c r="BK171" i="30"/>
  <c r="BK155" i="30"/>
  <c r="BK147" i="30"/>
  <c r="BK137" i="30"/>
  <c r="BK234" i="30"/>
  <c r="BK215" i="30"/>
  <c r="J205" i="30"/>
  <c r="J193" i="30"/>
  <c r="J190" i="30"/>
  <c r="J186" i="30"/>
  <c r="J181" i="30"/>
  <c r="BK173" i="30"/>
  <c r="BK157" i="30"/>
  <c r="J142" i="30"/>
  <c r="J129" i="30"/>
  <c r="J232" i="30"/>
  <c r="J227" i="30"/>
  <c r="J219" i="30"/>
  <c r="BK213" i="30"/>
  <c r="J209" i="30"/>
  <c r="BK183" i="30"/>
  <c r="J173" i="30"/>
  <c r="J164" i="30"/>
  <c r="J153" i="30"/>
  <c r="BK145" i="30"/>
  <c r="J144" i="31"/>
  <c r="BK137" i="31"/>
  <c r="BK130" i="31"/>
  <c r="BK123" i="31"/>
  <c r="BK144" i="31"/>
  <c r="J137" i="31"/>
  <c r="J125" i="31"/>
  <c r="J148" i="31"/>
  <c r="BK139" i="31"/>
  <c r="BK127" i="31"/>
  <c r="BK148" i="31"/>
  <c r="J142" i="31"/>
  <c r="BK126" i="31"/>
  <c r="J162" i="32"/>
  <c r="J158" i="32"/>
  <c r="BK155" i="32"/>
  <c r="BK151" i="32"/>
  <c r="BK142" i="32"/>
  <c r="J131" i="32"/>
  <c r="BK168" i="32"/>
  <c r="BK160" i="32"/>
  <c r="J157" i="32"/>
  <c r="BK146" i="32"/>
  <c r="J140" i="32"/>
  <c r="J133" i="32"/>
  <c r="BK126" i="32"/>
  <c r="BK170" i="32"/>
  <c r="BK159" i="32"/>
  <c r="J151" i="32"/>
  <c r="BK147" i="32"/>
  <c r="BK138" i="32"/>
  <c r="J129" i="32"/>
  <c r="BK127" i="32"/>
  <c r="J170" i="32"/>
  <c r="BK166" i="32"/>
  <c r="J159" i="32"/>
  <c r="BK150" i="32"/>
  <c r="BK140" i="32"/>
  <c r="BK132" i="32"/>
  <c r="BK125" i="32"/>
  <c r="J152" i="33"/>
  <c r="BK146" i="33"/>
  <c r="J140" i="33"/>
  <c r="J133" i="33"/>
  <c r="BK127" i="33"/>
  <c r="BK157" i="33"/>
  <c r="BK155" i="33"/>
  <c r="BK152" i="33"/>
  <c r="BK145" i="33"/>
  <c r="BK138" i="33"/>
  <c r="J127" i="33"/>
  <c r="BK143" i="33"/>
  <c r="J137" i="33"/>
  <c r="BK126" i="33"/>
  <c r="BK159" i="33"/>
  <c r="J155" i="33"/>
  <c r="J151" i="33"/>
  <c r="J145" i="33"/>
  <c r="J139" i="33"/>
  <c r="J126" i="33"/>
  <c r="BK162" i="34"/>
  <c r="J153" i="34"/>
  <c r="J146" i="34"/>
  <c r="J136" i="34"/>
  <c r="J129" i="34"/>
  <c r="BK158" i="34"/>
  <c r="J156" i="34"/>
  <c r="BK151" i="34"/>
  <c r="BK141" i="34"/>
  <c r="J138" i="34"/>
  <c r="BK135" i="34"/>
  <c r="J127" i="34"/>
  <c r="BK159" i="34"/>
  <c r="BK154" i="34"/>
  <c r="BK147" i="34"/>
  <c r="J140" i="34"/>
  <c r="BK133" i="34"/>
  <c r="BK166" i="34"/>
  <c r="BK156" i="34"/>
  <c r="J149" i="34"/>
  <c r="BK137" i="34"/>
  <c r="BK130" i="34"/>
  <c r="J140" i="35"/>
  <c r="BK135" i="35"/>
  <c r="BK131" i="35"/>
  <c r="BK126" i="35"/>
  <c r="BK140" i="35"/>
  <c r="J132" i="35"/>
  <c r="J126" i="35"/>
  <c r="J137" i="35"/>
  <c r="J135" i="35"/>
  <c r="J131" i="35"/>
  <c r="J140" i="36"/>
  <c r="J133" i="36"/>
  <c r="BK130" i="36"/>
  <c r="BK135" i="36"/>
  <c r="J143" i="36"/>
  <c r="BK136" i="36"/>
  <c r="J126" i="36"/>
  <c r="BK150" i="37"/>
  <c r="J138" i="37"/>
  <c r="BK127" i="37"/>
  <c r="BK121" i="37"/>
  <c r="J143" i="37"/>
  <c r="BK130" i="37"/>
  <c r="J124" i="37"/>
  <c r="J123" i="37"/>
  <c r="BK139" i="37"/>
  <c r="BK136" i="37"/>
  <c r="BK132" i="37"/>
  <c r="BK126" i="37"/>
  <c r="BK152" i="37"/>
  <c r="BK138" i="37"/>
  <c r="J134" i="37"/>
  <c r="J128" i="37"/>
  <c r="BK124" i="37"/>
  <c r="J205" i="38"/>
  <c r="J196" i="38"/>
  <c r="J192" i="38"/>
  <c r="BK186" i="38"/>
  <c r="BK181" i="38"/>
  <c r="BK175" i="38"/>
  <c r="BK168" i="38"/>
  <c r="BK163" i="38"/>
  <c r="BK159" i="38"/>
  <c r="J155" i="38"/>
  <c r="BK151" i="38"/>
  <c r="J147" i="38"/>
  <c r="J138" i="38"/>
  <c r="J135" i="38"/>
  <c r="J123" i="38"/>
  <c r="J201" i="38"/>
  <c r="BK196" i="38"/>
  <c r="J187" i="38"/>
  <c r="BK179" i="38"/>
  <c r="J175" i="38"/>
  <c r="J172" i="38"/>
  <c r="BK165" i="38"/>
  <c r="BK150" i="38"/>
  <c r="BK147" i="38"/>
  <c r="BK144" i="38"/>
  <c r="BK139" i="38"/>
  <c r="BK129" i="38"/>
  <c r="BK205" i="38"/>
  <c r="BK201" i="38"/>
  <c r="BK199" i="38"/>
  <c r="BK192" i="38"/>
  <c r="J190" i="38"/>
  <c r="J184" i="38"/>
  <c r="BK177" i="38"/>
  <c r="J174" i="38"/>
  <c r="BK169" i="38"/>
  <c r="J163" i="38"/>
  <c r="BK155" i="38"/>
  <c r="J151" i="38"/>
  <c r="BK141" i="38"/>
  <c r="BK135" i="38"/>
  <c r="BK128" i="38"/>
  <c r="J199" i="38"/>
  <c r="BK191" i="38"/>
  <c r="J188" i="38"/>
  <c r="J185" i="38"/>
  <c r="J181" i="38"/>
  <c r="BK178" i="38"/>
  <c r="BK172" i="38"/>
  <c r="J166" i="38"/>
  <c r="J164" i="38"/>
  <c r="J159" i="38"/>
  <c r="BK154" i="38"/>
  <c r="J145" i="38"/>
  <c r="J141" i="38"/>
  <c r="J139" i="38"/>
  <c r="BK123" i="38"/>
  <c r="BK776" i="39"/>
  <c r="J692" i="39"/>
  <c r="J674" i="39"/>
  <c r="BK631" i="39"/>
  <c r="BK613" i="39"/>
  <c r="J609" i="39"/>
  <c r="J606" i="39"/>
  <c r="J602" i="39"/>
  <c r="BK594" i="39"/>
  <c r="J537" i="39"/>
  <c r="J501" i="39"/>
  <c r="BK453" i="39"/>
  <c r="BK429" i="39"/>
  <c r="BK377" i="39"/>
  <c r="J242" i="39"/>
  <c r="J204" i="39"/>
  <c r="J172" i="39"/>
  <c r="J798" i="39"/>
  <c r="J789" i="39"/>
  <c r="J782" i="39"/>
  <c r="J739" i="39"/>
  <c r="BK660" i="39"/>
  <c r="J638" i="39"/>
  <c r="J633" i="39"/>
  <c r="J627" i="39"/>
  <c r="J622" i="39"/>
  <c r="BK619" i="39"/>
  <c r="J613" i="39"/>
  <c r="BK606" i="39"/>
  <c r="J599" i="39"/>
  <c r="J546" i="39"/>
  <c r="J525" i="39"/>
  <c r="BK513" i="39"/>
  <c r="BK456" i="39"/>
  <c r="J377" i="39"/>
  <c r="J359" i="39"/>
  <c r="BK296" i="39"/>
  <c r="J216" i="39"/>
  <c r="BK827" i="39"/>
  <c r="BK818" i="39"/>
  <c r="BK814" i="39"/>
  <c r="J807" i="39"/>
  <c r="J768" i="39"/>
  <c r="J736" i="39"/>
  <c r="J728" i="39"/>
  <c r="J695" i="39"/>
  <c r="J669" i="39"/>
  <c r="J641" i="39"/>
  <c r="BK638" i="39"/>
  <c r="J631" i="39"/>
  <c r="J629" i="39"/>
  <c r="BK624" i="39"/>
  <c r="J620" i="39"/>
  <c r="J616" i="39"/>
  <c r="BK609" i="39"/>
  <c r="J600" i="39"/>
  <c r="BK558" i="39"/>
  <c r="BK546" i="39"/>
  <c r="J532" i="39"/>
  <c r="BK510" i="39"/>
  <c r="J476" i="39"/>
  <c r="BK433" i="39"/>
  <c r="BK402" i="39"/>
  <c r="J366" i="39"/>
  <c r="BK333" i="39"/>
  <c r="J296" i="39"/>
  <c r="BK246" i="39"/>
  <c r="BK175" i="39"/>
  <c r="J149" i="39"/>
  <c r="BK798" i="39"/>
  <c r="BK789" i="39"/>
  <c r="J776" i="39"/>
  <c r="J765" i="39"/>
  <c r="J731" i="39"/>
  <c r="BK695" i="39"/>
  <c r="BK633" i="39"/>
  <c r="BK628" i="39"/>
  <c r="BK623" i="39"/>
  <c r="BK615" i="39"/>
  <c r="BK600" i="39"/>
  <c r="J595" i="39"/>
  <c r="J563" i="39"/>
  <c r="J513" i="39"/>
  <c r="BK501" i="39"/>
  <c r="J436" i="39"/>
  <c r="J411" i="39"/>
  <c r="J336" i="39"/>
  <c r="BK325" i="39"/>
  <c r="J228" i="39"/>
  <c r="BK172" i="39"/>
  <c r="BK159" i="39"/>
  <c r="J274" i="40"/>
  <c r="J254" i="40"/>
  <c r="J241" i="40"/>
  <c r="J232" i="40"/>
  <c r="J210" i="40"/>
  <c r="J196" i="40"/>
  <c r="J181" i="40"/>
  <c r="J169" i="40"/>
  <c r="J149" i="40"/>
  <c r="BK136" i="40"/>
  <c r="BK254" i="40"/>
  <c r="J246" i="40"/>
  <c r="BK216" i="40"/>
  <c r="BK196" i="40"/>
  <c r="J175" i="40"/>
  <c r="J139" i="40"/>
  <c r="BK286" i="40"/>
  <c r="BK274" i="40"/>
  <c r="BK266" i="40"/>
  <c r="BK242" i="40"/>
  <c r="J224" i="40"/>
  <c r="BK187" i="40"/>
  <c r="BK169" i="40"/>
  <c r="J154" i="40"/>
  <c r="BK262" i="40"/>
  <c r="BK246" i="40"/>
  <c r="BK241" i="40"/>
  <c r="J236" i="40"/>
  <c r="BK202" i="40"/>
  <c r="BK149" i="40"/>
  <c r="J326" i="41"/>
  <c r="BK302" i="41"/>
  <c r="BK289" i="41"/>
  <c r="J245" i="41"/>
  <c r="BK180" i="41"/>
  <c r="BK144" i="41"/>
  <c r="BK138" i="41"/>
  <c r="BK326" i="41"/>
  <c r="BK325" i="41" s="1"/>
  <c r="BK324" i="41" s="1"/>
  <c r="J324" i="41" s="1"/>
  <c r="J104" i="41" s="1"/>
  <c r="BK313" i="41"/>
  <c r="J289" i="41"/>
  <c r="J267" i="41"/>
  <c r="J248" i="41"/>
  <c r="BK222" i="41"/>
  <c r="BK196" i="41"/>
  <c r="J180" i="41"/>
  <c r="J152" i="41"/>
  <c r="BK342" i="41"/>
  <c r="J316" i="41"/>
  <c r="J302" i="41"/>
  <c r="J282" i="41"/>
  <c r="BK259" i="41"/>
  <c r="BK251" i="41"/>
  <c r="J189" i="41"/>
  <c r="BK158" i="41"/>
  <c r="J323" i="41"/>
  <c r="BK307" i="41"/>
  <c r="BK282" i="41"/>
  <c r="J203" i="41"/>
  <c r="BK149" i="41"/>
  <c r="BK407" i="42"/>
  <c r="J397" i="42"/>
  <c r="J393" i="42"/>
  <c r="J389" i="42"/>
  <c r="J356" i="42"/>
  <c r="BK348" i="42"/>
  <c r="BK340" i="42"/>
  <c r="J332" i="42"/>
  <c r="J324" i="42"/>
  <c r="BK312" i="42"/>
  <c r="BK306" i="42"/>
  <c r="J287" i="42"/>
  <c r="BK273" i="42"/>
  <c r="BK262" i="42"/>
  <c r="J252" i="42"/>
  <c r="J248" i="42"/>
  <c r="J240" i="42"/>
  <c r="BK219" i="42"/>
  <c r="BK207" i="42"/>
  <c r="BK193" i="42"/>
  <c r="BK179" i="42"/>
  <c r="BK173" i="42"/>
  <c r="BK140" i="42"/>
  <c r="J124" i="42"/>
  <c r="J403" i="42"/>
  <c r="J399" i="42"/>
  <c r="J381" i="42"/>
  <c r="J377" i="42"/>
  <c r="J368" i="42"/>
  <c r="BK362" i="42"/>
  <c r="BK354" i="42"/>
  <c r="BK344" i="42"/>
  <c r="BK334" i="42"/>
  <c r="J320" i="42"/>
  <c r="J312" i="42"/>
  <c r="J299" i="42"/>
  <c r="J291" i="42"/>
  <c r="BK279" i="42"/>
  <c r="J269" i="42"/>
  <c r="BK256" i="42"/>
  <c r="J238" i="42"/>
  <c r="J227" i="42"/>
  <c r="BK223" i="42"/>
  <c r="BK217" i="42"/>
  <c r="J207" i="42"/>
  <c r="J199" i="42"/>
  <c r="J183" i="42"/>
  <c r="BK169" i="42"/>
  <c r="J163" i="42"/>
  <c r="J151" i="42"/>
  <c r="BK145" i="42"/>
  <c r="J136" i="42"/>
  <c r="BK124" i="42"/>
  <c r="BK387" i="42"/>
  <c r="BK346" i="42"/>
  <c r="J316" i="42"/>
  <c r="BK301" i="42"/>
  <c r="BK291" i="42"/>
  <c r="J277" i="42"/>
  <c r="BK264" i="42"/>
  <c r="BK252" i="42"/>
  <c r="BK242" i="42"/>
  <c r="BK227" i="42"/>
  <c r="J217" i="42"/>
  <c r="BK199" i="42"/>
  <c r="J187" i="42"/>
  <c r="J171" i="42"/>
  <c r="BK163" i="42"/>
  <c r="BK153" i="42"/>
  <c r="BK138" i="42"/>
  <c r="BK134" i="42"/>
  <c r="BK381" i="42"/>
  <c r="J373" i="42"/>
  <c r="BK368" i="42"/>
  <c r="J360" i="42"/>
  <c r="BK352" i="42"/>
  <c r="J348" i="42"/>
  <c r="J342" i="42"/>
  <c r="J340" i="42"/>
  <c r="BK328" i="42"/>
  <c r="BK324" i="42"/>
  <c r="J318" i="42"/>
  <c r="BK308" i="42"/>
  <c r="J293" i="42"/>
  <c r="BK281" i="42"/>
  <c r="BK277" i="42"/>
  <c r="J264" i="42"/>
  <c r="J246" i="42"/>
  <c r="J242" i="42"/>
  <c r="BK231" i="42"/>
  <c r="BK225" i="42"/>
  <c r="J211" i="42"/>
  <c r="BK203" i="42"/>
  <c r="J193" i="42"/>
  <c r="J181" i="42"/>
  <c r="J175" i="42"/>
  <c r="J155" i="42"/>
  <c r="J153" i="42"/>
  <c r="J132" i="42"/>
  <c r="BK128" i="42"/>
  <c r="R198" i="4" l="1"/>
  <c r="R303" i="4"/>
  <c r="P323" i="20"/>
  <c r="R323" i="20"/>
  <c r="J325" i="41"/>
  <c r="J105" i="41" s="1"/>
  <c r="BK154" i="2"/>
  <c r="J154" i="2"/>
  <c r="J100" i="2"/>
  <c r="BK285" i="2"/>
  <c r="J285" i="2" s="1"/>
  <c r="J101" i="2"/>
  <c r="R285" i="2"/>
  <c r="P446" i="2"/>
  <c r="BK597" i="2"/>
  <c r="J597" i="2"/>
  <c r="J103" i="2"/>
  <c r="R597" i="2"/>
  <c r="BK768" i="2"/>
  <c r="J768" i="2"/>
  <c r="J104" i="2"/>
  <c r="R768" i="2"/>
  <c r="T768" i="2"/>
  <c r="T799" i="2"/>
  <c r="T1117" i="2"/>
  <c r="P1176" i="2"/>
  <c r="T1176" i="2"/>
  <c r="BK1402" i="2"/>
  <c r="J1402" i="2"/>
  <c r="J111" i="2" s="1"/>
  <c r="T1402" i="2"/>
  <c r="BK1726" i="2"/>
  <c r="J1726" i="2"/>
  <c r="J115" i="2" s="1"/>
  <c r="P1726" i="2"/>
  <c r="BK1861" i="2"/>
  <c r="J1861" i="2" s="1"/>
  <c r="J116" i="2" s="1"/>
  <c r="T1861" i="2"/>
  <c r="T1952" i="2"/>
  <c r="P2024" i="2"/>
  <c r="R2024" i="2"/>
  <c r="P2030" i="2"/>
  <c r="R2030" i="2"/>
  <c r="P2193" i="2"/>
  <c r="BK2430" i="2"/>
  <c r="J2430" i="2"/>
  <c r="J121" i="2"/>
  <c r="T2430" i="2"/>
  <c r="T2525" i="2"/>
  <c r="P2616" i="2"/>
  <c r="P2673" i="2"/>
  <c r="T2673" i="2"/>
  <c r="R2694" i="2"/>
  <c r="P2713" i="2"/>
  <c r="BK2735" i="2"/>
  <c r="J2735" i="2"/>
  <c r="J129" i="2" s="1"/>
  <c r="T2735" i="2"/>
  <c r="T2776" i="2"/>
  <c r="P154" i="3"/>
  <c r="P167" i="3"/>
  <c r="P170" i="3"/>
  <c r="BK175" i="3"/>
  <c r="J175" i="3"/>
  <c r="J103" i="3" s="1"/>
  <c r="BK180" i="3"/>
  <c r="J180" i="3"/>
  <c r="J104" i="3"/>
  <c r="BK185" i="3"/>
  <c r="J185" i="3"/>
  <c r="J105" i="3"/>
  <c r="BK188" i="3"/>
  <c r="J188" i="3" s="1"/>
  <c r="J106" i="3" s="1"/>
  <c r="BK191" i="3"/>
  <c r="J191" i="3"/>
  <c r="J107" i="3" s="1"/>
  <c r="T191" i="3"/>
  <c r="T194" i="3"/>
  <c r="P200" i="3"/>
  <c r="P199" i="3" s="1"/>
  <c r="P209" i="3"/>
  <c r="P214" i="3"/>
  <c r="P219" i="3"/>
  <c r="P224" i="3"/>
  <c r="P231" i="3"/>
  <c r="T231" i="3"/>
  <c r="BK274" i="3"/>
  <c r="J274" i="3" s="1"/>
  <c r="J123" i="3" s="1"/>
  <c r="BK284" i="3"/>
  <c r="J284" i="3"/>
  <c r="J125" i="3" s="1"/>
  <c r="T290" i="3"/>
  <c r="T289" i="3"/>
  <c r="BK293" i="3"/>
  <c r="J293" i="3" s="1"/>
  <c r="J128" i="3" s="1"/>
  <c r="R307" i="3"/>
  <c r="P316" i="3"/>
  <c r="BK136" i="10"/>
  <c r="J136" i="10"/>
  <c r="J102" i="10"/>
  <c r="T143" i="10"/>
  <c r="T142" i="10" s="1"/>
  <c r="P291" i="10"/>
  <c r="P290" i="10"/>
  <c r="T296" i="10"/>
  <c r="T299" i="10"/>
  <c r="T131" i="11"/>
  <c r="T130" i="11"/>
  <c r="R258" i="11"/>
  <c r="R257" i="11" s="1"/>
  <c r="T130" i="12"/>
  <c r="T129" i="12"/>
  <c r="T128" i="12"/>
  <c r="P130" i="13"/>
  <c r="P129" i="13"/>
  <c r="BK182" i="13"/>
  <c r="J182" i="13"/>
  <c r="J104" i="13" s="1"/>
  <c r="T136" i="14"/>
  <c r="T135" i="14"/>
  <c r="BK143" i="14"/>
  <c r="BK142" i="14" s="1"/>
  <c r="J142" i="14" s="1"/>
  <c r="J104" i="14"/>
  <c r="BK166" i="14"/>
  <c r="J166" i="14" s="1"/>
  <c r="J107" i="14" s="1"/>
  <c r="P243" i="14"/>
  <c r="T246" i="14"/>
  <c r="P136" i="15"/>
  <c r="P135" i="15"/>
  <c r="P143" i="15"/>
  <c r="P142" i="15"/>
  <c r="P152" i="15"/>
  <c r="P151" i="15"/>
  <c r="BK194" i="15"/>
  <c r="J194" i="15"/>
  <c r="J109" i="15" s="1"/>
  <c r="T197" i="15"/>
  <c r="R136" i="16"/>
  <c r="R135" i="16" s="1"/>
  <c r="T143" i="16"/>
  <c r="T142" i="16"/>
  <c r="T162" i="16"/>
  <c r="T161" i="16" s="1"/>
  <c r="R189" i="16"/>
  <c r="P192" i="16"/>
  <c r="P136" i="17"/>
  <c r="P135" i="17" s="1"/>
  <c r="R143" i="17"/>
  <c r="R142" i="17"/>
  <c r="P147" i="17"/>
  <c r="P146" i="17" s="1"/>
  <c r="BK163" i="17"/>
  <c r="J163" i="17"/>
  <c r="J109" i="17"/>
  <c r="P166" i="17"/>
  <c r="R137" i="18"/>
  <c r="R136" i="18"/>
  <c r="R144" i="18"/>
  <c r="R143" i="18" s="1"/>
  <c r="R157" i="18"/>
  <c r="T181" i="18"/>
  <c r="R186" i="18"/>
  <c r="T189" i="18"/>
  <c r="P138" i="19"/>
  <c r="P137" i="19"/>
  <c r="P144" i="19"/>
  <c r="P143" i="19" s="1"/>
  <c r="BK153" i="19"/>
  <c r="J153" i="19"/>
  <c r="J107" i="19"/>
  <c r="R153" i="19"/>
  <c r="T166" i="19"/>
  <c r="T175" i="19"/>
  <c r="P183" i="19"/>
  <c r="P135" i="20"/>
  <c r="P167" i="20"/>
  <c r="R177" i="20"/>
  <c r="R198" i="20"/>
  <c r="P217" i="20"/>
  <c r="R228" i="20"/>
  <c r="R266" i="20"/>
  <c r="T292" i="20"/>
  <c r="P136" i="21"/>
  <c r="P174" i="21"/>
  <c r="P187" i="21"/>
  <c r="R206" i="21"/>
  <c r="P227" i="21"/>
  <c r="T242" i="21"/>
  <c r="R253" i="21"/>
  <c r="T291" i="21"/>
  <c r="R317" i="21"/>
  <c r="R337" i="21"/>
  <c r="BK129" i="22"/>
  <c r="P153" i="22"/>
  <c r="BK163" i="22"/>
  <c r="J163" i="22" s="1"/>
  <c r="J102" i="22" s="1"/>
  <c r="T203" i="22"/>
  <c r="T202" i="22"/>
  <c r="R130" i="23"/>
  <c r="R162" i="23"/>
  <c r="T165" i="23"/>
  <c r="R171" i="23"/>
  <c r="P182" i="23"/>
  <c r="P181" i="23"/>
  <c r="BK126" i="24"/>
  <c r="J126" i="24"/>
  <c r="J100" i="24" s="1"/>
  <c r="BK149" i="24"/>
  <c r="J149" i="24"/>
  <c r="J101" i="24" s="1"/>
  <c r="BK126" i="25"/>
  <c r="J126" i="25"/>
  <c r="J100" i="25"/>
  <c r="T149" i="25"/>
  <c r="T126" i="26"/>
  <c r="T125" i="26"/>
  <c r="T124" i="26"/>
  <c r="T128" i="27"/>
  <c r="P194" i="27"/>
  <c r="R205" i="27"/>
  <c r="R226" i="27"/>
  <c r="T122" i="28"/>
  <c r="R163" i="28"/>
  <c r="P182" i="28"/>
  <c r="R128" i="29"/>
  <c r="P231" i="29"/>
  <c r="R237" i="29"/>
  <c r="P242" i="29"/>
  <c r="R249" i="29"/>
  <c r="R248" i="29" s="1"/>
  <c r="P254" i="29"/>
  <c r="P128" i="30"/>
  <c r="P136" i="30"/>
  <c r="P144" i="30"/>
  <c r="BK159" i="30"/>
  <c r="J159" i="30" s="1"/>
  <c r="J103" i="30"/>
  <c r="T159" i="30"/>
  <c r="R182" i="30"/>
  <c r="R185" i="30"/>
  <c r="T238" i="30"/>
  <c r="R122" i="31"/>
  <c r="P135" i="31"/>
  <c r="BK138" i="31"/>
  <c r="J138" i="31"/>
  <c r="J99" i="31" s="1"/>
  <c r="BK141" i="31"/>
  <c r="J141" i="31" s="1"/>
  <c r="J100" i="31"/>
  <c r="T141" i="31"/>
  <c r="T147" i="31"/>
  <c r="BK124" i="32"/>
  <c r="J124" i="32"/>
  <c r="J97" i="32"/>
  <c r="T124" i="32"/>
  <c r="P143" i="32"/>
  <c r="BK148" i="32"/>
  <c r="J148" i="32"/>
  <c r="J99" i="32" s="1"/>
  <c r="T148" i="32"/>
  <c r="R156" i="32"/>
  <c r="BK163" i="32"/>
  <c r="J163" i="32" s="1"/>
  <c r="J102" i="32" s="1"/>
  <c r="T163" i="32"/>
  <c r="T169" i="32"/>
  <c r="R123" i="33"/>
  <c r="BK136" i="33"/>
  <c r="J136" i="33"/>
  <c r="J98" i="33" s="1"/>
  <c r="BK141" i="33"/>
  <c r="J141" i="33" s="1"/>
  <c r="J99" i="33"/>
  <c r="R141" i="33"/>
  <c r="BK150" i="33"/>
  <c r="J150" i="33" s="1"/>
  <c r="J101" i="33" s="1"/>
  <c r="T150" i="33"/>
  <c r="P156" i="33"/>
  <c r="BK126" i="34"/>
  <c r="J126" i="34"/>
  <c r="J98" i="34"/>
  <c r="R126" i="34"/>
  <c r="R125" i="34"/>
  <c r="R143" i="34"/>
  <c r="T143" i="34"/>
  <c r="P148" i="34"/>
  <c r="P125" i="35"/>
  <c r="P124" i="35"/>
  <c r="T125" i="35"/>
  <c r="T124" i="35" s="1"/>
  <c r="P129" i="35"/>
  <c r="T129" i="35"/>
  <c r="R134" i="35"/>
  <c r="R139" i="35"/>
  <c r="R138" i="35" s="1"/>
  <c r="P125" i="36"/>
  <c r="P124" i="36" s="1"/>
  <c r="T125" i="36"/>
  <c r="T124" i="36" s="1"/>
  <c r="R129" i="36"/>
  <c r="BK137" i="36"/>
  <c r="J137" i="36" s="1"/>
  <c r="J101" i="36" s="1"/>
  <c r="T137" i="36"/>
  <c r="P120" i="37"/>
  <c r="R120" i="37"/>
  <c r="BK135" i="37"/>
  <c r="J135" i="37"/>
  <c r="J98" i="37" s="1"/>
  <c r="R135" i="37"/>
  <c r="P151" i="37"/>
  <c r="T151" i="37"/>
  <c r="T122" i="38"/>
  <c r="P134" i="38"/>
  <c r="BK158" i="38"/>
  <c r="J158" i="38"/>
  <c r="J100" i="38" s="1"/>
  <c r="R158" i="38"/>
  <c r="T195" i="38"/>
  <c r="BK148" i="39"/>
  <c r="T210" i="39"/>
  <c r="T490" i="39"/>
  <c r="T536" i="39"/>
  <c r="T592" i="39"/>
  <c r="BK601" i="39"/>
  <c r="J601" i="39" s="1"/>
  <c r="J109" i="39" s="1"/>
  <c r="P605" i="39"/>
  <c r="BK612" i="39"/>
  <c r="J612" i="39" s="1"/>
  <c r="J111" i="39" s="1"/>
  <c r="P617" i="39"/>
  <c r="T621" i="39"/>
  <c r="T625" i="39"/>
  <c r="R634" i="39"/>
  <c r="BK640" i="39"/>
  <c r="J640" i="39" s="1"/>
  <c r="J117" i="39" s="1"/>
  <c r="P688" i="39"/>
  <c r="R746" i="39"/>
  <c r="R785" i="39"/>
  <c r="P135" i="40"/>
  <c r="T145" i="40"/>
  <c r="R195" i="40"/>
  <c r="BK239" i="40"/>
  <c r="J239" i="40" s="1"/>
  <c r="J106" i="40" s="1"/>
  <c r="R239" i="40"/>
  <c r="R230" i="40"/>
  <c r="P245" i="40"/>
  <c r="R265" i="40"/>
  <c r="R277" i="40"/>
  <c r="P131" i="41"/>
  <c r="R188" i="41"/>
  <c r="R288" i="41"/>
  <c r="P322" i="41"/>
  <c r="BK123" i="42"/>
  <c r="R123" i="42"/>
  <c r="R142" i="42"/>
  <c r="P235" i="42"/>
  <c r="BK268" i="42"/>
  <c r="J268" i="42" s="1"/>
  <c r="J100" i="42" s="1"/>
  <c r="R268" i="42"/>
  <c r="P303" i="42"/>
  <c r="BK372" i="42"/>
  <c r="J372" i="42" s="1"/>
  <c r="J102" i="42"/>
  <c r="R154" i="2"/>
  <c r="P285" i="2"/>
  <c r="BK154" i="3"/>
  <c r="J154" i="3"/>
  <c r="J100" i="3"/>
  <c r="BK167" i="3"/>
  <c r="J167" i="3" s="1"/>
  <c r="J101" i="3" s="1"/>
  <c r="BK170" i="3"/>
  <c r="J170" i="3" s="1"/>
  <c r="J102" i="3" s="1"/>
  <c r="R175" i="3"/>
  <c r="P180" i="3"/>
  <c r="P185" i="3"/>
  <c r="P188" i="3"/>
  <c r="P191" i="3"/>
  <c r="P194" i="3"/>
  <c r="R200" i="3"/>
  <c r="R209" i="3"/>
  <c r="R214" i="3"/>
  <c r="R219" i="3"/>
  <c r="T224" i="3"/>
  <c r="P236" i="3"/>
  <c r="P248" i="3"/>
  <c r="R262" i="3"/>
  <c r="R261" i="3" s="1"/>
  <c r="T268" i="3"/>
  <c r="T267" i="3"/>
  <c r="R274" i="3"/>
  <c r="R273" i="3" s="1"/>
  <c r="R284" i="3"/>
  <c r="R283" i="3"/>
  <c r="P290" i="3"/>
  <c r="P289" i="3" s="1"/>
  <c r="P293" i="3"/>
  <c r="BK307" i="3"/>
  <c r="J307" i="3" s="1"/>
  <c r="J129" i="3" s="1"/>
  <c r="R316" i="3"/>
  <c r="R170" i="4"/>
  <c r="P174" i="4"/>
  <c r="P192" i="4"/>
  <c r="P178" i="4"/>
  <c r="P223" i="4"/>
  <c r="P213" i="4" s="1"/>
  <c r="P238" i="4"/>
  <c r="P228" i="4"/>
  <c r="T253" i="4"/>
  <c r="T243" i="4" s="1"/>
  <c r="P268" i="4"/>
  <c r="P258" i="4"/>
  <c r="R278" i="4"/>
  <c r="R273" i="4" s="1"/>
  <c r="BK286" i="4"/>
  <c r="J286" i="4"/>
  <c r="J118" i="4" s="1"/>
  <c r="T286" i="4"/>
  <c r="T281" i="4" s="1"/>
  <c r="P311" i="4"/>
  <c r="BK321" i="4"/>
  <c r="J321" i="4" s="1"/>
  <c r="J127" i="4" s="1"/>
  <c r="P325" i="4"/>
  <c r="R330" i="4"/>
  <c r="R329" i="4" s="1"/>
  <c r="T335" i="4"/>
  <c r="R133" i="5"/>
  <c r="P139" i="5"/>
  <c r="T160" i="5"/>
  <c r="T159" i="5" s="1"/>
  <c r="T169" i="5"/>
  <c r="T168" i="5" s="1"/>
  <c r="R190" i="5"/>
  <c r="P217" i="5"/>
  <c r="T147" i="6"/>
  <c r="R160" i="6"/>
  <c r="P165" i="6"/>
  <c r="P174" i="6"/>
  <c r="R180" i="6"/>
  <c r="P187" i="6"/>
  <c r="BK200" i="6"/>
  <c r="J200" i="6" s="1"/>
  <c r="J111" i="6"/>
  <c r="T200" i="6"/>
  <c r="R206" i="6"/>
  <c r="T210" i="6"/>
  <c r="R214" i="6"/>
  <c r="T220" i="6"/>
  <c r="R229" i="6"/>
  <c r="P235" i="6"/>
  <c r="BK143" i="7"/>
  <c r="J143" i="7" s="1"/>
  <c r="J102" i="7" s="1"/>
  <c r="R143" i="7"/>
  <c r="P156" i="7"/>
  <c r="BK169" i="7"/>
  <c r="J169" i="7" s="1"/>
  <c r="J104" i="7"/>
  <c r="R169" i="7"/>
  <c r="P177" i="7"/>
  <c r="T177" i="7"/>
  <c r="P183" i="7"/>
  <c r="T183" i="7"/>
  <c r="T192" i="7"/>
  <c r="P221" i="7"/>
  <c r="R226" i="7"/>
  <c r="BK229" i="7"/>
  <c r="J229" i="7" s="1"/>
  <c r="J111" i="7" s="1"/>
  <c r="T229" i="7"/>
  <c r="P235" i="7"/>
  <c r="BK260" i="7"/>
  <c r="J260" i="7" s="1"/>
  <c r="J116" i="7"/>
  <c r="T260" i="7"/>
  <c r="P266" i="7"/>
  <c r="BK134" i="8"/>
  <c r="J134" i="8"/>
  <c r="J102" i="8" s="1"/>
  <c r="T134" i="8"/>
  <c r="P156" i="8"/>
  <c r="BK170" i="8"/>
  <c r="J170" i="8" s="1"/>
  <c r="J104" i="8" s="1"/>
  <c r="R170" i="8"/>
  <c r="BK176" i="8"/>
  <c r="J176" i="8" s="1"/>
  <c r="J105" i="8" s="1"/>
  <c r="T176" i="8"/>
  <c r="P189" i="8"/>
  <c r="BK193" i="8"/>
  <c r="J193" i="8" s="1"/>
  <c r="J107" i="8" s="1"/>
  <c r="T193" i="8"/>
  <c r="P199" i="8"/>
  <c r="BK134" i="9"/>
  <c r="J134" i="9" s="1"/>
  <c r="J102" i="9"/>
  <c r="T134" i="9"/>
  <c r="P159" i="9"/>
  <c r="BK167" i="9"/>
  <c r="J167" i="9"/>
  <c r="J107" i="9" s="1"/>
  <c r="T167" i="9"/>
  <c r="T173" i="9"/>
  <c r="P136" i="10"/>
  <c r="P135" i="10" s="1"/>
  <c r="BK143" i="10"/>
  <c r="J143" i="10" s="1"/>
  <c r="J105" i="10" s="1"/>
  <c r="BK291" i="10"/>
  <c r="BK290" i="10" s="1"/>
  <c r="BK296" i="10"/>
  <c r="J296" i="10"/>
  <c r="J109" i="10" s="1"/>
  <c r="BK299" i="10"/>
  <c r="J299" i="10" s="1"/>
  <c r="J110" i="10"/>
  <c r="BK131" i="11"/>
  <c r="BK130" i="11" s="1"/>
  <c r="P258" i="11"/>
  <c r="P257" i="11"/>
  <c r="P129" i="11" s="1"/>
  <c r="AU107" i="1" s="1"/>
  <c r="BK130" i="12"/>
  <c r="J130" i="12" s="1"/>
  <c r="J102" i="12" s="1"/>
  <c r="BK130" i="13"/>
  <c r="J130" i="13" s="1"/>
  <c r="J102" i="13" s="1"/>
  <c r="R182" i="13"/>
  <c r="R181" i="13"/>
  <c r="R136" i="14"/>
  <c r="R135" i="14" s="1"/>
  <c r="R143" i="14"/>
  <c r="R142" i="14"/>
  <c r="R166" i="14"/>
  <c r="R165" i="14" s="1"/>
  <c r="BK243" i="14"/>
  <c r="J243" i="14"/>
  <c r="J109" i="14"/>
  <c r="T243" i="14"/>
  <c r="T242" i="14" s="1"/>
  <c r="R246" i="14"/>
  <c r="BK136" i="15"/>
  <c r="J136" i="15" s="1"/>
  <c r="J102" i="15" s="1"/>
  <c r="T143" i="15"/>
  <c r="T142" i="15"/>
  <c r="BK152" i="15"/>
  <c r="J152" i="15" s="1"/>
  <c r="J107" i="15" s="1"/>
  <c r="R194" i="15"/>
  <c r="BK197" i="15"/>
  <c r="J197" i="15" s="1"/>
  <c r="J110" i="15" s="1"/>
  <c r="P136" i="16"/>
  <c r="P135" i="16" s="1"/>
  <c r="BK143" i="16"/>
  <c r="J143" i="16"/>
  <c r="J105" i="16" s="1"/>
  <c r="R143" i="16"/>
  <c r="R142" i="16" s="1"/>
  <c r="R162" i="16"/>
  <c r="R161" i="16" s="1"/>
  <c r="P189" i="16"/>
  <c r="P188" i="16" s="1"/>
  <c r="T189" i="16"/>
  <c r="T192" i="16"/>
  <c r="T136" i="17"/>
  <c r="T135" i="17" s="1"/>
  <c r="P143" i="17"/>
  <c r="P142" i="17" s="1"/>
  <c r="BK147" i="17"/>
  <c r="J147" i="17" s="1"/>
  <c r="J107" i="17"/>
  <c r="T147" i="17"/>
  <c r="T146" i="17" s="1"/>
  <c r="R163" i="17"/>
  <c r="T163" i="17"/>
  <c r="T162" i="17"/>
  <c r="T166" i="17"/>
  <c r="BK137" i="18"/>
  <c r="J137" i="18"/>
  <c r="J102" i="18"/>
  <c r="T137" i="18"/>
  <c r="T136" i="18" s="1"/>
  <c r="P144" i="18"/>
  <c r="P143" i="18"/>
  <c r="BK157" i="18"/>
  <c r="T157" i="18"/>
  <c r="T156" i="18"/>
  <c r="P181" i="18"/>
  <c r="P156" i="18" s="1"/>
  <c r="P186" i="18"/>
  <c r="T186" i="18"/>
  <c r="T185" i="18"/>
  <c r="P189" i="18"/>
  <c r="BK138" i="19"/>
  <c r="J138" i="19" s="1"/>
  <c r="J102" i="19" s="1"/>
  <c r="T138" i="19"/>
  <c r="T137" i="19" s="1"/>
  <c r="T144" i="19"/>
  <c r="T143" i="19"/>
  <c r="T153" i="19"/>
  <c r="T152" i="19" s="1"/>
  <c r="P166" i="19"/>
  <c r="BK175" i="19"/>
  <c r="J175" i="19" s="1"/>
  <c r="J109" i="19" s="1"/>
  <c r="R175" i="19"/>
  <c r="P180" i="19"/>
  <c r="P179" i="19"/>
  <c r="BK183" i="19"/>
  <c r="J183" i="19" s="1"/>
  <c r="J112" i="19" s="1"/>
  <c r="T183" i="19"/>
  <c r="BK135" i="20"/>
  <c r="J135" i="20" s="1"/>
  <c r="J100" i="20"/>
  <c r="T135" i="20"/>
  <c r="R167" i="20"/>
  <c r="BK177" i="20"/>
  <c r="J177" i="20"/>
  <c r="J102" i="20" s="1"/>
  <c r="BK198" i="20"/>
  <c r="J198" i="20" s="1"/>
  <c r="J103" i="20"/>
  <c r="T198" i="20"/>
  <c r="BK217" i="20"/>
  <c r="J217" i="20" s="1"/>
  <c r="J106" i="20" s="1"/>
  <c r="BK228" i="20"/>
  <c r="J228" i="20" s="1"/>
  <c r="J107" i="20" s="1"/>
  <c r="T228" i="20"/>
  <c r="P266" i="20"/>
  <c r="BK292" i="20"/>
  <c r="J292" i="20" s="1"/>
  <c r="J109" i="20"/>
  <c r="R292" i="20"/>
  <c r="P312" i="20"/>
  <c r="T312" i="20"/>
  <c r="T136" i="21"/>
  <c r="T174" i="21"/>
  <c r="R187" i="21"/>
  <c r="BK206" i="21"/>
  <c r="J206" i="21"/>
  <c r="J103" i="21"/>
  <c r="R227" i="21"/>
  <c r="P242" i="21"/>
  <c r="BK253" i="21"/>
  <c r="J253" i="21"/>
  <c r="J108" i="21" s="1"/>
  <c r="BK291" i="21"/>
  <c r="J291" i="21"/>
  <c r="J109" i="21"/>
  <c r="P317" i="21"/>
  <c r="BK337" i="21"/>
  <c r="J337" i="21"/>
  <c r="J111" i="21"/>
  <c r="T129" i="22"/>
  <c r="R153" i="22"/>
  <c r="P163" i="22"/>
  <c r="BK203" i="22"/>
  <c r="J203" i="22" s="1"/>
  <c r="J105" i="22" s="1"/>
  <c r="P130" i="23"/>
  <c r="P162" i="23"/>
  <c r="P165" i="23"/>
  <c r="P171" i="23"/>
  <c r="BK182" i="23"/>
  <c r="J182" i="23"/>
  <c r="J106" i="23"/>
  <c r="R126" i="24"/>
  <c r="R125" i="24" s="1"/>
  <c r="R124" i="24" s="1"/>
  <c r="R149" i="24"/>
  <c r="R126" i="25"/>
  <c r="P149" i="25"/>
  <c r="BK126" i="26"/>
  <c r="J126" i="26" s="1"/>
  <c r="J100" i="26" s="1"/>
  <c r="BK128" i="27"/>
  <c r="R194" i="27"/>
  <c r="P205" i="27"/>
  <c r="T226" i="27"/>
  <c r="BK122" i="28"/>
  <c r="R122" i="28"/>
  <c r="P163" i="28"/>
  <c r="BK182" i="28"/>
  <c r="J182" i="28"/>
  <c r="J100" i="28"/>
  <c r="R182" i="28"/>
  <c r="P128" i="29"/>
  <c r="BK231" i="29"/>
  <c r="J231" i="29" s="1"/>
  <c r="J99" i="29" s="1"/>
  <c r="T231" i="29"/>
  <c r="P237" i="29"/>
  <c r="BK242" i="29"/>
  <c r="J242" i="29" s="1"/>
  <c r="J101" i="29" s="1"/>
  <c r="R242" i="29"/>
  <c r="BK249" i="29"/>
  <c r="J249" i="29" s="1"/>
  <c r="J104" i="29" s="1"/>
  <c r="T249" i="29"/>
  <c r="T248" i="29"/>
  <c r="T254" i="29"/>
  <c r="T128" i="30"/>
  <c r="BK136" i="30"/>
  <c r="J136" i="30"/>
  <c r="J99" i="30" s="1"/>
  <c r="T136" i="30"/>
  <c r="R144" i="30"/>
  <c r="P152" i="30"/>
  <c r="P159" i="30"/>
  <c r="BK185" i="30"/>
  <c r="J185" i="30"/>
  <c r="J105" i="30" s="1"/>
  <c r="P185" i="30"/>
  <c r="BK238" i="30"/>
  <c r="J238" i="30"/>
  <c r="J106" i="30" s="1"/>
  <c r="P238" i="30"/>
  <c r="BK122" i="31"/>
  <c r="J122" i="31"/>
  <c r="J97" i="31" s="1"/>
  <c r="T122" i="31"/>
  <c r="R135" i="31"/>
  <c r="R138" i="31"/>
  <c r="P141" i="31"/>
  <c r="BK147" i="31"/>
  <c r="J147" i="31" s="1"/>
  <c r="J101" i="31" s="1"/>
  <c r="P147" i="31"/>
  <c r="P124" i="32"/>
  <c r="BK143" i="32"/>
  <c r="J143" i="32"/>
  <c r="J98" i="32" s="1"/>
  <c r="R143" i="32"/>
  <c r="P148" i="32"/>
  <c r="BK156" i="32"/>
  <c r="J156" i="32" s="1"/>
  <c r="J100" i="32" s="1"/>
  <c r="P156" i="32"/>
  <c r="P163" i="32"/>
  <c r="BK169" i="32"/>
  <c r="J169" i="32" s="1"/>
  <c r="J103" i="32" s="1"/>
  <c r="P169" i="32"/>
  <c r="BK123" i="33"/>
  <c r="J123" i="33" s="1"/>
  <c r="J97" i="33" s="1"/>
  <c r="T123" i="33"/>
  <c r="P136" i="33"/>
  <c r="P122" i="33" s="1"/>
  <c r="T136" i="33"/>
  <c r="T141" i="33"/>
  <c r="P150" i="33"/>
  <c r="BK156" i="33"/>
  <c r="J156" i="33" s="1"/>
  <c r="J102" i="33" s="1"/>
  <c r="T156" i="33"/>
  <c r="T126" i="34"/>
  <c r="T125" i="34" s="1"/>
  <c r="P143" i="34"/>
  <c r="P142" i="34"/>
  <c r="BK148" i="34"/>
  <c r="J148" i="34" s="1"/>
  <c r="J101" i="34" s="1"/>
  <c r="T148" i="34"/>
  <c r="BK125" i="35"/>
  <c r="J125" i="35" s="1"/>
  <c r="J98" i="35" s="1"/>
  <c r="R125" i="35"/>
  <c r="R124" i="35" s="1"/>
  <c r="R129" i="35"/>
  <c r="R128" i="35" s="1"/>
  <c r="BK134" i="35"/>
  <c r="J134" i="35" s="1"/>
  <c r="J101" i="35" s="1"/>
  <c r="T134" i="35"/>
  <c r="P139" i="35"/>
  <c r="P138" i="35"/>
  <c r="T139" i="35"/>
  <c r="T138" i="35" s="1"/>
  <c r="R125" i="36"/>
  <c r="R124" i="36" s="1"/>
  <c r="BK129" i="36"/>
  <c r="BK128" i="36" s="1"/>
  <c r="J128" i="36"/>
  <c r="J99" i="36" s="1"/>
  <c r="T129" i="36"/>
  <c r="T128" i="36" s="1"/>
  <c r="R137" i="36"/>
  <c r="BK120" i="37"/>
  <c r="J120" i="37" s="1"/>
  <c r="J97" i="37" s="1"/>
  <c r="T120" i="37"/>
  <c r="T119" i="37" s="1"/>
  <c r="P135" i="37"/>
  <c r="T135" i="37"/>
  <c r="BK151" i="37"/>
  <c r="J151" i="37" s="1"/>
  <c r="J99" i="37" s="1"/>
  <c r="R151" i="37"/>
  <c r="BK122" i="38"/>
  <c r="J122" i="38" s="1"/>
  <c r="J97" i="38" s="1"/>
  <c r="R122" i="38"/>
  <c r="BK134" i="38"/>
  <c r="J134" i="38"/>
  <c r="J99" i="38" s="1"/>
  <c r="R134" i="38"/>
  <c r="P158" i="38"/>
  <c r="BK195" i="38"/>
  <c r="J195" i="38" s="1"/>
  <c r="J101" i="38" s="1"/>
  <c r="R195" i="38"/>
  <c r="R148" i="39"/>
  <c r="BK210" i="39"/>
  <c r="J210" i="39" s="1"/>
  <c r="J101" i="39" s="1"/>
  <c r="BK490" i="39"/>
  <c r="J490" i="39" s="1"/>
  <c r="J102" i="39" s="1"/>
  <c r="BK536" i="39"/>
  <c r="J536" i="39" s="1"/>
  <c r="J104" i="39" s="1"/>
  <c r="P592" i="39"/>
  <c r="BK597" i="39"/>
  <c r="J597" i="39" s="1"/>
  <c r="J108" i="39" s="1"/>
  <c r="T601" i="39"/>
  <c r="R605" i="39"/>
  <c r="R612" i="39"/>
  <c r="BK617" i="39"/>
  <c r="J617" i="39" s="1"/>
  <c r="J112" i="39" s="1"/>
  <c r="BK621" i="39"/>
  <c r="J621" i="39" s="1"/>
  <c r="J113" i="39" s="1"/>
  <c r="BK625" i="39"/>
  <c r="J625" i="39" s="1"/>
  <c r="J114" i="39" s="1"/>
  <c r="BK634" i="39"/>
  <c r="J634" i="39"/>
  <c r="J115" i="39"/>
  <c r="T634" i="39"/>
  <c r="R637" i="39"/>
  <c r="R640" i="39"/>
  <c r="T688" i="39"/>
  <c r="P746" i="39"/>
  <c r="BK785" i="39"/>
  <c r="J785" i="39"/>
  <c r="J121" i="39"/>
  <c r="T135" i="40"/>
  <c r="P145" i="40"/>
  <c r="P195" i="40"/>
  <c r="T239" i="40"/>
  <c r="T230" i="40" s="1"/>
  <c r="T245" i="40"/>
  <c r="T265" i="40"/>
  <c r="T277" i="40"/>
  <c r="R131" i="41"/>
  <c r="P188" i="41"/>
  <c r="T288" i="41"/>
  <c r="P123" i="42"/>
  <c r="T123" i="42"/>
  <c r="T142" i="42"/>
  <c r="T235" i="42"/>
  <c r="BK303" i="42"/>
  <c r="J303" i="42" s="1"/>
  <c r="J101" i="42"/>
  <c r="T303" i="42"/>
  <c r="P372" i="42"/>
  <c r="P154" i="2"/>
  <c r="T154" i="2"/>
  <c r="T285" i="2"/>
  <c r="R446" i="2"/>
  <c r="P597" i="2"/>
  <c r="BK799" i="2"/>
  <c r="J799" i="2" s="1"/>
  <c r="J105" i="2" s="1"/>
  <c r="R799" i="2"/>
  <c r="BK1117" i="2"/>
  <c r="J1117" i="2" s="1"/>
  <c r="J106" i="2" s="1"/>
  <c r="R1117" i="2"/>
  <c r="BK1176" i="2"/>
  <c r="J1176" i="2" s="1"/>
  <c r="J109" i="2" s="1"/>
  <c r="R1176" i="2"/>
  <c r="P1234" i="2"/>
  <c r="T1234" i="2"/>
  <c r="R1402" i="2"/>
  <c r="P1703" i="2"/>
  <c r="R1703" i="2"/>
  <c r="BK1718" i="2"/>
  <c r="J1718" i="2" s="1"/>
  <c r="J113" i="2" s="1"/>
  <c r="R1718" i="2"/>
  <c r="T1718" i="2"/>
  <c r="P1721" i="2"/>
  <c r="R1721" i="2"/>
  <c r="T1721" i="2"/>
  <c r="R1726" i="2"/>
  <c r="P1861" i="2"/>
  <c r="BK1952" i="2"/>
  <c r="J1952" i="2"/>
  <c r="J117" i="2" s="1"/>
  <c r="R1952" i="2"/>
  <c r="BK2030" i="2"/>
  <c r="J2030" i="2"/>
  <c r="J119" i="2" s="1"/>
  <c r="T2030" i="2"/>
  <c r="R2193" i="2"/>
  <c r="P2430" i="2"/>
  <c r="BK2525" i="2"/>
  <c r="J2525" i="2" s="1"/>
  <c r="J122" i="2" s="1"/>
  <c r="R2525" i="2"/>
  <c r="BK2616" i="2"/>
  <c r="J2616" i="2" s="1"/>
  <c r="J123" i="2" s="1"/>
  <c r="T2616" i="2"/>
  <c r="R2673" i="2"/>
  <c r="P2694" i="2"/>
  <c r="BK2713" i="2"/>
  <c r="J2713" i="2"/>
  <c r="J127" i="2" s="1"/>
  <c r="R2713" i="2"/>
  <c r="P2735" i="2"/>
  <c r="BK2776" i="2"/>
  <c r="J2776" i="2" s="1"/>
  <c r="J130" i="2" s="1"/>
  <c r="R2776" i="2"/>
  <c r="R154" i="3"/>
  <c r="T167" i="3"/>
  <c r="R170" i="3"/>
  <c r="P175" i="3"/>
  <c r="R180" i="3"/>
  <c r="T185" i="3"/>
  <c r="R188" i="3"/>
  <c r="R191" i="3"/>
  <c r="R194" i="3"/>
  <c r="T200" i="3"/>
  <c r="T199" i="3" s="1"/>
  <c r="T209" i="3"/>
  <c r="T214" i="3"/>
  <c r="T219" i="3"/>
  <c r="R224" i="3"/>
  <c r="R231" i="3"/>
  <c r="R236" i="3"/>
  <c r="T236" i="3"/>
  <c r="T248" i="3"/>
  <c r="P262" i="3"/>
  <c r="P261" i="3"/>
  <c r="BK268" i="3"/>
  <c r="J268" i="3" s="1"/>
  <c r="J121" i="3" s="1"/>
  <c r="P268" i="3"/>
  <c r="P267" i="3" s="1"/>
  <c r="P274" i="3"/>
  <c r="P273" i="3"/>
  <c r="P284" i="3"/>
  <c r="P283" i="3" s="1"/>
  <c r="BK290" i="3"/>
  <c r="J290" i="3"/>
  <c r="J127" i="3"/>
  <c r="R293" i="3"/>
  <c r="P307" i="3"/>
  <c r="BK316" i="3"/>
  <c r="J316" i="3"/>
  <c r="J130" i="3" s="1"/>
  <c r="BK170" i="4"/>
  <c r="J170" i="4"/>
  <c r="J101" i="4"/>
  <c r="BK174" i="4"/>
  <c r="J174" i="4" s="1"/>
  <c r="J102" i="4" s="1"/>
  <c r="T174" i="4"/>
  <c r="T155" i="4" s="1"/>
  <c r="BK192" i="4"/>
  <c r="T192" i="4"/>
  <c r="T178" i="4" s="1"/>
  <c r="BK223" i="4"/>
  <c r="J223" i="4"/>
  <c r="J108" i="4"/>
  <c r="T223" i="4"/>
  <c r="T213" i="4" s="1"/>
  <c r="T238" i="4"/>
  <c r="T228" i="4"/>
  <c r="BK253" i="4"/>
  <c r="J253" i="4" s="1"/>
  <c r="J112" i="4" s="1"/>
  <c r="P253" i="4"/>
  <c r="P243" i="4"/>
  <c r="R268" i="4"/>
  <c r="R258" i="4"/>
  <c r="P278" i="4"/>
  <c r="P273" i="4"/>
  <c r="P286" i="4"/>
  <c r="P281" i="4"/>
  <c r="T311" i="4"/>
  <c r="R321" i="4"/>
  <c r="BK325" i="4"/>
  <c r="J325" i="4"/>
  <c r="J128" i="4"/>
  <c r="T325" i="4"/>
  <c r="BK330" i="4"/>
  <c r="J330" i="4"/>
  <c r="J130" i="4"/>
  <c r="BK335" i="4"/>
  <c r="J335" i="4" s="1"/>
  <c r="J131" i="4" s="1"/>
  <c r="R335" i="4"/>
  <c r="P133" i="5"/>
  <c r="P132" i="5" s="1"/>
  <c r="BK139" i="5"/>
  <c r="J139" i="5"/>
  <c r="J102" i="5" s="1"/>
  <c r="T139" i="5"/>
  <c r="P160" i="5"/>
  <c r="P159" i="5"/>
  <c r="P169" i="5"/>
  <c r="P168" i="5" s="1"/>
  <c r="BK190" i="5"/>
  <c r="J190" i="5"/>
  <c r="J108" i="5"/>
  <c r="T190" i="5"/>
  <c r="T217" i="5"/>
  <c r="BK147" i="6"/>
  <c r="P147" i="6"/>
  <c r="BK160" i="6"/>
  <c r="J160" i="6"/>
  <c r="J103" i="6"/>
  <c r="T160" i="6"/>
  <c r="T165" i="6"/>
  <c r="R174" i="6"/>
  <c r="BK180" i="6"/>
  <c r="J180" i="6"/>
  <c r="J107" i="6" s="1"/>
  <c r="T180" i="6"/>
  <c r="R187" i="6"/>
  <c r="P195" i="6"/>
  <c r="R195" i="6"/>
  <c r="P200" i="6"/>
  <c r="BK206" i="6"/>
  <c r="J206" i="6" s="1"/>
  <c r="J113" i="6" s="1"/>
  <c r="T206" i="6"/>
  <c r="R210" i="6"/>
  <c r="P214" i="6"/>
  <c r="BK220" i="6"/>
  <c r="J220" i="6"/>
  <c r="J116" i="6"/>
  <c r="R220" i="6"/>
  <c r="P229" i="6"/>
  <c r="P224" i="6"/>
  <c r="BK235" i="6"/>
  <c r="J235" i="6" s="1"/>
  <c r="J121" i="6" s="1"/>
  <c r="R235" i="6"/>
  <c r="P143" i="7"/>
  <c r="T143" i="7"/>
  <c r="R156" i="7"/>
  <c r="P169" i="7"/>
  <c r="T169" i="7"/>
  <c r="R177" i="7"/>
  <c r="BK192" i="7"/>
  <c r="J192" i="7"/>
  <c r="J107" i="7"/>
  <c r="P192" i="7"/>
  <c r="BK221" i="7"/>
  <c r="J221" i="7"/>
  <c r="J108" i="7"/>
  <c r="T221" i="7"/>
  <c r="BK226" i="7"/>
  <c r="J226" i="7"/>
  <c r="J110" i="7"/>
  <c r="T226" i="7"/>
  <c r="T225" i="7" s="1"/>
  <c r="P229" i="7"/>
  <c r="BK235" i="7"/>
  <c r="J235" i="7"/>
  <c r="J114" i="7" s="1"/>
  <c r="R235" i="7"/>
  <c r="P260" i="7"/>
  <c r="BK266" i="7"/>
  <c r="J266" i="7" s="1"/>
  <c r="J117" i="7" s="1"/>
  <c r="R266" i="7"/>
  <c r="R134" i="8"/>
  <c r="BK156" i="8"/>
  <c r="J156" i="8"/>
  <c r="J103" i="8"/>
  <c r="T156" i="8"/>
  <c r="P176" i="8"/>
  <c r="BK189" i="8"/>
  <c r="J189" i="8"/>
  <c r="J106" i="8" s="1"/>
  <c r="R189" i="8"/>
  <c r="P193" i="8"/>
  <c r="BK199" i="8"/>
  <c r="J199" i="8" s="1"/>
  <c r="J108" i="8" s="1"/>
  <c r="R199" i="8"/>
  <c r="P134" i="9"/>
  <c r="BK153" i="9"/>
  <c r="J153" i="9" s="1"/>
  <c r="J103" i="9" s="1"/>
  <c r="R153" i="9"/>
  <c r="BK159" i="9"/>
  <c r="J159" i="9" s="1"/>
  <c r="J105" i="9" s="1"/>
  <c r="R159" i="9"/>
  <c r="P167" i="9"/>
  <c r="BK173" i="9"/>
  <c r="J173" i="9" s="1"/>
  <c r="J108" i="9" s="1"/>
  <c r="R173" i="9"/>
  <c r="T136" i="10"/>
  <c r="T135" i="10"/>
  <c r="R143" i="10"/>
  <c r="R142" i="10"/>
  <c r="T291" i="10"/>
  <c r="T290" i="10"/>
  <c r="R296" i="10"/>
  <c r="P299" i="10"/>
  <c r="P131" i="11"/>
  <c r="P130" i="11"/>
  <c r="BK258" i="11"/>
  <c r="J258" i="11"/>
  <c r="J104" i="11"/>
  <c r="P130" i="12"/>
  <c r="P129" i="12" s="1"/>
  <c r="P128" i="12" s="1"/>
  <c r="AU108" i="1" s="1"/>
  <c r="T130" i="13"/>
  <c r="T129" i="13" s="1"/>
  <c r="T182" i="13"/>
  <c r="T181" i="13"/>
  <c r="BK136" i="14"/>
  <c r="J136" i="14" s="1"/>
  <c r="J102" i="14" s="1"/>
  <c r="P143" i="14"/>
  <c r="P142" i="14" s="1"/>
  <c r="T166" i="14"/>
  <c r="T165" i="14"/>
  <c r="P246" i="14"/>
  <c r="T136" i="15"/>
  <c r="T135" i="15" s="1"/>
  <c r="R143" i="15"/>
  <c r="R142" i="15"/>
  <c r="T152" i="15"/>
  <c r="T151" i="15" s="1"/>
  <c r="T194" i="15"/>
  <c r="T193" i="15"/>
  <c r="P197" i="15"/>
  <c r="BK136" i="16"/>
  <c r="J136" i="16"/>
  <c r="J102" i="16"/>
  <c r="T136" i="16"/>
  <c r="T135" i="16" s="1"/>
  <c r="P143" i="16"/>
  <c r="P142" i="16"/>
  <c r="BK162" i="16"/>
  <c r="J162" i="16" s="1"/>
  <c r="J107" i="16" s="1"/>
  <c r="P162" i="16"/>
  <c r="P161" i="16"/>
  <c r="BK189" i="16"/>
  <c r="J189" i="16"/>
  <c r="J109" i="16"/>
  <c r="BK192" i="16"/>
  <c r="J192" i="16" s="1"/>
  <c r="J110" i="16" s="1"/>
  <c r="R192" i="16"/>
  <c r="BK136" i="17"/>
  <c r="J136" i="17" s="1"/>
  <c r="J102" i="17" s="1"/>
  <c r="R136" i="17"/>
  <c r="R135" i="17"/>
  <c r="BK143" i="17"/>
  <c r="J143" i="17"/>
  <c r="J105" i="17"/>
  <c r="T143" i="17"/>
  <c r="T142" i="17" s="1"/>
  <c r="R147" i="17"/>
  <c r="R146" i="17"/>
  <c r="P163" i="17"/>
  <c r="P162" i="17" s="1"/>
  <c r="BK166" i="17"/>
  <c r="J166" i="17"/>
  <c r="J110" i="17"/>
  <c r="R166" i="17"/>
  <c r="P137" i="18"/>
  <c r="P136" i="18"/>
  <c r="BK144" i="18"/>
  <c r="J144" i="18" s="1"/>
  <c r="J105" i="18" s="1"/>
  <c r="T144" i="18"/>
  <c r="T143" i="18"/>
  <c r="P157" i="18"/>
  <c r="BK181" i="18"/>
  <c r="J181" i="18" s="1"/>
  <c r="J108" i="18" s="1"/>
  <c r="R181" i="18"/>
  <c r="BK186" i="18"/>
  <c r="J186" i="18"/>
  <c r="J110" i="18" s="1"/>
  <c r="BK189" i="18"/>
  <c r="J189" i="18"/>
  <c r="J111" i="18" s="1"/>
  <c r="R189" i="18"/>
  <c r="R138" i="19"/>
  <c r="R137" i="19"/>
  <c r="BK144" i="19"/>
  <c r="J144" i="19" s="1"/>
  <c r="J105" i="19" s="1"/>
  <c r="R144" i="19"/>
  <c r="R143" i="19" s="1"/>
  <c r="P153" i="19"/>
  <c r="BK166" i="19"/>
  <c r="J166" i="19"/>
  <c r="J108" i="19" s="1"/>
  <c r="R166" i="19"/>
  <c r="P175" i="19"/>
  <c r="BK180" i="19"/>
  <c r="J180" i="19" s="1"/>
  <c r="J111" i="19" s="1"/>
  <c r="R180" i="19"/>
  <c r="T180" i="19"/>
  <c r="T179" i="19"/>
  <c r="R183" i="19"/>
  <c r="R135" i="20"/>
  <c r="R134" i="20"/>
  <c r="BK167" i="20"/>
  <c r="J167" i="20" s="1"/>
  <c r="J101" i="20" s="1"/>
  <c r="T167" i="20"/>
  <c r="P177" i="20"/>
  <c r="T177" i="20"/>
  <c r="P198" i="20"/>
  <c r="R217" i="20"/>
  <c r="T217" i="20"/>
  <c r="P228" i="20"/>
  <c r="BK266" i="20"/>
  <c r="J266" i="20"/>
  <c r="J108" i="20"/>
  <c r="T266" i="20"/>
  <c r="P292" i="20"/>
  <c r="BK312" i="20"/>
  <c r="J312" i="20"/>
  <c r="J110" i="20" s="1"/>
  <c r="R312" i="20"/>
  <c r="R136" i="21"/>
  <c r="R135" i="21" s="1"/>
  <c r="R174" i="21"/>
  <c r="BK187" i="21"/>
  <c r="J187" i="21"/>
  <c r="J102" i="21" s="1"/>
  <c r="P206" i="21"/>
  <c r="BK227" i="21"/>
  <c r="J227" i="21"/>
  <c r="J104" i="21" s="1"/>
  <c r="BK242" i="21"/>
  <c r="J242" i="21"/>
  <c r="J107" i="21"/>
  <c r="T253" i="21"/>
  <c r="R291" i="21"/>
  <c r="T317" i="21"/>
  <c r="T337" i="21"/>
  <c r="P129" i="22"/>
  <c r="P128" i="22" s="1"/>
  <c r="BK153" i="22"/>
  <c r="J153" i="22"/>
  <c r="J101" i="22"/>
  <c r="T163" i="22"/>
  <c r="R203" i="22"/>
  <c r="R202" i="22"/>
  <c r="BK130" i="23"/>
  <c r="J130" i="23" s="1"/>
  <c r="J100" i="23" s="1"/>
  <c r="BK162" i="23"/>
  <c r="J162" i="23"/>
  <c r="J101" i="23" s="1"/>
  <c r="BK165" i="23"/>
  <c r="J165" i="23"/>
  <c r="J102" i="23" s="1"/>
  <c r="BK171" i="23"/>
  <c r="J171" i="23"/>
  <c r="J103" i="23"/>
  <c r="R182" i="23"/>
  <c r="R181" i="23" s="1"/>
  <c r="P126" i="24"/>
  <c r="T149" i="24"/>
  <c r="P126" i="25"/>
  <c r="P125" i="25" s="1"/>
  <c r="P124" i="25" s="1"/>
  <c r="AU123" i="1" s="1"/>
  <c r="BK149" i="25"/>
  <c r="J149" i="25" s="1"/>
  <c r="J101" i="25" s="1"/>
  <c r="R126" i="26"/>
  <c r="R125" i="26"/>
  <c r="R124" i="26" s="1"/>
  <c r="R128" i="27"/>
  <c r="R127" i="27"/>
  <c r="R126" i="27" s="1"/>
  <c r="BK194" i="27"/>
  <c r="J194" i="27"/>
  <c r="J101" i="27"/>
  <c r="T205" i="27"/>
  <c r="BK226" i="27"/>
  <c r="J226" i="27"/>
  <c r="J103" i="27"/>
  <c r="P122" i="28"/>
  <c r="P121" i="28" s="1"/>
  <c r="P120" i="28" s="1"/>
  <c r="AU126" i="1"/>
  <c r="BK163" i="28"/>
  <c r="J163" i="28" s="1"/>
  <c r="J99" i="28" s="1"/>
  <c r="T163" i="28"/>
  <c r="T182" i="28"/>
  <c r="BK128" i="29"/>
  <c r="T128" i="29"/>
  <c r="T127" i="29"/>
  <c r="T126" i="29" s="1"/>
  <c r="R231" i="29"/>
  <c r="BK237" i="29"/>
  <c r="J237" i="29"/>
  <c r="J100" i="29" s="1"/>
  <c r="T237" i="29"/>
  <c r="T242" i="29"/>
  <c r="P249" i="29"/>
  <c r="P248" i="29" s="1"/>
  <c r="BK254" i="29"/>
  <c r="J254" i="29"/>
  <c r="J106" i="29"/>
  <c r="R254" i="29"/>
  <c r="BK128" i="30"/>
  <c r="J128" i="30"/>
  <c r="J97" i="30"/>
  <c r="R128" i="30"/>
  <c r="R136" i="30"/>
  <c r="BK144" i="30"/>
  <c r="J144" i="30"/>
  <c r="J100" i="30" s="1"/>
  <c r="T144" i="30"/>
  <c r="BK152" i="30"/>
  <c r="J152" i="30"/>
  <c r="J102" i="30" s="1"/>
  <c r="R152" i="30"/>
  <c r="T152" i="30"/>
  <c r="R159" i="30"/>
  <c r="BK182" i="30"/>
  <c r="J182" i="30" s="1"/>
  <c r="J104" i="30" s="1"/>
  <c r="P182" i="30"/>
  <c r="T182" i="30"/>
  <c r="T185" i="30"/>
  <c r="R238" i="30"/>
  <c r="P122" i="31"/>
  <c r="P121" i="31" s="1"/>
  <c r="AU129" i="1" s="1"/>
  <c r="BK135" i="31"/>
  <c r="J135" i="31"/>
  <c r="J98" i="31"/>
  <c r="T135" i="31"/>
  <c r="P138" i="31"/>
  <c r="T138" i="31"/>
  <c r="R141" i="31"/>
  <c r="R147" i="31"/>
  <c r="R124" i="32"/>
  <c r="T143" i="32"/>
  <c r="R148" i="32"/>
  <c r="T156" i="32"/>
  <c r="R163" i="32"/>
  <c r="R123" i="32" s="1"/>
  <c r="R169" i="32"/>
  <c r="P123" i="33"/>
  <c r="AU131" i="1"/>
  <c r="R136" i="33"/>
  <c r="P141" i="33"/>
  <c r="R150" i="33"/>
  <c r="R156" i="33"/>
  <c r="P126" i="34"/>
  <c r="P125" i="34" s="1"/>
  <c r="BK143" i="34"/>
  <c r="J143" i="34" s="1"/>
  <c r="J100" i="34" s="1"/>
  <c r="R148" i="34"/>
  <c r="BK129" i="35"/>
  <c r="J129" i="35" s="1"/>
  <c r="J100" i="35" s="1"/>
  <c r="P134" i="35"/>
  <c r="BK139" i="35"/>
  <c r="J139" i="35" s="1"/>
  <c r="J103" i="35" s="1"/>
  <c r="BK125" i="36"/>
  <c r="BK124" i="36" s="1"/>
  <c r="J124" i="36" s="1"/>
  <c r="J97" i="36" s="1"/>
  <c r="P129" i="36"/>
  <c r="P137" i="36"/>
  <c r="P122" i="38"/>
  <c r="P121" i="38" s="1"/>
  <c r="AU136" i="1" s="1"/>
  <c r="T134" i="38"/>
  <c r="T158" i="38"/>
  <c r="P195" i="38"/>
  <c r="T148" i="39"/>
  <c r="T147" i="39"/>
  <c r="P210" i="39"/>
  <c r="R490" i="39"/>
  <c r="R536" i="39"/>
  <c r="R592" i="39"/>
  <c r="R597" i="39"/>
  <c r="R601" i="39"/>
  <c r="T605" i="39"/>
  <c r="T612" i="39"/>
  <c r="T617" i="39"/>
  <c r="R621" i="39"/>
  <c r="P625" i="39"/>
  <c r="P634" i="39"/>
  <c r="P637" i="39"/>
  <c r="P640" i="39"/>
  <c r="BK688" i="39"/>
  <c r="J688" i="39"/>
  <c r="J119" i="39"/>
  <c r="T746" i="39"/>
  <c r="P785" i="39"/>
  <c r="R135" i="40"/>
  <c r="BK145" i="40"/>
  <c r="J145" i="40" s="1"/>
  <c r="J101" i="40" s="1"/>
  <c r="T195" i="40"/>
  <c r="P239" i="40"/>
  <c r="P230" i="40" s="1"/>
  <c r="R245" i="40"/>
  <c r="P265" i="40"/>
  <c r="P277" i="40"/>
  <c r="BK131" i="41"/>
  <c r="J131" i="41" s="1"/>
  <c r="J100" i="41" s="1"/>
  <c r="BK188" i="41"/>
  <c r="J188" i="41" s="1"/>
  <c r="J101" i="41" s="1"/>
  <c r="P288" i="41"/>
  <c r="R322" i="41"/>
  <c r="BK142" i="42"/>
  <c r="J142" i="42" s="1"/>
  <c r="J98" i="42" s="1"/>
  <c r="P142" i="42"/>
  <c r="BK235" i="42"/>
  <c r="J235" i="42" s="1"/>
  <c r="J99" i="42" s="1"/>
  <c r="R235" i="42"/>
  <c r="P268" i="42"/>
  <c r="T268" i="42"/>
  <c r="R303" i="42"/>
  <c r="T372" i="42"/>
  <c r="BK446" i="2"/>
  <c r="J446" i="2" s="1"/>
  <c r="J102" i="2" s="1"/>
  <c r="T446" i="2"/>
  <c r="T597" i="2"/>
  <c r="P768" i="2"/>
  <c r="P799" i="2"/>
  <c r="P1117" i="2"/>
  <c r="BK1234" i="2"/>
  <c r="J1234" i="2" s="1"/>
  <c r="J110" i="2" s="1"/>
  <c r="R1234" i="2"/>
  <c r="P1402" i="2"/>
  <c r="BK1703" i="2"/>
  <c r="J1703" i="2"/>
  <c r="J112" i="2"/>
  <c r="T1703" i="2"/>
  <c r="P1718" i="2"/>
  <c r="BK1721" i="2"/>
  <c r="J1721" i="2"/>
  <c r="J114" i="2"/>
  <c r="T1726" i="2"/>
  <c r="R1861" i="2"/>
  <c r="P1952" i="2"/>
  <c r="BK2024" i="2"/>
  <c r="J2024" i="2" s="1"/>
  <c r="J118" i="2" s="1"/>
  <c r="T2024" i="2"/>
  <c r="BK2193" i="2"/>
  <c r="J2193" i="2" s="1"/>
  <c r="J120" i="2" s="1"/>
  <c r="T2193" i="2"/>
  <c r="R2430" i="2"/>
  <c r="P2525" i="2"/>
  <c r="R2616" i="2"/>
  <c r="BK2673" i="2"/>
  <c r="J2673" i="2"/>
  <c r="J125" i="2" s="1"/>
  <c r="BK2694" i="2"/>
  <c r="J2694" i="2"/>
  <c r="J126" i="2" s="1"/>
  <c r="T2694" i="2"/>
  <c r="T2713" i="2"/>
  <c r="R2735" i="2"/>
  <c r="R2734" i="2" s="1"/>
  <c r="P2776" i="2"/>
  <c r="T154" i="3"/>
  <c r="R167" i="3"/>
  <c r="T170" i="3"/>
  <c r="T175" i="3"/>
  <c r="T180" i="3"/>
  <c r="R185" i="3"/>
  <c r="T188" i="3"/>
  <c r="BK194" i="3"/>
  <c r="J194" i="3"/>
  <c r="J108" i="3"/>
  <c r="BK200" i="3"/>
  <c r="BK209" i="3"/>
  <c r="J209" i="3" s="1"/>
  <c r="J111" i="3" s="1"/>
  <c r="BK214" i="3"/>
  <c r="J214" i="3" s="1"/>
  <c r="J112" i="3" s="1"/>
  <c r="BK219" i="3"/>
  <c r="J219" i="3"/>
  <c r="J113" i="3"/>
  <c r="BK224" i="3"/>
  <c r="J224" i="3"/>
  <c r="J114" i="3"/>
  <c r="BK231" i="3"/>
  <c r="J231" i="3" s="1"/>
  <c r="J115" i="3" s="1"/>
  <c r="BK236" i="3"/>
  <c r="J236" i="3"/>
  <c r="J116" i="3" s="1"/>
  <c r="BK248" i="3"/>
  <c r="J248" i="3"/>
  <c r="J117" i="3" s="1"/>
  <c r="R248" i="3"/>
  <c r="BK262" i="3"/>
  <c r="J262" i="3"/>
  <c r="J119" i="3" s="1"/>
  <c r="T262" i="3"/>
  <c r="T261" i="3"/>
  <c r="R268" i="3"/>
  <c r="R267" i="3" s="1"/>
  <c r="T274" i="3"/>
  <c r="T273" i="3"/>
  <c r="T284" i="3"/>
  <c r="T283" i="3" s="1"/>
  <c r="R290" i="3"/>
  <c r="R289" i="3"/>
  <c r="T293" i="3"/>
  <c r="T307" i="3"/>
  <c r="T316" i="3"/>
  <c r="P170" i="4"/>
  <c r="P155" i="4"/>
  <c r="P154" i="4" s="1"/>
  <c r="T170" i="4"/>
  <c r="R174" i="4"/>
  <c r="R192" i="4"/>
  <c r="R178" i="4" s="1"/>
  <c r="R223" i="4"/>
  <c r="R213" i="4"/>
  <c r="BK238" i="4"/>
  <c r="J238" i="4" s="1"/>
  <c r="J110" i="4" s="1"/>
  <c r="R238" i="4"/>
  <c r="R228" i="4" s="1"/>
  <c r="R253" i="4"/>
  <c r="R243" i="4"/>
  <c r="BK268" i="4"/>
  <c r="BK258" i="4" s="1"/>
  <c r="T268" i="4"/>
  <c r="T258" i="4"/>
  <c r="BK278" i="4"/>
  <c r="J278" i="4" s="1"/>
  <c r="J116" i="4" s="1"/>
  <c r="T278" i="4"/>
  <c r="T273" i="4"/>
  <c r="R286" i="4"/>
  <c r="R281" i="4"/>
  <c r="BK311" i="4"/>
  <c r="J311" i="4"/>
  <c r="J126" i="4" s="1"/>
  <c r="R311" i="4"/>
  <c r="R310" i="4"/>
  <c r="P321" i="4"/>
  <c r="T321" i="4"/>
  <c r="R325" i="4"/>
  <c r="P330" i="4"/>
  <c r="P329" i="4" s="1"/>
  <c r="T330" i="4"/>
  <c r="T329" i="4"/>
  <c r="P335" i="4"/>
  <c r="BK133" i="5"/>
  <c r="J133" i="5" s="1"/>
  <c r="J100" i="5" s="1"/>
  <c r="T133" i="5"/>
  <c r="T132" i="5" s="1"/>
  <c r="T131" i="5" s="1"/>
  <c r="R139" i="5"/>
  <c r="BK160" i="5"/>
  <c r="J160" i="5"/>
  <c r="J105" i="5" s="1"/>
  <c r="R160" i="5"/>
  <c r="R159" i="5"/>
  <c r="BK169" i="5"/>
  <c r="J169" i="5" s="1"/>
  <c r="J107" i="5" s="1"/>
  <c r="R169" i="5"/>
  <c r="R168" i="5" s="1"/>
  <c r="P190" i="5"/>
  <c r="BK217" i="5"/>
  <c r="J217" i="5"/>
  <c r="J109" i="5" s="1"/>
  <c r="R217" i="5"/>
  <c r="R147" i="6"/>
  <c r="R146" i="6"/>
  <c r="P160" i="6"/>
  <c r="BK165" i="6"/>
  <c r="J165" i="6"/>
  <c r="J104" i="6"/>
  <c r="R165" i="6"/>
  <c r="BK174" i="6"/>
  <c r="J174" i="6"/>
  <c r="J106" i="6"/>
  <c r="T174" i="6"/>
  <c r="P180" i="6"/>
  <c r="BK187" i="6"/>
  <c r="J187" i="6"/>
  <c r="J108" i="6" s="1"/>
  <c r="T187" i="6"/>
  <c r="BK195" i="6"/>
  <c r="J195" i="6"/>
  <c r="J110" i="6" s="1"/>
  <c r="T195" i="6"/>
  <c r="R200" i="6"/>
  <c r="P206" i="6"/>
  <c r="BK210" i="6"/>
  <c r="J210" i="6" s="1"/>
  <c r="J114" i="6" s="1"/>
  <c r="P210" i="6"/>
  <c r="BK214" i="6"/>
  <c r="J214" i="6" s="1"/>
  <c r="J115" i="6" s="1"/>
  <c r="T214" i="6"/>
  <c r="P220" i="6"/>
  <c r="BK229" i="6"/>
  <c r="J229" i="6"/>
  <c r="J120" i="6"/>
  <c r="T229" i="6"/>
  <c r="T224" i="6" s="1"/>
  <c r="T235" i="6"/>
  <c r="BK156" i="7"/>
  <c r="J156" i="7"/>
  <c r="J103" i="7" s="1"/>
  <c r="T156" i="7"/>
  <c r="BK177" i="7"/>
  <c r="J177" i="7" s="1"/>
  <c r="J105" i="7" s="1"/>
  <c r="BK183" i="7"/>
  <c r="J183" i="7"/>
  <c r="J106" i="7"/>
  <c r="R183" i="7"/>
  <c r="R192" i="7"/>
  <c r="R221" i="7"/>
  <c r="P226" i="7"/>
  <c r="P225" i="7" s="1"/>
  <c r="R229" i="7"/>
  <c r="T235" i="7"/>
  <c r="T234" i="7" s="1"/>
  <c r="R260" i="7"/>
  <c r="T266" i="7"/>
  <c r="P134" i="8"/>
  <c r="P133" i="8" s="1"/>
  <c r="P132" i="8" s="1"/>
  <c r="AU103" i="1" s="1"/>
  <c r="R156" i="8"/>
  <c r="P170" i="8"/>
  <c r="T170" i="8"/>
  <c r="R176" i="8"/>
  <c r="T189" i="8"/>
  <c r="R193" i="8"/>
  <c r="T199" i="8"/>
  <c r="R134" i="9"/>
  <c r="R133" i="9"/>
  <c r="R132" i="9" s="1"/>
  <c r="P153" i="9"/>
  <c r="T153" i="9"/>
  <c r="T159" i="9"/>
  <c r="R167" i="9"/>
  <c r="P173" i="9"/>
  <c r="R136" i="10"/>
  <c r="R135" i="10"/>
  <c r="P143" i="10"/>
  <c r="P142" i="10" s="1"/>
  <c r="R291" i="10"/>
  <c r="R290" i="10" s="1"/>
  <c r="P296" i="10"/>
  <c r="P295" i="10" s="1"/>
  <c r="R299" i="10"/>
  <c r="R131" i="11"/>
  <c r="R130" i="11" s="1"/>
  <c r="R129" i="11" s="1"/>
  <c r="T258" i="11"/>
  <c r="T257" i="11" s="1"/>
  <c r="R130" i="12"/>
  <c r="R129" i="12" s="1"/>
  <c r="R128" i="12" s="1"/>
  <c r="R130" i="13"/>
  <c r="R129" i="13" s="1"/>
  <c r="R128" i="13" s="1"/>
  <c r="P182" i="13"/>
  <c r="P181" i="13" s="1"/>
  <c r="P136" i="14"/>
  <c r="P135" i="14" s="1"/>
  <c r="T143" i="14"/>
  <c r="T142" i="14"/>
  <c r="P166" i="14"/>
  <c r="P165" i="14" s="1"/>
  <c r="R243" i="14"/>
  <c r="R242" i="14" s="1"/>
  <c r="BK246" i="14"/>
  <c r="J246" i="14" s="1"/>
  <c r="J110" i="14" s="1"/>
  <c r="R136" i="15"/>
  <c r="R135" i="15" s="1"/>
  <c r="BK143" i="15"/>
  <c r="J143" i="15"/>
  <c r="J105" i="15"/>
  <c r="R152" i="15"/>
  <c r="R151" i="15" s="1"/>
  <c r="P194" i="15"/>
  <c r="P193" i="15" s="1"/>
  <c r="R197" i="15"/>
  <c r="BK136" i="21"/>
  <c r="J136" i="21"/>
  <c r="J100" i="21" s="1"/>
  <c r="BK174" i="21"/>
  <c r="J174" i="21" s="1"/>
  <c r="J101" i="21" s="1"/>
  <c r="T187" i="21"/>
  <c r="T206" i="21"/>
  <c r="T227" i="21"/>
  <c r="R242" i="21"/>
  <c r="R241" i="21"/>
  <c r="P253" i="21"/>
  <c r="P291" i="21"/>
  <c r="BK317" i="21"/>
  <c r="J317" i="21"/>
  <c r="J110" i="21" s="1"/>
  <c r="P337" i="21"/>
  <c r="R129" i="22"/>
  <c r="T153" i="22"/>
  <c r="R163" i="22"/>
  <c r="P203" i="22"/>
  <c r="P202" i="22"/>
  <c r="T130" i="23"/>
  <c r="T129" i="23" s="1"/>
  <c r="T128" i="23" s="1"/>
  <c r="T162" i="23"/>
  <c r="R165" i="23"/>
  <c r="T171" i="23"/>
  <c r="T182" i="23"/>
  <c r="T181" i="23"/>
  <c r="T126" i="24"/>
  <c r="T125" i="24"/>
  <c r="T124" i="24" s="1"/>
  <c r="P149" i="24"/>
  <c r="T126" i="25"/>
  <c r="T125" i="25" s="1"/>
  <c r="T124" i="25" s="1"/>
  <c r="R149" i="25"/>
  <c r="P126" i="26"/>
  <c r="P125" i="26"/>
  <c r="P124" i="26" s="1"/>
  <c r="AU124" i="1" s="1"/>
  <c r="P128" i="27"/>
  <c r="P127" i="27" s="1"/>
  <c r="P126" i="27" s="1"/>
  <c r="AU125" i="1" s="1"/>
  <c r="T194" i="27"/>
  <c r="BK205" i="27"/>
  <c r="J205" i="27" s="1"/>
  <c r="J102" i="27" s="1"/>
  <c r="P226" i="27"/>
  <c r="P148" i="39"/>
  <c r="R210" i="39"/>
  <c r="P490" i="39"/>
  <c r="P536" i="39"/>
  <c r="BK592" i="39"/>
  <c r="J592" i="39" s="1"/>
  <c r="J107" i="39"/>
  <c r="P597" i="39"/>
  <c r="T597" i="39"/>
  <c r="P601" i="39"/>
  <c r="BK605" i="39"/>
  <c r="J605" i="39" s="1"/>
  <c r="J110" i="39" s="1"/>
  <c r="P612" i="39"/>
  <c r="R617" i="39"/>
  <c r="P621" i="39"/>
  <c r="R625" i="39"/>
  <c r="BK637" i="39"/>
  <c r="J637" i="39"/>
  <c r="J116" i="39" s="1"/>
  <c r="T637" i="39"/>
  <c r="T640" i="39"/>
  <c r="R688" i="39"/>
  <c r="BK746" i="39"/>
  <c r="J746" i="39"/>
  <c r="J120" i="39" s="1"/>
  <c r="T785" i="39"/>
  <c r="BK135" i="40"/>
  <c r="J135" i="40" s="1"/>
  <c r="J100" i="40" s="1"/>
  <c r="R145" i="40"/>
  <c r="BK195" i="40"/>
  <c r="J195" i="40"/>
  <c r="J102" i="40"/>
  <c r="BK245" i="40"/>
  <c r="J245" i="40" s="1"/>
  <c r="J107" i="40"/>
  <c r="BK265" i="40"/>
  <c r="J265" i="40"/>
  <c r="J108" i="40" s="1"/>
  <c r="BK277" i="40"/>
  <c r="J277" i="40"/>
  <c r="J109" i="40" s="1"/>
  <c r="T131" i="41"/>
  <c r="T188" i="41"/>
  <c r="BK288" i="41"/>
  <c r="J288" i="41" s="1"/>
  <c r="J102" i="41" s="1"/>
  <c r="T322" i="41"/>
  <c r="R372" i="42"/>
  <c r="BK2647" i="2"/>
  <c r="J2647" i="2" s="1"/>
  <c r="J124" i="2" s="1"/>
  <c r="BK140" i="10"/>
  <c r="J140" i="10" s="1"/>
  <c r="J103" i="10" s="1"/>
  <c r="BK140" i="16"/>
  <c r="J140" i="16" s="1"/>
  <c r="J103" i="16" s="1"/>
  <c r="BK140" i="17"/>
  <c r="J140" i="17"/>
  <c r="J103" i="17" s="1"/>
  <c r="BK141" i="19"/>
  <c r="J141" i="19" s="1"/>
  <c r="J103" i="19" s="1"/>
  <c r="BK323" i="20"/>
  <c r="J323" i="20" s="1"/>
  <c r="J111" i="20" s="1"/>
  <c r="BK200" i="22"/>
  <c r="J200" i="22" s="1"/>
  <c r="J103" i="22" s="1"/>
  <c r="BK249" i="27"/>
  <c r="J249" i="27"/>
  <c r="J104" i="27" s="1"/>
  <c r="BK148" i="33"/>
  <c r="J148" i="33" s="1"/>
  <c r="J100" i="33" s="1"/>
  <c r="BK161" i="34"/>
  <c r="J161" i="34" s="1"/>
  <c r="J102" i="34" s="1"/>
  <c r="BK684" i="39"/>
  <c r="J684" i="39" s="1"/>
  <c r="J118" i="39" s="1"/>
  <c r="BK294" i="4"/>
  <c r="J294" i="4"/>
  <c r="J120" i="4" s="1"/>
  <c r="BK137" i="5"/>
  <c r="J137" i="5"/>
  <c r="J101" i="5"/>
  <c r="BK193" i="6"/>
  <c r="J193" i="6" s="1"/>
  <c r="J109" i="6"/>
  <c r="BK232" i="7"/>
  <c r="J232" i="7"/>
  <c r="J112" i="7" s="1"/>
  <c r="BK258" i="7"/>
  <c r="J258" i="7"/>
  <c r="J115" i="7" s="1"/>
  <c r="BK165" i="9"/>
  <c r="J165" i="9"/>
  <c r="J106" i="9"/>
  <c r="BK140" i="15"/>
  <c r="J140" i="15" s="1"/>
  <c r="J103" i="15"/>
  <c r="BK179" i="23"/>
  <c r="J179" i="23"/>
  <c r="J104" i="23" s="1"/>
  <c r="BK163" i="25"/>
  <c r="J163" i="25"/>
  <c r="J102" i="25" s="1"/>
  <c r="BK246" i="29"/>
  <c r="J246" i="29"/>
  <c r="J102" i="29"/>
  <c r="BK252" i="29"/>
  <c r="J252" i="29" s="1"/>
  <c r="J105" i="29"/>
  <c r="BK244" i="30"/>
  <c r="J244" i="30"/>
  <c r="J107" i="30" s="1"/>
  <c r="BK161" i="32"/>
  <c r="J161" i="32"/>
  <c r="J101" i="32" s="1"/>
  <c r="BK165" i="34"/>
  <c r="J165" i="34"/>
  <c r="J104" i="34"/>
  <c r="BK142" i="36"/>
  <c r="J142" i="36" s="1"/>
  <c r="J103" i="36"/>
  <c r="BK817" i="39"/>
  <c r="J817" i="39"/>
  <c r="J122" i="39" s="1"/>
  <c r="BK826" i="39"/>
  <c r="J826" i="39"/>
  <c r="J124" i="39" s="1"/>
  <c r="BK285" i="40"/>
  <c r="J285" i="40"/>
  <c r="J111" i="40"/>
  <c r="BK1173" i="2"/>
  <c r="J1173" i="2" s="1"/>
  <c r="J107" i="2"/>
  <c r="BK155" i="4"/>
  <c r="J155" i="4"/>
  <c r="J100" i="4" s="1"/>
  <c r="BK211" i="4"/>
  <c r="J211" i="4"/>
  <c r="J106" i="4" s="1"/>
  <c r="J258" i="4"/>
  <c r="J113" i="4" s="1"/>
  <c r="BK281" i="4"/>
  <c r="J281" i="4" s="1"/>
  <c r="J117" i="4" s="1"/>
  <c r="BK289" i="4"/>
  <c r="J289" i="4" s="1"/>
  <c r="J119" i="4" s="1"/>
  <c r="BK225" i="6"/>
  <c r="J225" i="6" s="1"/>
  <c r="J118" i="6" s="1"/>
  <c r="BK157" i="9"/>
  <c r="J157" i="9"/>
  <c r="J104" i="9" s="1"/>
  <c r="BK263" i="11"/>
  <c r="J263" i="11" s="1"/>
  <c r="J105" i="11" s="1"/>
  <c r="BK180" i="12"/>
  <c r="J180" i="12" s="1"/>
  <c r="J104" i="12" s="1"/>
  <c r="BK140" i="14"/>
  <c r="J140" i="14" s="1"/>
  <c r="J103" i="14" s="1"/>
  <c r="BK141" i="18"/>
  <c r="J141" i="18"/>
  <c r="J103" i="18" s="1"/>
  <c r="BK214" i="20"/>
  <c r="J214" i="20" s="1"/>
  <c r="J104" i="20" s="1"/>
  <c r="BK239" i="21"/>
  <c r="J239" i="21" s="1"/>
  <c r="J105" i="21" s="1"/>
  <c r="BK147" i="26"/>
  <c r="J147" i="26" s="1"/>
  <c r="J102" i="26" s="1"/>
  <c r="BK149" i="30"/>
  <c r="J149" i="30"/>
  <c r="J101" i="30" s="1"/>
  <c r="BK131" i="38"/>
  <c r="J131" i="38" s="1"/>
  <c r="J98" i="38" s="1"/>
  <c r="BK341" i="41"/>
  <c r="BK340" i="41" s="1"/>
  <c r="J340" i="41" s="1"/>
  <c r="J106" i="41" s="1"/>
  <c r="BK198" i="4"/>
  <c r="J198" i="4" s="1"/>
  <c r="J105" i="4" s="1"/>
  <c r="BK213" i="4"/>
  <c r="J213" i="4"/>
  <c r="J107" i="4" s="1"/>
  <c r="BK228" i="4"/>
  <c r="J228" i="4" s="1"/>
  <c r="J109" i="4" s="1"/>
  <c r="BK301" i="4"/>
  <c r="J301" i="4" s="1"/>
  <c r="J122" i="4" s="1"/>
  <c r="BK303" i="4"/>
  <c r="J303" i="4" s="1"/>
  <c r="J123" i="4" s="1"/>
  <c r="BK308" i="4"/>
  <c r="J308" i="4"/>
  <c r="J124" i="4" s="1"/>
  <c r="BK157" i="5"/>
  <c r="J157" i="5" s="1"/>
  <c r="J103" i="5" s="1"/>
  <c r="BK227" i="6"/>
  <c r="J227" i="6" s="1"/>
  <c r="J119" i="6" s="1"/>
  <c r="BK351" i="21"/>
  <c r="J351" i="21"/>
  <c r="J112" i="21" s="1"/>
  <c r="BK165" i="24"/>
  <c r="J165" i="24" s="1"/>
  <c r="J102" i="24" s="1"/>
  <c r="BK145" i="26"/>
  <c r="J145" i="26"/>
  <c r="J101" i="26" s="1"/>
  <c r="BK545" i="39"/>
  <c r="J545" i="39" s="1"/>
  <c r="J105" i="39" s="1"/>
  <c r="BK554" i="39"/>
  <c r="J554" i="39"/>
  <c r="J106" i="39" s="1"/>
  <c r="BK231" i="40"/>
  <c r="J231" i="40" s="1"/>
  <c r="J104" i="40" s="1"/>
  <c r="BK235" i="40"/>
  <c r="J235" i="40"/>
  <c r="J105" i="40" s="1"/>
  <c r="BK322" i="41"/>
  <c r="J322" i="41" s="1"/>
  <c r="J103" i="41" s="1"/>
  <c r="F119" i="42"/>
  <c r="BE134" i="42"/>
  <c r="BE138" i="42"/>
  <c r="BE143" i="42"/>
  <c r="BE145" i="42"/>
  <c r="BE151" i="42"/>
  <c r="BE155" i="42"/>
  <c r="BE157" i="42"/>
  <c r="BE163" i="42"/>
  <c r="BE185" i="42"/>
  <c r="BE189" i="42"/>
  <c r="BE199" i="42"/>
  <c r="BE217" i="42"/>
  <c r="BE225" i="42"/>
  <c r="BE233" i="42"/>
  <c r="BE248" i="42"/>
  <c r="BE258" i="42"/>
  <c r="BE260" i="42"/>
  <c r="BE264" i="42"/>
  <c r="BE273" i="42"/>
  <c r="BE287" i="42"/>
  <c r="BE291" i="42"/>
  <c r="BE297" i="42"/>
  <c r="BE301" i="42"/>
  <c r="BE310" i="42"/>
  <c r="BE336" i="42"/>
  <c r="BE364" i="42"/>
  <c r="BE368" i="42"/>
  <c r="BE383" i="42"/>
  <c r="BE395" i="42"/>
  <c r="BE397" i="42"/>
  <c r="BE399" i="42"/>
  <c r="J116" i="42"/>
  <c r="BE130" i="42"/>
  <c r="BE140" i="42"/>
  <c r="BE175" i="42"/>
  <c r="BE177" i="42"/>
  <c r="BE183" i="42"/>
  <c r="BE195" i="42"/>
  <c r="BE205" i="42"/>
  <c r="BE211" i="42"/>
  <c r="BE219" i="42"/>
  <c r="BE221" i="42"/>
  <c r="BE244" i="42"/>
  <c r="BE254" i="42"/>
  <c r="BE266" i="42"/>
  <c r="BE277" i="42"/>
  <c r="BE279" i="42"/>
  <c r="BE281" i="42"/>
  <c r="BE283" i="42"/>
  <c r="BE285" i="42"/>
  <c r="BE293" i="42"/>
  <c r="BE295" i="42"/>
  <c r="BE312" i="42"/>
  <c r="BE330" i="42"/>
  <c r="BE332" i="42"/>
  <c r="BE334" i="42"/>
  <c r="BE342" i="42"/>
  <c r="BE348" i="42"/>
  <c r="BE350" i="42"/>
  <c r="BE354" i="42"/>
  <c r="BE356" i="42"/>
  <c r="BE358" i="42"/>
  <c r="BE377" i="42"/>
  <c r="BE379" i="42"/>
  <c r="BE389" i="42"/>
  <c r="BE401" i="42"/>
  <c r="BE403" i="42"/>
  <c r="BE405" i="42"/>
  <c r="E85" i="42"/>
  <c r="BE128" i="42"/>
  <c r="BE132" i="42"/>
  <c r="BE153" i="42"/>
  <c r="BE169" i="42"/>
  <c r="BE173" i="42"/>
  <c r="BE179" i="42"/>
  <c r="BE187" i="42"/>
  <c r="BE191" i="42"/>
  <c r="BE193" i="42"/>
  <c r="BE201" i="42"/>
  <c r="BE229" i="42"/>
  <c r="BE238" i="42"/>
  <c r="BE240" i="42"/>
  <c r="BE242" i="42"/>
  <c r="BE246" i="42"/>
  <c r="BE250" i="42"/>
  <c r="BE262" i="42"/>
  <c r="BE269" i="42"/>
  <c r="BE299" i="42"/>
  <c r="BE304" i="42"/>
  <c r="BE306" i="42"/>
  <c r="BE308" i="42"/>
  <c r="BE322" i="42"/>
  <c r="BE324" i="42"/>
  <c r="BE326" i="42"/>
  <c r="BE328" i="42"/>
  <c r="BE338" i="42"/>
  <c r="BE340" i="42"/>
  <c r="BE346" i="42"/>
  <c r="BE366" i="42"/>
  <c r="BE381" i="42"/>
  <c r="BE385" i="42"/>
  <c r="BE387" i="42"/>
  <c r="BE391" i="42"/>
  <c r="BE393" i="42"/>
  <c r="BE407" i="42"/>
  <c r="BE124" i="42"/>
  <c r="BE126" i="42"/>
  <c r="BE136" i="42"/>
  <c r="BE147" i="42"/>
  <c r="BE149" i="42"/>
  <c r="BE159" i="42"/>
  <c r="BE161" i="42"/>
  <c r="BE165" i="42"/>
  <c r="BE167" i="42"/>
  <c r="BE171" i="42"/>
  <c r="BE181" i="42"/>
  <c r="BE197" i="42"/>
  <c r="BE203" i="42"/>
  <c r="BE207" i="42"/>
  <c r="BE209" i="42"/>
  <c r="BE213" i="42"/>
  <c r="BE215" i="42"/>
  <c r="BE223" i="42"/>
  <c r="BE227" i="42"/>
  <c r="BE231" i="42"/>
  <c r="BE236" i="42"/>
  <c r="BE252" i="42"/>
  <c r="BE256" i="42"/>
  <c r="BE271" i="42"/>
  <c r="BE275" i="42"/>
  <c r="BE289" i="42"/>
  <c r="BE314" i="42"/>
  <c r="BE316" i="42"/>
  <c r="BE318" i="42"/>
  <c r="BE320" i="42"/>
  <c r="BE344" i="42"/>
  <c r="BE352" i="42"/>
  <c r="BE360" i="42"/>
  <c r="BE362" i="42"/>
  <c r="BE370" i="42"/>
  <c r="BE373" i="42"/>
  <c r="BE375" i="42"/>
  <c r="J91" i="41"/>
  <c r="F126" i="41"/>
  <c r="BE141" i="41"/>
  <c r="BE155" i="41"/>
  <c r="BE180" i="41"/>
  <c r="BE245" i="41"/>
  <c r="BE248" i="41"/>
  <c r="BE259" i="41"/>
  <c r="BE262" i="41"/>
  <c r="BE267" i="41"/>
  <c r="BE275" i="41"/>
  <c r="BE285" i="41"/>
  <c r="BE289" i="41"/>
  <c r="BE297" i="41"/>
  <c r="BE302" i="41"/>
  <c r="BE313" i="41"/>
  <c r="BE316" i="41"/>
  <c r="BE319" i="41"/>
  <c r="BE329" i="41"/>
  <c r="E85" i="41"/>
  <c r="BE144" i="41"/>
  <c r="BE149" i="41"/>
  <c r="BE177" i="41"/>
  <c r="BE212" i="41"/>
  <c r="BE219" i="41"/>
  <c r="BE229" i="41"/>
  <c r="BE237" i="41"/>
  <c r="BE293" i="41"/>
  <c r="BE310" i="41"/>
  <c r="BE326" i="41"/>
  <c r="BE342" i="41"/>
  <c r="BE132" i="41"/>
  <c r="BE138" i="41"/>
  <c r="BE158" i="41"/>
  <c r="BE189" i="41"/>
  <c r="BE240" i="41"/>
  <c r="BE251" i="41"/>
  <c r="BE282" i="41"/>
  <c r="BE152" i="41"/>
  <c r="BE183" i="41"/>
  <c r="BE196" i="41"/>
  <c r="BE203" i="41"/>
  <c r="BE222" i="41"/>
  <c r="BE254" i="41"/>
  <c r="BE272" i="41"/>
  <c r="BE279" i="41"/>
  <c r="BE307" i="41"/>
  <c r="BE323" i="41"/>
  <c r="J91" i="40"/>
  <c r="F130" i="40"/>
  <c r="BE142" i="40"/>
  <c r="BE161" i="40"/>
  <c r="BE178" i="40"/>
  <c r="BE181" i="40"/>
  <c r="BE187" i="40"/>
  <c r="BE210" i="40"/>
  <c r="BE219" i="40"/>
  <c r="BE266" i="40"/>
  <c r="BE274" i="40"/>
  <c r="BE278" i="40"/>
  <c r="BE281" i="40"/>
  <c r="BE286" i="40"/>
  <c r="E85" i="40"/>
  <c r="BE136" i="40"/>
  <c r="BE146" i="40"/>
  <c r="BE172" i="40"/>
  <c r="BE196" i="40"/>
  <c r="BE202" i="40"/>
  <c r="BE211" i="40"/>
  <c r="BE216" i="40"/>
  <c r="BE227" i="40"/>
  <c r="BE236" i="40"/>
  <c r="BE241" i="40"/>
  <c r="BE242" i="40"/>
  <c r="BE246" i="40"/>
  <c r="BE249" i="40"/>
  <c r="BE254" i="40"/>
  <c r="J148" i="39"/>
  <c r="J100" i="39" s="1"/>
  <c r="BE139" i="40"/>
  <c r="BE149" i="40"/>
  <c r="BE164" i="40"/>
  <c r="BE232" i="40"/>
  <c r="BE240" i="40"/>
  <c r="BE257" i="40"/>
  <c r="BE271" i="40"/>
  <c r="BE154" i="40"/>
  <c r="BE169" i="40"/>
  <c r="BE175" i="40"/>
  <c r="BE224" i="40"/>
  <c r="BE243" i="40"/>
  <c r="BE244" i="40"/>
  <c r="BE262" i="40"/>
  <c r="E85" i="39"/>
  <c r="J91" i="39"/>
  <c r="F143" i="39"/>
  <c r="BE175" i="39"/>
  <c r="BE211" i="39"/>
  <c r="BE242" i="39"/>
  <c r="BE296" i="39"/>
  <c r="BE414" i="39"/>
  <c r="BE476" i="39"/>
  <c r="BE491" i="39"/>
  <c r="BE525" i="39"/>
  <c r="BE537" i="39"/>
  <c r="BE546" i="39"/>
  <c r="BE555" i="39"/>
  <c r="BE608" i="39"/>
  <c r="BE613" i="39"/>
  <c r="BE619" i="39"/>
  <c r="BE620" i="39"/>
  <c r="BE624" i="39"/>
  <c r="BE630" i="39"/>
  <c r="BE631" i="39"/>
  <c r="BE636" i="39"/>
  <c r="BE638" i="39"/>
  <c r="BE641" i="39"/>
  <c r="BE660" i="39"/>
  <c r="BE692" i="39"/>
  <c r="BE708" i="39"/>
  <c r="BE804" i="39"/>
  <c r="BE159" i="39"/>
  <c r="BE172" i="39"/>
  <c r="BE207" i="39"/>
  <c r="BE228" i="39"/>
  <c r="BE347" i="39"/>
  <c r="BE353" i="39"/>
  <c r="BE359" i="39"/>
  <c r="BE377" i="39"/>
  <c r="BE380" i="39"/>
  <c r="BE436" i="39"/>
  <c r="BE453" i="39"/>
  <c r="BE513" i="39"/>
  <c r="BE522" i="39"/>
  <c r="BE593" i="39"/>
  <c r="BE596" i="39"/>
  <c r="BE598" i="39"/>
  <c r="BE603" i="39"/>
  <c r="BE604" i="39"/>
  <c r="BE606" i="39"/>
  <c r="BE607" i="39"/>
  <c r="BE611" i="39"/>
  <c r="BE632" i="39"/>
  <c r="BE685" i="39"/>
  <c r="BE689" i="39"/>
  <c r="BE736" i="39"/>
  <c r="BE768" i="39"/>
  <c r="BE776" i="39"/>
  <c r="BE779" i="39"/>
  <c r="BE782" i="39"/>
  <c r="BE786" i="39"/>
  <c r="BE792" i="39"/>
  <c r="BE798" i="39"/>
  <c r="BE801" i="39"/>
  <c r="BE807" i="39"/>
  <c r="BE814" i="39"/>
  <c r="BE818" i="39"/>
  <c r="BE827" i="39"/>
  <c r="BE149" i="39"/>
  <c r="BE162" i="39"/>
  <c r="BE204" i="39"/>
  <c r="BE246" i="39"/>
  <c r="BE333" i="39"/>
  <c r="BE366" i="39"/>
  <c r="BE387" i="39"/>
  <c r="BE402" i="39"/>
  <c r="BE429" i="39"/>
  <c r="BE433" i="39"/>
  <c r="BE439" i="39"/>
  <c r="BE509" i="39"/>
  <c r="BE532" i="39"/>
  <c r="BE563" i="39"/>
  <c r="BE594" i="39"/>
  <c r="BE595" i="39"/>
  <c r="BE599" i="39"/>
  <c r="BE600" i="39"/>
  <c r="BE602" i="39"/>
  <c r="BE609" i="39"/>
  <c r="BE610" i="39"/>
  <c r="BE615" i="39"/>
  <c r="BE669" i="39"/>
  <c r="BE674" i="39"/>
  <c r="BE695" i="39"/>
  <c r="BE731" i="39"/>
  <c r="BE765" i="39"/>
  <c r="BE216" i="39"/>
  <c r="BE256" i="39"/>
  <c r="BE280" i="39"/>
  <c r="BE325" i="39"/>
  <c r="BE336" i="39"/>
  <c r="BE411" i="39"/>
  <c r="BE456" i="39"/>
  <c r="BE501" i="39"/>
  <c r="BE510" i="39"/>
  <c r="BE516" i="39"/>
  <c r="BE519" i="39"/>
  <c r="BE540" i="39"/>
  <c r="BE558" i="39"/>
  <c r="BE614" i="39"/>
  <c r="BE616" i="39"/>
  <c r="BE618" i="39"/>
  <c r="BE622" i="39"/>
  <c r="BE623" i="39"/>
  <c r="BE626" i="39"/>
  <c r="BE627" i="39"/>
  <c r="BE628" i="39"/>
  <c r="BE629" i="39"/>
  <c r="BE633" i="39"/>
  <c r="BE635" i="39"/>
  <c r="BE639" i="39"/>
  <c r="BE653" i="39"/>
  <c r="BE677" i="39"/>
  <c r="BE715" i="39"/>
  <c r="BE728" i="39"/>
  <c r="BE739" i="39"/>
  <c r="BE747" i="39"/>
  <c r="BE789" i="39"/>
  <c r="BE795" i="39"/>
  <c r="E111" i="38"/>
  <c r="F118" i="38"/>
  <c r="BE125" i="38"/>
  <c r="BE127" i="38"/>
  <c r="BE129" i="38"/>
  <c r="BE135" i="38"/>
  <c r="BE141" i="38"/>
  <c r="BE150" i="38"/>
  <c r="BE152" i="38"/>
  <c r="BE155" i="38"/>
  <c r="BE161" i="38"/>
  <c r="BE166" i="38"/>
  <c r="BE174" i="38"/>
  <c r="BE182" i="38"/>
  <c r="BE185" i="38"/>
  <c r="BE188" i="38"/>
  <c r="BE196" i="38"/>
  <c r="BE199" i="38"/>
  <c r="BE201" i="38"/>
  <c r="BE202" i="38"/>
  <c r="J89" i="38"/>
  <c r="BE123" i="38"/>
  <c r="BE132" i="38"/>
  <c r="BE138" i="38"/>
  <c r="BE143" i="38"/>
  <c r="BE144" i="38"/>
  <c r="BE146" i="38"/>
  <c r="BE147" i="38"/>
  <c r="BE148" i="38"/>
  <c r="BE151" i="38"/>
  <c r="BE156" i="38"/>
  <c r="BE159" i="38"/>
  <c r="BE160" i="38"/>
  <c r="BE162" i="38"/>
  <c r="BE165" i="38"/>
  <c r="BE167" i="38"/>
  <c r="BE175" i="38"/>
  <c r="BE178" i="38"/>
  <c r="BE180" i="38"/>
  <c r="BE187" i="38"/>
  <c r="BE192" i="38"/>
  <c r="BE194" i="38"/>
  <c r="BE204" i="38"/>
  <c r="BE136" i="38"/>
  <c r="BE142" i="38"/>
  <c r="BE157" i="38"/>
  <c r="BE163" i="38"/>
  <c r="BE164" i="38"/>
  <c r="BE170" i="38"/>
  <c r="BE171" i="38"/>
  <c r="BE177" i="38"/>
  <c r="BE181" i="38"/>
  <c r="BE184" i="38"/>
  <c r="BE191" i="38"/>
  <c r="BE197" i="38"/>
  <c r="BE128" i="38"/>
  <c r="BE137" i="38"/>
  <c r="BE139" i="38"/>
  <c r="BE140" i="38"/>
  <c r="BE145" i="38"/>
  <c r="BE149" i="38"/>
  <c r="BE153" i="38"/>
  <c r="BE154" i="38"/>
  <c r="BE168" i="38"/>
  <c r="BE169" i="38"/>
  <c r="BE172" i="38"/>
  <c r="BE173" i="38"/>
  <c r="BE176" i="38"/>
  <c r="BE179" i="38"/>
  <c r="BE183" i="38"/>
  <c r="BE186" i="38"/>
  <c r="BE189" i="38"/>
  <c r="BE190" i="38"/>
  <c r="BE193" i="38"/>
  <c r="BE198" i="38"/>
  <c r="BE200" i="38"/>
  <c r="BE203" i="38"/>
  <c r="BE205" i="38"/>
  <c r="J89" i="37"/>
  <c r="BE125" i="37"/>
  <c r="BE131" i="37"/>
  <c r="BE132" i="37"/>
  <c r="BE152" i="37"/>
  <c r="BE153" i="37"/>
  <c r="E85" i="37"/>
  <c r="BE127" i="37"/>
  <c r="BE128" i="37"/>
  <c r="BE137" i="37"/>
  <c r="BE148" i="37"/>
  <c r="J129" i="36"/>
  <c r="J100" i="36" s="1"/>
  <c r="F92" i="37"/>
  <c r="BE136" i="37"/>
  <c r="BE138" i="37"/>
  <c r="BE146" i="37"/>
  <c r="BE150" i="37"/>
  <c r="BE121" i="37"/>
  <c r="BE122" i="37"/>
  <c r="BE123" i="37"/>
  <c r="BE124" i="37"/>
  <c r="BE126" i="37"/>
  <c r="BE129" i="37"/>
  <c r="BE130" i="37"/>
  <c r="BE133" i="37"/>
  <c r="BE134" i="37"/>
  <c r="BE139" i="37"/>
  <c r="BE143" i="37"/>
  <c r="F92" i="36"/>
  <c r="BE133" i="36"/>
  <c r="BE135" i="36"/>
  <c r="BE136" i="36"/>
  <c r="BE139" i="36"/>
  <c r="BE140" i="36"/>
  <c r="E85" i="36"/>
  <c r="J117" i="36"/>
  <c r="BE130" i="36"/>
  <c r="BE131" i="36"/>
  <c r="BE143" i="36"/>
  <c r="BE126" i="36"/>
  <c r="BE127" i="36"/>
  <c r="BE138" i="36"/>
  <c r="BK164" i="34"/>
  <c r="J164" i="34" s="1"/>
  <c r="J103" i="34" s="1"/>
  <c r="J89" i="35"/>
  <c r="E113" i="35"/>
  <c r="F120" i="35"/>
  <c r="BE126" i="35"/>
  <c r="BE127" i="35"/>
  <c r="BE131" i="35"/>
  <c r="BE132" i="35"/>
  <c r="BE133" i="35"/>
  <c r="BE135" i="35"/>
  <c r="BE137" i="35"/>
  <c r="BE130" i="35"/>
  <c r="BE136" i="35"/>
  <c r="BE142" i="35"/>
  <c r="BK125" i="34"/>
  <c r="BE140" i="35"/>
  <c r="F92" i="34"/>
  <c r="BE132" i="34"/>
  <c r="BE139" i="34"/>
  <c r="BE144" i="34"/>
  <c r="BE157" i="34"/>
  <c r="BE162" i="34"/>
  <c r="E85" i="34"/>
  <c r="J89" i="34"/>
  <c r="BE141" i="34"/>
  <c r="BE151" i="34"/>
  <c r="BE156" i="34"/>
  <c r="BE166" i="34"/>
  <c r="BE127" i="34"/>
  <c r="BE128" i="34"/>
  <c r="BE129" i="34"/>
  <c r="BE135" i="34"/>
  <c r="BE146" i="34"/>
  <c r="BE147" i="34"/>
  <c r="BE149" i="34"/>
  <c r="BE150" i="34"/>
  <c r="BE152" i="34"/>
  <c r="BE153" i="34"/>
  <c r="BE154" i="34"/>
  <c r="BE160" i="34"/>
  <c r="BE130" i="34"/>
  <c r="BE133" i="34"/>
  <c r="BE136" i="34"/>
  <c r="BE137" i="34"/>
  <c r="BE138" i="34"/>
  <c r="BE140" i="34"/>
  <c r="BE155" i="34"/>
  <c r="BE158" i="34"/>
  <c r="BE159" i="34"/>
  <c r="E85" i="33"/>
  <c r="BE135" i="33"/>
  <c r="BE137" i="33"/>
  <c r="BE138" i="33"/>
  <c r="BE140" i="33"/>
  <c r="BE142" i="33"/>
  <c r="BE144" i="33"/>
  <c r="BE147" i="33"/>
  <c r="J89" i="33"/>
  <c r="BE126" i="33"/>
  <c r="BE127" i="33"/>
  <c r="BE128" i="33"/>
  <c r="BE131" i="33"/>
  <c r="BE139" i="33"/>
  <c r="BE145" i="33"/>
  <c r="BE146" i="33"/>
  <c r="BE152" i="33"/>
  <c r="BE153" i="33"/>
  <c r="BE155" i="33"/>
  <c r="BE159" i="33"/>
  <c r="F92" i="33"/>
  <c r="BE124" i="33"/>
  <c r="BE125" i="33"/>
  <c r="BE133" i="33"/>
  <c r="BE143" i="33"/>
  <c r="BE149" i="33"/>
  <c r="BE151" i="33"/>
  <c r="BE154" i="33"/>
  <c r="BE157" i="33"/>
  <c r="F92" i="32"/>
  <c r="J117" i="32"/>
  <c r="BE130" i="32"/>
  <c r="BE132" i="32"/>
  <c r="BE133" i="32"/>
  <c r="BE144" i="32"/>
  <c r="BE145" i="32"/>
  <c r="BE151" i="32"/>
  <c r="BE155" i="32"/>
  <c r="BE157" i="32"/>
  <c r="BE159" i="32"/>
  <c r="BE162" i="32"/>
  <c r="BE168" i="32"/>
  <c r="E85" i="32"/>
  <c r="BE140" i="32"/>
  <c r="BE149" i="32"/>
  <c r="BE160" i="32"/>
  <c r="BE166" i="32"/>
  <c r="BE167" i="32"/>
  <c r="BE126" i="32"/>
  <c r="BE127" i="32"/>
  <c r="BE128" i="32"/>
  <c r="BE129" i="32"/>
  <c r="BE138" i="32"/>
  <c r="BE142" i="32"/>
  <c r="BE147" i="32"/>
  <c r="BE150" i="32"/>
  <c r="BE152" i="32"/>
  <c r="BE154" i="32"/>
  <c r="BE165" i="32"/>
  <c r="BE172" i="32"/>
  <c r="BE125" i="32"/>
  <c r="BE131" i="32"/>
  <c r="BE134" i="32"/>
  <c r="BE146" i="32"/>
  <c r="BE153" i="32"/>
  <c r="BE158" i="32"/>
  <c r="BE164" i="32"/>
  <c r="BE170" i="32"/>
  <c r="BE136" i="31"/>
  <c r="BE137" i="31"/>
  <c r="BE139" i="31"/>
  <c r="BE144" i="31"/>
  <c r="BE123" i="31"/>
  <c r="BE124" i="31"/>
  <c r="BE125" i="31"/>
  <c r="BE130" i="31"/>
  <c r="BE142" i="31"/>
  <c r="BE143" i="31"/>
  <c r="BE145" i="31"/>
  <c r="J89" i="31"/>
  <c r="E111" i="31"/>
  <c r="F118" i="31"/>
  <c r="BE127" i="31"/>
  <c r="BE132" i="31"/>
  <c r="BE140" i="31"/>
  <c r="BE146" i="31"/>
  <c r="BE148" i="31"/>
  <c r="BE126" i="31"/>
  <c r="BE134" i="31"/>
  <c r="BE150" i="31"/>
  <c r="F92" i="30"/>
  <c r="BE131" i="30"/>
  <c r="BE137" i="30"/>
  <c r="BE138" i="30"/>
  <c r="BE140" i="30"/>
  <c r="BE145" i="30"/>
  <c r="BE150" i="30"/>
  <c r="BE153" i="30"/>
  <c r="BE155" i="30"/>
  <c r="BE170" i="30"/>
  <c r="BE173" i="30"/>
  <c r="BE184" i="30"/>
  <c r="BE186" i="30"/>
  <c r="BE191" i="30"/>
  <c r="BE205" i="30"/>
  <c r="BE220" i="30"/>
  <c r="BE222" i="30"/>
  <c r="BE234" i="30"/>
  <c r="BE245" i="30"/>
  <c r="J128" i="29"/>
  <c r="J98" i="29" s="1"/>
  <c r="E85" i="30"/>
  <c r="BE133" i="30"/>
  <c r="BE147" i="30"/>
  <c r="BE162" i="30"/>
  <c r="BE168" i="30"/>
  <c r="BE177" i="30"/>
  <c r="BE188" i="30"/>
  <c r="BE190" i="30"/>
  <c r="BE193" i="30"/>
  <c r="BE195" i="30"/>
  <c r="BE197" i="30"/>
  <c r="BE209" i="30"/>
  <c r="BE224" i="30"/>
  <c r="BE229" i="30"/>
  <c r="BE231" i="30"/>
  <c r="BE236" i="30"/>
  <c r="BE239" i="30"/>
  <c r="BE242" i="30"/>
  <c r="J89" i="30"/>
  <c r="BE157" i="30"/>
  <c r="BE160" i="30"/>
  <c r="BE164" i="30"/>
  <c r="BE166" i="30"/>
  <c r="BE175" i="30"/>
  <c r="BE183" i="30"/>
  <c r="BE199" i="30"/>
  <c r="BE207" i="30"/>
  <c r="BE211" i="30"/>
  <c r="BE217" i="30"/>
  <c r="BE219" i="30"/>
  <c r="BE227" i="30"/>
  <c r="BE129" i="30"/>
  <c r="BE142" i="30"/>
  <c r="BE171" i="30"/>
  <c r="BE179" i="30"/>
  <c r="BE180" i="30"/>
  <c r="BE181" i="30"/>
  <c r="BE201" i="30"/>
  <c r="BE203" i="30"/>
  <c r="BE213" i="30"/>
  <c r="BE215" i="30"/>
  <c r="BE226" i="30"/>
  <c r="BE232" i="30"/>
  <c r="BE241" i="30"/>
  <c r="J89" i="29"/>
  <c r="BE131" i="29"/>
  <c r="BE132" i="29"/>
  <c r="BE133" i="29"/>
  <c r="BE134" i="29"/>
  <c r="BE142" i="29"/>
  <c r="BE145" i="29"/>
  <c r="BE155" i="29"/>
  <c r="BE161" i="29"/>
  <c r="BE175" i="29"/>
  <c r="BE189" i="29"/>
  <c r="BE199" i="29"/>
  <c r="BE200" i="29"/>
  <c r="BE201" i="29"/>
  <c r="BE203" i="29"/>
  <c r="BE210" i="29"/>
  <c r="BE211" i="29"/>
  <c r="BE219" i="29"/>
  <c r="BE220" i="29"/>
  <c r="BE227" i="29"/>
  <c r="BE236" i="29"/>
  <c r="BE238" i="29"/>
  <c r="BE240" i="29"/>
  <c r="BE256" i="29"/>
  <c r="F92" i="29"/>
  <c r="BE137" i="29"/>
  <c r="BE140" i="29"/>
  <c r="BE143" i="29"/>
  <c r="BE146" i="29"/>
  <c r="BE156" i="29"/>
  <c r="BE158" i="29"/>
  <c r="BE163" i="29"/>
  <c r="BE164" i="29"/>
  <c r="BE165" i="29"/>
  <c r="BE170" i="29"/>
  <c r="BE172" i="29"/>
  <c r="BE173" i="29"/>
  <c r="BE176" i="29"/>
  <c r="BE177" i="29"/>
  <c r="BE178" i="29"/>
  <c r="BE179" i="29"/>
  <c r="BE187" i="29"/>
  <c r="BE188" i="29"/>
  <c r="BE190" i="29"/>
  <c r="BE191" i="29"/>
  <c r="BE193" i="29"/>
  <c r="BE194" i="29"/>
  <c r="BE195" i="29"/>
  <c r="BE198" i="29"/>
  <c r="BE204" i="29"/>
  <c r="BE205" i="29"/>
  <c r="BE206" i="29"/>
  <c r="BE207" i="29"/>
  <c r="BE208" i="29"/>
  <c r="BE212" i="29"/>
  <c r="BE228" i="29"/>
  <c r="BE230" i="29"/>
  <c r="BE239" i="29"/>
  <c r="BE244" i="29"/>
  <c r="J122" i="28"/>
  <c r="J98" i="28"/>
  <c r="BE135" i="29"/>
  <c r="BE139" i="29"/>
  <c r="BE141" i="29"/>
  <c r="BE147" i="29"/>
  <c r="BE149" i="29"/>
  <c r="BE150" i="29"/>
  <c r="BE151" i="29"/>
  <c r="BE153" i="29"/>
  <c r="BE154" i="29"/>
  <c r="BE157" i="29"/>
  <c r="BE159" i="29"/>
  <c r="BE162" i="29"/>
  <c r="BE166" i="29"/>
  <c r="BE167" i="29"/>
  <c r="BE168" i="29"/>
  <c r="BE169" i="29"/>
  <c r="BE174" i="29"/>
  <c r="BE180" i="29"/>
  <c r="BE182" i="29"/>
  <c r="BE186" i="29"/>
  <c r="BE192" i="29"/>
  <c r="BE196" i="29"/>
  <c r="BE197" i="29"/>
  <c r="BE213" i="29"/>
  <c r="BE215" i="29"/>
  <c r="BE218" i="29"/>
  <c r="BE221" i="29"/>
  <c r="BE223" i="29"/>
  <c r="BE224" i="29"/>
  <c r="BE225" i="29"/>
  <c r="BE226" i="29"/>
  <c r="BE229" i="29"/>
  <c r="BE232" i="29"/>
  <c r="BE233" i="29"/>
  <c r="BE234" i="29"/>
  <c r="BE243" i="29"/>
  <c r="BE245" i="29"/>
  <c r="BE247" i="29"/>
  <c r="BE250" i="29"/>
  <c r="BE253" i="29"/>
  <c r="BE255" i="29"/>
  <c r="E85" i="29"/>
  <c r="BE129" i="29"/>
  <c r="BE130" i="29"/>
  <c r="BE136" i="29"/>
  <c r="BE138" i="29"/>
  <c r="BE144" i="29"/>
  <c r="BE148" i="29"/>
  <c r="BE152" i="29"/>
  <c r="BE160" i="29"/>
  <c r="BE171" i="29"/>
  <c r="BE181" i="29"/>
  <c r="BE183" i="29"/>
  <c r="BE184" i="29"/>
  <c r="BE185" i="29"/>
  <c r="BE202" i="29"/>
  <c r="BE209" i="29"/>
  <c r="BE214" i="29"/>
  <c r="BE216" i="29"/>
  <c r="BE217" i="29"/>
  <c r="BE222" i="29"/>
  <c r="BE235" i="29"/>
  <c r="BE241" i="29"/>
  <c r="BE251" i="29"/>
  <c r="J89" i="28"/>
  <c r="BE126" i="28"/>
  <c r="BE127" i="28"/>
  <c r="BE138" i="28"/>
  <c r="BE157" i="28"/>
  <c r="BE178" i="28"/>
  <c r="J128" i="27"/>
  <c r="J100" i="27"/>
  <c r="E85" i="28"/>
  <c r="F92" i="28"/>
  <c r="BE191" i="28"/>
  <c r="BE131" i="28"/>
  <c r="BE143" i="28"/>
  <c r="BE145" i="28"/>
  <c r="BE147" i="28"/>
  <c r="BE149" i="28"/>
  <c r="BE156" i="28"/>
  <c r="BE168" i="28"/>
  <c r="BE170" i="28"/>
  <c r="BE174" i="28"/>
  <c r="BE176" i="28"/>
  <c r="BE193" i="28"/>
  <c r="BE123" i="28"/>
  <c r="BE151" i="28"/>
  <c r="BE161" i="28"/>
  <c r="BE164" i="28"/>
  <c r="BE166" i="28"/>
  <c r="BE172" i="28"/>
  <c r="BE180" i="28"/>
  <c r="BE183" i="28"/>
  <c r="BE185" i="28"/>
  <c r="BE187" i="28"/>
  <c r="BE189" i="28"/>
  <c r="BE195" i="28"/>
  <c r="BE154" i="27"/>
  <c r="BE176" i="27"/>
  <c r="BE199" i="27"/>
  <c r="BE203" i="27"/>
  <c r="BE210" i="27"/>
  <c r="BE237" i="27"/>
  <c r="BE239" i="27"/>
  <c r="BE244" i="27"/>
  <c r="BE245" i="27"/>
  <c r="BE247" i="27"/>
  <c r="E85" i="27"/>
  <c r="J91" i="27"/>
  <c r="BE129" i="27"/>
  <c r="BE141" i="27"/>
  <c r="BE145" i="27"/>
  <c r="BE146" i="27"/>
  <c r="BE163" i="27"/>
  <c r="BE184" i="27"/>
  <c r="BE195" i="27"/>
  <c r="BE206" i="27"/>
  <c r="BE243" i="27"/>
  <c r="BE246" i="27"/>
  <c r="BE248" i="27"/>
  <c r="BE152" i="27"/>
  <c r="BE168" i="27"/>
  <c r="BE172" i="27"/>
  <c r="BE186" i="27"/>
  <c r="BE214" i="27"/>
  <c r="BE240" i="27"/>
  <c r="BE241" i="27"/>
  <c r="F94" i="27"/>
  <c r="BE155" i="27"/>
  <c r="BE218" i="27"/>
  <c r="BE222" i="27"/>
  <c r="BE227" i="27"/>
  <c r="BE235" i="27"/>
  <c r="BE236" i="27"/>
  <c r="BE238" i="27"/>
  <c r="BE242" i="27"/>
  <c r="BE250" i="27"/>
  <c r="E85" i="26"/>
  <c r="BE131" i="26"/>
  <c r="BE135" i="26"/>
  <c r="F121" i="26"/>
  <c r="BE139" i="26"/>
  <c r="J118" i="26"/>
  <c r="BE141" i="26"/>
  <c r="BE146" i="26"/>
  <c r="BE127" i="26"/>
  <c r="BE148" i="26"/>
  <c r="E112" i="25"/>
  <c r="BE135" i="25"/>
  <c r="BE137" i="25"/>
  <c r="BE153" i="25"/>
  <c r="BE159" i="25"/>
  <c r="BE164" i="25"/>
  <c r="F94" i="25"/>
  <c r="J118" i="25"/>
  <c r="BE150" i="25"/>
  <c r="BE127" i="25"/>
  <c r="BE130" i="25"/>
  <c r="BE140" i="25"/>
  <c r="BE160" i="25"/>
  <c r="BE145" i="25"/>
  <c r="BE157" i="25"/>
  <c r="BE158" i="25"/>
  <c r="J118" i="24"/>
  <c r="F121" i="24"/>
  <c r="BE137" i="24"/>
  <c r="BE145" i="24"/>
  <c r="BE150" i="24"/>
  <c r="BE162" i="24"/>
  <c r="E112" i="24"/>
  <c r="BE135" i="24"/>
  <c r="BE140" i="24"/>
  <c r="BE153" i="24"/>
  <c r="BE158" i="24"/>
  <c r="BE161" i="24"/>
  <c r="BE127" i="24"/>
  <c r="BE157" i="24"/>
  <c r="BE160" i="24"/>
  <c r="BE130" i="24"/>
  <c r="BE159" i="24"/>
  <c r="BE166" i="24"/>
  <c r="E85" i="23"/>
  <c r="BE164" i="23"/>
  <c r="BE166" i="23"/>
  <c r="BE172" i="23"/>
  <c r="BE175" i="23"/>
  <c r="J129" i="22"/>
  <c r="J100" i="22" s="1"/>
  <c r="J91" i="23"/>
  <c r="BE131" i="23"/>
  <c r="BE134" i="23"/>
  <c r="BE137" i="23"/>
  <c r="BE138" i="23"/>
  <c r="BE146" i="23"/>
  <c r="BE149" i="23"/>
  <c r="BE158" i="23"/>
  <c r="BE167" i="23"/>
  <c r="BE180" i="23"/>
  <c r="F94" i="23"/>
  <c r="BE143" i="23"/>
  <c r="BE183" i="23"/>
  <c r="BE187" i="23"/>
  <c r="BE145" i="23"/>
  <c r="BE154" i="23"/>
  <c r="BE163" i="23"/>
  <c r="BE170" i="23"/>
  <c r="BE186" i="23"/>
  <c r="BE158" i="22"/>
  <c r="BE162" i="22"/>
  <c r="BE173" i="22"/>
  <c r="BE174" i="22"/>
  <c r="BE197" i="22"/>
  <c r="BE201" i="22"/>
  <c r="BE206" i="22"/>
  <c r="BK241" i="21"/>
  <c r="J241" i="21" s="1"/>
  <c r="J106" i="21" s="1"/>
  <c r="J91" i="22"/>
  <c r="E115" i="22"/>
  <c r="BE134" i="22"/>
  <c r="BE138" i="22"/>
  <c r="BE142" i="22"/>
  <c r="BE146" i="22"/>
  <c r="BE150" i="22"/>
  <c r="BE164" i="22"/>
  <c r="BE167" i="22"/>
  <c r="BE175" i="22"/>
  <c r="BE182" i="22"/>
  <c r="BE196" i="22"/>
  <c r="F94" i="22"/>
  <c r="BE130" i="22"/>
  <c r="BE168" i="22"/>
  <c r="BE169" i="22"/>
  <c r="BE170" i="22"/>
  <c r="BE171" i="22"/>
  <c r="BE204" i="22"/>
  <c r="BE205" i="22"/>
  <c r="BE207" i="22"/>
  <c r="BE154" i="22"/>
  <c r="BE172" i="22"/>
  <c r="BE189" i="22"/>
  <c r="E85" i="21"/>
  <c r="BE147" i="21"/>
  <c r="BE200" i="21"/>
  <c r="BE212" i="21"/>
  <c r="BE218" i="21"/>
  <c r="BE233" i="21"/>
  <c r="BE236" i="21"/>
  <c r="BE238" i="21"/>
  <c r="BE240" i="21"/>
  <c r="BE252" i="21"/>
  <c r="BE273" i="21"/>
  <c r="BE278" i="21"/>
  <c r="BE282" i="21"/>
  <c r="BE292" i="21"/>
  <c r="BE295" i="21"/>
  <c r="BE302" i="21"/>
  <c r="BE313" i="21"/>
  <c r="J91" i="21"/>
  <c r="F131" i="21"/>
  <c r="BE137" i="21"/>
  <c r="BE140" i="21"/>
  <c r="BE144" i="21"/>
  <c r="BE166" i="21"/>
  <c r="BE180" i="21"/>
  <c r="BE211" i="21"/>
  <c r="BE237" i="21"/>
  <c r="BE243" i="21"/>
  <c r="BE254" i="21"/>
  <c r="BE259" i="21"/>
  <c r="BE287" i="21"/>
  <c r="BE305" i="21"/>
  <c r="BE333" i="21"/>
  <c r="BE334" i="21"/>
  <c r="BE335" i="21"/>
  <c r="BE345" i="21"/>
  <c r="BE350" i="21"/>
  <c r="BE352" i="21"/>
  <c r="BE154" i="21"/>
  <c r="BE157" i="21"/>
  <c r="BE162" i="21"/>
  <c r="BE186" i="21"/>
  <c r="BE196" i="21"/>
  <c r="BE199" i="21"/>
  <c r="BE203" i="21"/>
  <c r="BE213" i="21"/>
  <c r="BE217" i="21"/>
  <c r="BE232" i="21"/>
  <c r="BE265" i="21"/>
  <c r="BE290" i="21"/>
  <c r="BE309" i="21"/>
  <c r="BE312" i="21"/>
  <c r="BE316" i="21"/>
  <c r="BE318" i="21"/>
  <c r="BE324" i="21"/>
  <c r="BE326" i="21"/>
  <c r="BE331" i="21"/>
  <c r="BE336" i="21"/>
  <c r="BE348" i="21"/>
  <c r="BE152" i="21"/>
  <c r="BE170" i="21"/>
  <c r="BE175" i="21"/>
  <c r="BE188" i="21"/>
  <c r="BE193" i="21"/>
  <c r="BE207" i="21"/>
  <c r="BE223" i="21"/>
  <c r="BE228" i="21"/>
  <c r="BE247" i="21"/>
  <c r="BE268" i="21"/>
  <c r="BE296" i="21"/>
  <c r="BE299" i="21"/>
  <c r="BE303" i="21"/>
  <c r="BE304" i="21"/>
  <c r="BE338" i="21"/>
  <c r="BE344" i="21"/>
  <c r="BE362" i="21"/>
  <c r="BK179" i="19"/>
  <c r="J179" i="19"/>
  <c r="J110" i="19" s="1"/>
  <c r="E85" i="20"/>
  <c r="BE139" i="20"/>
  <c r="BE149" i="20"/>
  <c r="BE151" i="20"/>
  <c r="BE163" i="20"/>
  <c r="BE168" i="20"/>
  <c r="BE176" i="20"/>
  <c r="BE188" i="20"/>
  <c r="BE199" i="20"/>
  <c r="BE200" i="20"/>
  <c r="BE215" i="20"/>
  <c r="BE234" i="20"/>
  <c r="BE243" i="20"/>
  <c r="BE248" i="20"/>
  <c r="BE257" i="20"/>
  <c r="BE274" i="20"/>
  <c r="BE277" i="20"/>
  <c r="BE301" i="20"/>
  <c r="BE320" i="20"/>
  <c r="BE324" i="20"/>
  <c r="BE334" i="20"/>
  <c r="J91" i="20"/>
  <c r="F130" i="20"/>
  <c r="BE136" i="20"/>
  <c r="BE144" i="20"/>
  <c r="BE154" i="20"/>
  <c r="BE159" i="20"/>
  <c r="BE172" i="20"/>
  <c r="BE178" i="20"/>
  <c r="BE182" i="20"/>
  <c r="BE183" i="20"/>
  <c r="BE194" i="20"/>
  <c r="BE201" i="20"/>
  <c r="BE202" i="20"/>
  <c r="BE203" i="20"/>
  <c r="BE207" i="20"/>
  <c r="BE218" i="20"/>
  <c r="BE222" i="20"/>
  <c r="BE253" i="20"/>
  <c r="BE270" i="20"/>
  <c r="BE271" i="20"/>
  <c r="BE284" i="20"/>
  <c r="BE287" i="20"/>
  <c r="BE293" i="20"/>
  <c r="BE299" i="20"/>
  <c r="BE306" i="20"/>
  <c r="BE313" i="20"/>
  <c r="BE322" i="20"/>
  <c r="BE143" i="20"/>
  <c r="BE189" i="20"/>
  <c r="BE211" i="20"/>
  <c r="BE227" i="20"/>
  <c r="BE229" i="20"/>
  <c r="BE240" i="20"/>
  <c r="BE262" i="20"/>
  <c r="BE265" i="20"/>
  <c r="BE267" i="20"/>
  <c r="BE279" i="20"/>
  <c r="BE308" i="20"/>
  <c r="BE309" i="20"/>
  <c r="BE311" i="20"/>
  <c r="BE184" i="20"/>
  <c r="BE208" i="20"/>
  <c r="BE212" i="20"/>
  <c r="BE213" i="20"/>
  <c r="BE278" i="20"/>
  <c r="BE280" i="20"/>
  <c r="BE288" i="20"/>
  <c r="BE291" i="20"/>
  <c r="BE310" i="20"/>
  <c r="BE316" i="20"/>
  <c r="BE317" i="20"/>
  <c r="J157" i="18"/>
  <c r="J107" i="18"/>
  <c r="J93" i="19"/>
  <c r="BE139" i="19"/>
  <c r="BE145" i="19"/>
  <c r="BE147" i="19"/>
  <c r="BE173" i="19"/>
  <c r="BE178" i="19"/>
  <c r="BE186" i="19"/>
  <c r="F96" i="19"/>
  <c r="BE146" i="19"/>
  <c r="BE149" i="19"/>
  <c r="BE154" i="19"/>
  <c r="BE157" i="19"/>
  <c r="BE163" i="19"/>
  <c r="BE167" i="19"/>
  <c r="BE169" i="19"/>
  <c r="BE174" i="19"/>
  <c r="BE184" i="19"/>
  <c r="BE188" i="19"/>
  <c r="E85" i="19"/>
  <c r="BE140" i="19"/>
  <c r="BE142" i="19"/>
  <c r="BE148" i="19"/>
  <c r="BE150" i="19"/>
  <c r="BE155" i="19"/>
  <c r="BE160" i="19"/>
  <c r="BE161" i="19"/>
  <c r="BE164" i="19"/>
  <c r="BE165" i="19"/>
  <c r="BE170" i="19"/>
  <c r="BE171" i="19"/>
  <c r="BE176" i="19"/>
  <c r="BE177" i="19"/>
  <c r="BE182" i="19"/>
  <c r="BE156" i="19"/>
  <c r="BE158" i="19"/>
  <c r="BE159" i="19"/>
  <c r="BE162" i="19"/>
  <c r="BE172" i="19"/>
  <c r="BE181" i="19"/>
  <c r="E85" i="18"/>
  <c r="J93" i="18"/>
  <c r="BE148" i="18"/>
  <c r="BE166" i="18"/>
  <c r="BE167" i="18"/>
  <c r="BE174" i="18"/>
  <c r="BE175" i="18"/>
  <c r="F132" i="18"/>
  <c r="BE146" i="18"/>
  <c r="BE149" i="18"/>
  <c r="BE153" i="18"/>
  <c r="BE161" i="18"/>
  <c r="BE162" i="18"/>
  <c r="BE163" i="18"/>
  <c r="BE164" i="18"/>
  <c r="BE165" i="18"/>
  <c r="BE169" i="18"/>
  <c r="BE172" i="18"/>
  <c r="BE176" i="18"/>
  <c r="BE177" i="18"/>
  <c r="BE184" i="18"/>
  <c r="BE187" i="18"/>
  <c r="BE140" i="18"/>
  <c r="BE142" i="18"/>
  <c r="BE152" i="18"/>
  <c r="BE154" i="18"/>
  <c r="BE155" i="18"/>
  <c r="BE160" i="18"/>
  <c r="BE180" i="18"/>
  <c r="BE188" i="18"/>
  <c r="BE138" i="18"/>
  <c r="BE139" i="18"/>
  <c r="BE145" i="18"/>
  <c r="BE147" i="18"/>
  <c r="BE150" i="18"/>
  <c r="BE158" i="18"/>
  <c r="BE159" i="18"/>
  <c r="BE168" i="18"/>
  <c r="BE170" i="18"/>
  <c r="BE171" i="18"/>
  <c r="BE173" i="18"/>
  <c r="BE178" i="18"/>
  <c r="BE182" i="18"/>
  <c r="BE183" i="18"/>
  <c r="BE190" i="18"/>
  <c r="BE192" i="18"/>
  <c r="BE194" i="18"/>
  <c r="E85" i="17"/>
  <c r="J128" i="17"/>
  <c r="BE137" i="17"/>
  <c r="BE138" i="17"/>
  <c r="BE139" i="17"/>
  <c r="BE144" i="17"/>
  <c r="BE153" i="17"/>
  <c r="BE158" i="17"/>
  <c r="BE159" i="17"/>
  <c r="F131" i="17"/>
  <c r="BE141" i="17"/>
  <c r="BE152" i="17"/>
  <c r="BE156" i="17"/>
  <c r="BE161" i="17"/>
  <c r="BE165" i="17"/>
  <c r="BE169" i="17"/>
  <c r="BE171" i="17"/>
  <c r="BE145" i="17"/>
  <c r="BE148" i="17"/>
  <c r="BE150" i="17"/>
  <c r="BE155" i="17"/>
  <c r="BE157" i="17"/>
  <c r="BE160" i="17"/>
  <c r="BE164" i="17"/>
  <c r="BE167" i="17"/>
  <c r="BK151" i="15"/>
  <c r="J151" i="15" s="1"/>
  <c r="J106" i="15" s="1"/>
  <c r="E120" i="16"/>
  <c r="BE144" i="16"/>
  <c r="BE149" i="16"/>
  <c r="BE152" i="16"/>
  <c r="BE153" i="16"/>
  <c r="BE157" i="16"/>
  <c r="BE160" i="16"/>
  <c r="BE164" i="16"/>
  <c r="BE165" i="16"/>
  <c r="BE181" i="16"/>
  <c r="BE190" i="16"/>
  <c r="BE191" i="16"/>
  <c r="F96" i="16"/>
  <c r="J128" i="16"/>
  <c r="BE137" i="16"/>
  <c r="BE138" i="16"/>
  <c r="BE145" i="16"/>
  <c r="BE146" i="16"/>
  <c r="BE147" i="16"/>
  <c r="BE150" i="16"/>
  <c r="BE155" i="16"/>
  <c r="BE156" i="16"/>
  <c r="BE158" i="16"/>
  <c r="BE163" i="16"/>
  <c r="BE167" i="16"/>
  <c r="BE177" i="16"/>
  <c r="BE179" i="16"/>
  <c r="BE187" i="16"/>
  <c r="BE193" i="16"/>
  <c r="BE195" i="16"/>
  <c r="BE139" i="16"/>
  <c r="BE141" i="16"/>
  <c r="BE159" i="16"/>
  <c r="BE169" i="16"/>
  <c r="BE171" i="16"/>
  <c r="BE173" i="16"/>
  <c r="BE175" i="16"/>
  <c r="BE183" i="16"/>
  <c r="BE185" i="16"/>
  <c r="BE197" i="16"/>
  <c r="BE145" i="15"/>
  <c r="BE148" i="15"/>
  <c r="BE153" i="15"/>
  <c r="BE155" i="15"/>
  <c r="BE156" i="15"/>
  <c r="BE157" i="15"/>
  <c r="BE158" i="15"/>
  <c r="BE159" i="15"/>
  <c r="BE160" i="15"/>
  <c r="BE163" i="15"/>
  <c r="BE165" i="15"/>
  <c r="BE169" i="15"/>
  <c r="BE184" i="15"/>
  <c r="BE185" i="15"/>
  <c r="BE187" i="15"/>
  <c r="BE188" i="15"/>
  <c r="BE198" i="15"/>
  <c r="BE200" i="15"/>
  <c r="J143" i="14"/>
  <c r="J105" i="14" s="1"/>
  <c r="J93" i="15"/>
  <c r="F96" i="15"/>
  <c r="BE139" i="15"/>
  <c r="BE146" i="15"/>
  <c r="BE149" i="15"/>
  <c r="BE164" i="15"/>
  <c r="BE177" i="15"/>
  <c r="BE190" i="15"/>
  <c r="BE192" i="15"/>
  <c r="BE196" i="15"/>
  <c r="BE202" i="15"/>
  <c r="E120" i="15"/>
  <c r="BE137" i="15"/>
  <c r="BE141" i="15"/>
  <c r="BE144" i="15"/>
  <c r="BE147" i="15"/>
  <c r="BE161" i="15"/>
  <c r="BE171" i="15"/>
  <c r="BE179" i="15"/>
  <c r="BE189" i="15"/>
  <c r="BE191" i="15"/>
  <c r="BE195" i="15"/>
  <c r="BE138" i="15"/>
  <c r="BE167" i="15"/>
  <c r="BE173" i="15"/>
  <c r="BE175" i="15"/>
  <c r="BE181" i="15"/>
  <c r="BE183" i="15"/>
  <c r="BE186" i="15"/>
  <c r="BE137" i="14"/>
  <c r="BE144" i="14"/>
  <c r="BE146" i="14"/>
  <c r="BE147" i="14"/>
  <c r="BE151" i="14"/>
  <c r="BE157" i="14"/>
  <c r="BE160" i="14"/>
  <c r="BE163" i="14"/>
  <c r="BE167" i="14"/>
  <c r="BE177" i="14"/>
  <c r="BE179" i="14"/>
  <c r="BE201" i="14"/>
  <c r="BE205" i="14"/>
  <c r="BE207" i="14"/>
  <c r="BE208" i="14"/>
  <c r="BE219" i="14"/>
  <c r="BE221" i="14"/>
  <c r="BE222" i="14"/>
  <c r="BE230" i="14"/>
  <c r="BE236" i="14"/>
  <c r="BE240" i="14"/>
  <c r="BE251" i="14"/>
  <c r="F96" i="14"/>
  <c r="E120" i="14"/>
  <c r="BE139" i="14"/>
  <c r="BE141" i="14"/>
  <c r="BE148" i="14"/>
  <c r="BE155" i="14"/>
  <c r="BE162" i="14"/>
  <c r="BE169" i="14"/>
  <c r="BE171" i="14"/>
  <c r="BE181" i="14"/>
  <c r="BE183" i="14"/>
  <c r="BE189" i="14"/>
  <c r="BE191" i="14"/>
  <c r="BE193" i="14"/>
  <c r="BE194" i="14"/>
  <c r="BE196" i="14"/>
  <c r="BE198" i="14"/>
  <c r="BE200" i="14"/>
  <c r="BE214" i="14"/>
  <c r="BE217" i="14"/>
  <c r="BE220" i="14"/>
  <c r="BE224" i="14"/>
  <c r="BE225" i="14"/>
  <c r="BE226" i="14"/>
  <c r="BE227" i="14"/>
  <c r="BE228" i="14"/>
  <c r="BE238" i="14"/>
  <c r="BE244" i="14"/>
  <c r="J93" i="14"/>
  <c r="BE138" i="14"/>
  <c r="BE149" i="14"/>
  <c r="BE172" i="14"/>
  <c r="BE175" i="14"/>
  <c r="BE185" i="14"/>
  <c r="BE187" i="14"/>
  <c r="BE199" i="14"/>
  <c r="BE212" i="14"/>
  <c r="BE232" i="14"/>
  <c r="BE234" i="14"/>
  <c r="BE247" i="14"/>
  <c r="BE249" i="14"/>
  <c r="BE145" i="14"/>
  <c r="BE153" i="14"/>
  <c r="BE158" i="14"/>
  <c r="BE161" i="14"/>
  <c r="BE164" i="14"/>
  <c r="BE168" i="14"/>
  <c r="BE173" i="14"/>
  <c r="BE203" i="14"/>
  <c r="BE210" i="14"/>
  <c r="BE213" i="14"/>
  <c r="BE215" i="14"/>
  <c r="BE216" i="14"/>
  <c r="BE218" i="14"/>
  <c r="BE223" i="14"/>
  <c r="BE245" i="14"/>
  <c r="J93" i="13"/>
  <c r="E114" i="13"/>
  <c r="BE132" i="13"/>
  <c r="BE134" i="13"/>
  <c r="BE136" i="13"/>
  <c r="BE137" i="13"/>
  <c r="BE151" i="13"/>
  <c r="BE153" i="13"/>
  <c r="BE163" i="13"/>
  <c r="BE167" i="13"/>
  <c r="BE169" i="13"/>
  <c r="BE177" i="13"/>
  <c r="BE180" i="13"/>
  <c r="F96" i="13"/>
  <c r="BE145" i="13"/>
  <c r="BE149" i="13"/>
  <c r="BE154" i="13"/>
  <c r="BE156" i="13"/>
  <c r="BE157" i="13"/>
  <c r="BE158" i="13"/>
  <c r="BE172" i="13"/>
  <c r="BE174" i="13"/>
  <c r="BE183" i="13"/>
  <c r="BE131" i="13"/>
  <c r="BE141" i="13"/>
  <c r="BE143" i="13"/>
  <c r="BE155" i="13"/>
  <c r="BE176" i="13"/>
  <c r="BE178" i="13"/>
  <c r="BE185" i="13"/>
  <c r="BE139" i="13"/>
  <c r="BE147" i="13"/>
  <c r="BE159" i="13"/>
  <c r="BE161" i="13"/>
  <c r="BE165" i="13"/>
  <c r="BE171" i="13"/>
  <c r="J130" i="11"/>
  <c r="J101" i="11"/>
  <c r="J131" i="11"/>
  <c r="J102" i="11"/>
  <c r="J93" i="12"/>
  <c r="BE131" i="12"/>
  <c r="BE132" i="12"/>
  <c r="BE134" i="12"/>
  <c r="BE137" i="12"/>
  <c r="BE138" i="12"/>
  <c r="BE139" i="12"/>
  <c r="BE142" i="12"/>
  <c r="BE144" i="12"/>
  <c r="BE149" i="12"/>
  <c r="BE151" i="12"/>
  <c r="BE152" i="12"/>
  <c r="BE153" i="12"/>
  <c r="BE155" i="12"/>
  <c r="BE156" i="12"/>
  <c r="BE158" i="12"/>
  <c r="BE168" i="12"/>
  <c r="BE170" i="12"/>
  <c r="E114" i="12"/>
  <c r="BE145" i="12"/>
  <c r="BE150" i="12"/>
  <c r="BE157" i="12"/>
  <c r="BE160" i="12"/>
  <c r="BE174" i="12"/>
  <c r="BE147" i="12"/>
  <c r="BE154" i="12"/>
  <c r="BE161" i="12"/>
  <c r="BE163" i="12"/>
  <c r="BE165" i="12"/>
  <c r="BE167" i="12"/>
  <c r="BE172" i="12"/>
  <c r="BE178" i="12"/>
  <c r="BE181" i="12"/>
  <c r="F96" i="12"/>
  <c r="BE135" i="12"/>
  <c r="BE141" i="12"/>
  <c r="BE146" i="12"/>
  <c r="BE164" i="12"/>
  <c r="BE176" i="12"/>
  <c r="J291" i="10"/>
  <c r="J107" i="10" s="1"/>
  <c r="F96" i="11"/>
  <c r="J123" i="11"/>
  <c r="BE135" i="11"/>
  <c r="BE137" i="11"/>
  <c r="BE139" i="11"/>
  <c r="BE142" i="11"/>
  <c r="BE151" i="11"/>
  <c r="BE160" i="11"/>
  <c r="BE165" i="11"/>
  <c r="BE182" i="11"/>
  <c r="BE184" i="11"/>
  <c r="BE185" i="11"/>
  <c r="BE189" i="11"/>
  <c r="BE190" i="11"/>
  <c r="BE191" i="11"/>
  <c r="BE195" i="11"/>
  <c r="BE210" i="11"/>
  <c r="BE212" i="11"/>
  <c r="BE215" i="11"/>
  <c r="BE217" i="11"/>
  <c r="BE218" i="11"/>
  <c r="BE219" i="11"/>
  <c r="BE220" i="11"/>
  <c r="BE223" i="11"/>
  <c r="BE225" i="11"/>
  <c r="BE235" i="11"/>
  <c r="BE248" i="11"/>
  <c r="BE249" i="11"/>
  <c r="BE255" i="11"/>
  <c r="BE259" i="11"/>
  <c r="BE264" i="11"/>
  <c r="J290" i="10"/>
  <c r="J106" i="10"/>
  <c r="BE133" i="11"/>
  <c r="BE136" i="11"/>
  <c r="BE140" i="11"/>
  <c r="BE141" i="11"/>
  <c r="BE143" i="11"/>
  <c r="BE144" i="11"/>
  <c r="BE145" i="11"/>
  <c r="BE146" i="11"/>
  <c r="BE155" i="11"/>
  <c r="BE156" i="11"/>
  <c r="BE163" i="11"/>
  <c r="BE166" i="11"/>
  <c r="BE167" i="11"/>
  <c r="BE171" i="11"/>
  <c r="BE172" i="11"/>
  <c r="BE178" i="11"/>
  <c r="BE183" i="11"/>
  <c r="BE187" i="11"/>
  <c r="BE192" i="11"/>
  <c r="BE201" i="11"/>
  <c r="BE204" i="11"/>
  <c r="BE208" i="11"/>
  <c r="BE211" i="11"/>
  <c r="BE213" i="11"/>
  <c r="BE214" i="11"/>
  <c r="BE222" i="11"/>
  <c r="BE232" i="11"/>
  <c r="BE237" i="11"/>
  <c r="BE242" i="11"/>
  <c r="BE250" i="11"/>
  <c r="E85" i="11"/>
  <c r="BE132" i="11"/>
  <c r="BE152" i="11"/>
  <c r="BE153" i="11"/>
  <c r="BE154" i="11"/>
  <c r="BE157" i="11"/>
  <c r="BE158" i="11"/>
  <c r="BE162" i="11"/>
  <c r="BE164" i="11"/>
  <c r="BE168" i="11"/>
  <c r="BE169" i="11"/>
  <c r="BE176" i="11"/>
  <c r="BE179" i="11"/>
  <c r="BE181" i="11"/>
  <c r="BE196" i="11"/>
  <c r="BE197" i="11"/>
  <c r="BE200" i="11"/>
  <c r="BE203" i="11"/>
  <c r="BE205" i="11"/>
  <c r="BE209" i="11"/>
  <c r="BE216" i="11"/>
  <c r="BE221" i="11"/>
  <c r="BE227" i="11"/>
  <c r="BE230" i="11"/>
  <c r="BE233" i="11"/>
  <c r="BE234" i="11"/>
  <c r="BE241" i="11"/>
  <c r="BE245" i="11"/>
  <c r="BE246" i="11"/>
  <c r="BE247" i="11"/>
  <c r="BE251" i="11"/>
  <c r="BE256" i="11"/>
  <c r="BE138" i="11"/>
  <c r="BE147" i="11"/>
  <c r="BE149" i="11"/>
  <c r="BE150" i="11"/>
  <c r="BE159" i="11"/>
  <c r="BE170" i="11"/>
  <c r="BE173" i="11"/>
  <c r="BE174" i="11"/>
  <c r="BE186" i="11"/>
  <c r="BE188" i="11"/>
  <c r="BE193" i="11"/>
  <c r="BE194" i="11"/>
  <c r="BE198" i="11"/>
  <c r="BE199" i="11"/>
  <c r="BE202" i="11"/>
  <c r="BE206" i="11"/>
  <c r="BE207" i="11"/>
  <c r="BE224" i="11"/>
  <c r="BE226" i="11"/>
  <c r="BE228" i="11"/>
  <c r="BE229" i="11"/>
  <c r="BE231" i="11"/>
  <c r="BE239" i="11"/>
  <c r="BE240" i="11"/>
  <c r="BE243" i="11"/>
  <c r="BE252" i="11"/>
  <c r="BE254" i="11"/>
  <c r="BE261" i="11"/>
  <c r="F96" i="10"/>
  <c r="BE137" i="10"/>
  <c r="BE139" i="10"/>
  <c r="BE141" i="10"/>
  <c r="BE144" i="10"/>
  <c r="BE148" i="10"/>
  <c r="BE152" i="10"/>
  <c r="BE160" i="10"/>
  <c r="BE161" i="10"/>
  <c r="BE163" i="10"/>
  <c r="BE164" i="10"/>
  <c r="BE166" i="10"/>
  <c r="BE167" i="10"/>
  <c r="BE175" i="10"/>
  <c r="BE184" i="10"/>
  <c r="BE189" i="10"/>
  <c r="BE205" i="10"/>
  <c r="BE213" i="10"/>
  <c r="BE216" i="10"/>
  <c r="BE222" i="10"/>
  <c r="BE247" i="10"/>
  <c r="BE264" i="10"/>
  <c r="BE265" i="10"/>
  <c r="BE269" i="10"/>
  <c r="BE270" i="10"/>
  <c r="BE273" i="10"/>
  <c r="BE277" i="10"/>
  <c r="BE288" i="10"/>
  <c r="BE289" i="10"/>
  <c r="BE294" i="10"/>
  <c r="BE298" i="10"/>
  <c r="BE300" i="10"/>
  <c r="BE302" i="10"/>
  <c r="BE304" i="10"/>
  <c r="J128" i="10"/>
  <c r="BE156" i="10"/>
  <c r="BE171" i="10"/>
  <c r="BE173" i="10"/>
  <c r="BE192" i="10"/>
  <c r="BE194" i="10"/>
  <c r="BE204" i="10"/>
  <c r="BE211" i="10"/>
  <c r="BE214" i="10"/>
  <c r="BE219" i="10"/>
  <c r="BE220" i="10"/>
  <c r="BE224" i="10"/>
  <c r="BE227" i="10"/>
  <c r="BE242" i="10"/>
  <c r="BE244" i="10"/>
  <c r="BE245" i="10"/>
  <c r="BE250" i="10"/>
  <c r="BE253" i="10"/>
  <c r="BE258" i="10"/>
  <c r="BE259" i="10"/>
  <c r="BE260" i="10"/>
  <c r="BE263" i="10"/>
  <c r="BE271" i="10"/>
  <c r="BE274" i="10"/>
  <c r="BE275" i="10"/>
  <c r="BE278" i="10"/>
  <c r="BE283" i="10"/>
  <c r="BE293" i="10"/>
  <c r="BE297" i="10"/>
  <c r="E85" i="10"/>
  <c r="BE138" i="10"/>
  <c r="BE145" i="10"/>
  <c r="BE149" i="10"/>
  <c r="BE155" i="10"/>
  <c r="BE169" i="10"/>
  <c r="BE170" i="10"/>
  <c r="BE174" i="10"/>
  <c r="BE177" i="10"/>
  <c r="BE181" i="10"/>
  <c r="BE186" i="10"/>
  <c r="BE187" i="10"/>
  <c r="BE190" i="10"/>
  <c r="BE196" i="10"/>
  <c r="BE202" i="10"/>
  <c r="BE207" i="10"/>
  <c r="BE208" i="10"/>
  <c r="BE210" i="10"/>
  <c r="BE217" i="10"/>
  <c r="BE221" i="10"/>
  <c r="BE223" i="10"/>
  <c r="BE225" i="10"/>
  <c r="BE232" i="10"/>
  <c r="BE235" i="10"/>
  <c r="BE236" i="10"/>
  <c r="BE237" i="10"/>
  <c r="BE238" i="10"/>
  <c r="BE243" i="10"/>
  <c r="BE251" i="10"/>
  <c r="BE252" i="10"/>
  <c r="BE255" i="10"/>
  <c r="BE262" i="10"/>
  <c r="BE267" i="10"/>
  <c r="BE276" i="10"/>
  <c r="BE280" i="10"/>
  <c r="BE281" i="10"/>
  <c r="BE285" i="10"/>
  <c r="BE158" i="10"/>
  <c r="BE172" i="10"/>
  <c r="BE179" i="10"/>
  <c r="BE182" i="10"/>
  <c r="BE197" i="10"/>
  <c r="BE199" i="10"/>
  <c r="BE200" i="10"/>
  <c r="BE226" i="10"/>
  <c r="BE228" i="10"/>
  <c r="BE229" i="10"/>
  <c r="BE230" i="10"/>
  <c r="BE231" i="10"/>
  <c r="BE233" i="10"/>
  <c r="BE234" i="10"/>
  <c r="BE239" i="10"/>
  <c r="BE240" i="10"/>
  <c r="BE241" i="10"/>
  <c r="BE249" i="10"/>
  <c r="BE254" i="10"/>
  <c r="BE256" i="10"/>
  <c r="BE261" i="10"/>
  <c r="BE266" i="10"/>
  <c r="BE282" i="10"/>
  <c r="BE286" i="10"/>
  <c r="BE292" i="10"/>
  <c r="E118" i="9"/>
  <c r="F129" i="9"/>
  <c r="BE137" i="9"/>
  <c r="BE154" i="9"/>
  <c r="BE158" i="9"/>
  <c r="BE170" i="9"/>
  <c r="BE171" i="9"/>
  <c r="BE172" i="9"/>
  <c r="BK133" i="8"/>
  <c r="J133" i="8" s="1"/>
  <c r="J101" i="8" s="1"/>
  <c r="BE136" i="9"/>
  <c r="BE138" i="9"/>
  <c r="BE139" i="9"/>
  <c r="BE140" i="9"/>
  <c r="BE150" i="9"/>
  <c r="BE152" i="9"/>
  <c r="BE161" i="9"/>
  <c r="BE143" i="9"/>
  <c r="BE144" i="9"/>
  <c r="BE148" i="9"/>
  <c r="BE155" i="9"/>
  <c r="BE162" i="9"/>
  <c r="BE163" i="9"/>
  <c r="BE164" i="9"/>
  <c r="BE166" i="9"/>
  <c r="BE168" i="9"/>
  <c r="BE169" i="9"/>
  <c r="J93" i="9"/>
  <c r="BE135" i="9"/>
  <c r="BE141" i="9"/>
  <c r="BE142" i="9"/>
  <c r="BE156" i="9"/>
  <c r="BE160" i="9"/>
  <c r="BE174" i="9"/>
  <c r="BE176" i="9"/>
  <c r="J93" i="8"/>
  <c r="F129" i="8"/>
  <c r="BE144" i="8"/>
  <c r="BE160" i="8"/>
  <c r="BE168" i="8"/>
  <c r="BE169" i="8"/>
  <c r="BE173" i="8"/>
  <c r="BE180" i="8"/>
  <c r="BE191" i="8"/>
  <c r="BE196" i="8"/>
  <c r="BK142" i="7"/>
  <c r="J142" i="7" s="1"/>
  <c r="J101" i="7" s="1"/>
  <c r="BE136" i="8"/>
  <c r="BE141" i="8"/>
  <c r="BE142" i="8"/>
  <c r="BE143" i="8"/>
  <c r="BE146" i="8"/>
  <c r="BE147" i="8"/>
  <c r="BE153" i="8"/>
  <c r="BE155" i="8"/>
  <c r="BE157" i="8"/>
  <c r="BE164" i="8"/>
  <c r="BE171" i="8"/>
  <c r="BE172" i="8"/>
  <c r="BE177" i="8"/>
  <c r="BE183" i="8"/>
  <c r="BE190" i="8"/>
  <c r="BE195" i="8"/>
  <c r="BE198" i="8"/>
  <c r="E118" i="8"/>
  <c r="BE135" i="8"/>
  <c r="BE158" i="8"/>
  <c r="BE162" i="8"/>
  <c r="BE166" i="8"/>
  <c r="BE174" i="8"/>
  <c r="BE175" i="8"/>
  <c r="BE178" i="8"/>
  <c r="BE179" i="8"/>
  <c r="BE181" i="8"/>
  <c r="BE182" i="8"/>
  <c r="BE187" i="8"/>
  <c r="BE188" i="8"/>
  <c r="BE192" i="8"/>
  <c r="BE194" i="8"/>
  <c r="BE202" i="8"/>
  <c r="BK225" i="7"/>
  <c r="J225" i="7" s="1"/>
  <c r="J109" i="7" s="1"/>
  <c r="BE137" i="8"/>
  <c r="BE138" i="8"/>
  <c r="BE139" i="8"/>
  <c r="BE140" i="8"/>
  <c r="BE145" i="8"/>
  <c r="BE151" i="8"/>
  <c r="BE159" i="8"/>
  <c r="BE161" i="8"/>
  <c r="BE163" i="8"/>
  <c r="BE165" i="8"/>
  <c r="BE167" i="8"/>
  <c r="BE184" i="8"/>
  <c r="BE185" i="8"/>
  <c r="BE186" i="8"/>
  <c r="BE197" i="8"/>
  <c r="BE200" i="8"/>
  <c r="E85" i="7"/>
  <c r="BE157" i="7"/>
  <c r="BE161" i="7"/>
  <c r="BE170" i="7"/>
  <c r="BE171" i="7"/>
  <c r="BE175" i="7"/>
  <c r="BE176" i="7"/>
  <c r="BE181" i="7"/>
  <c r="BE190" i="7"/>
  <c r="BE194" i="7"/>
  <c r="BE199" i="7"/>
  <c r="BE202" i="7"/>
  <c r="BE207" i="7"/>
  <c r="BE219" i="7"/>
  <c r="BE220" i="7"/>
  <c r="BE236" i="7"/>
  <c r="BE254" i="7"/>
  <c r="BE263" i="7"/>
  <c r="BE267" i="7"/>
  <c r="BE269" i="7"/>
  <c r="F138" i="7"/>
  <c r="BE146" i="7"/>
  <c r="BE147" i="7"/>
  <c r="BE151" i="7"/>
  <c r="BE153" i="7"/>
  <c r="BE155" i="7"/>
  <c r="BE163" i="7"/>
  <c r="BE165" i="7"/>
  <c r="BE168" i="7"/>
  <c r="BE178" i="7"/>
  <c r="BE182" i="7"/>
  <c r="BE184" i="7"/>
  <c r="BE187" i="7"/>
  <c r="BE195" i="7"/>
  <c r="BE197" i="7"/>
  <c r="BE198" i="7"/>
  <c r="BE204" i="7"/>
  <c r="BE206" i="7"/>
  <c r="BE209" i="7"/>
  <c r="BE214" i="7"/>
  <c r="BE217" i="7"/>
  <c r="BE218" i="7"/>
  <c r="BE228" i="7"/>
  <c r="BE230" i="7"/>
  <c r="BE231" i="7"/>
  <c r="BE242" i="7"/>
  <c r="BE244" i="7"/>
  <c r="BE248" i="7"/>
  <c r="BE252" i="7"/>
  <c r="BE261" i="7"/>
  <c r="BE262" i="7"/>
  <c r="BE264" i="7"/>
  <c r="BE265" i="7"/>
  <c r="J147" i="6"/>
  <c r="J102" i="6" s="1"/>
  <c r="J93" i="7"/>
  <c r="BE148" i="7"/>
  <c r="BE158" i="7"/>
  <c r="BE159" i="7"/>
  <c r="BE160" i="7"/>
  <c r="BE162" i="7"/>
  <c r="BE166" i="7"/>
  <c r="BE174" i="7"/>
  <c r="BE185" i="7"/>
  <c r="BE186" i="7"/>
  <c r="BE188" i="7"/>
  <c r="BE189" i="7"/>
  <c r="BE193" i="7"/>
  <c r="BE196" i="7"/>
  <c r="BE200" i="7"/>
  <c r="BE201" i="7"/>
  <c r="BE203" i="7"/>
  <c r="BE211" i="7"/>
  <c r="BE212" i="7"/>
  <c r="BE213" i="7"/>
  <c r="BE227" i="7"/>
  <c r="BE233" i="7"/>
  <c r="BE256" i="7"/>
  <c r="BE259" i="7"/>
  <c r="BE144" i="7"/>
  <c r="BE145" i="7"/>
  <c r="BE164" i="7"/>
  <c r="BE167" i="7"/>
  <c r="BE172" i="7"/>
  <c r="BE173" i="7"/>
  <c r="BE179" i="7"/>
  <c r="BE180" i="7"/>
  <c r="BE191" i="7"/>
  <c r="BE205" i="7"/>
  <c r="BE208" i="7"/>
  <c r="BE210" i="7"/>
  <c r="BE215" i="7"/>
  <c r="BE216" i="7"/>
  <c r="BE222" i="7"/>
  <c r="BE223" i="7"/>
  <c r="BE224" i="7"/>
  <c r="BE238" i="7"/>
  <c r="BE240" i="7"/>
  <c r="BE246" i="7"/>
  <c r="BE250" i="7"/>
  <c r="BK168" i="5"/>
  <c r="J93" i="6"/>
  <c r="BE159" i="6"/>
  <c r="BE161" i="6"/>
  <c r="BE162" i="6"/>
  <c r="BE171" i="6"/>
  <c r="BE177" i="6"/>
  <c r="BE183" i="6"/>
  <c r="BE186" i="6"/>
  <c r="BE192" i="6"/>
  <c r="BE196" i="6"/>
  <c r="BE212" i="6"/>
  <c r="BE216" i="6"/>
  <c r="BE217" i="6"/>
  <c r="BE218" i="6"/>
  <c r="BE226" i="6"/>
  <c r="BE228" i="6"/>
  <c r="BE238" i="6"/>
  <c r="E131" i="6"/>
  <c r="BE148" i="6"/>
  <c r="BE150" i="6"/>
  <c r="BE157" i="6"/>
  <c r="BE163" i="6"/>
  <c r="BE167" i="6"/>
  <c r="BE169" i="6"/>
  <c r="BE175" i="6"/>
  <c r="BE178" i="6"/>
  <c r="BE179" i="6"/>
  <c r="BE182" i="6"/>
  <c r="BE185" i="6"/>
  <c r="BE188" i="6"/>
  <c r="BE189" i="6"/>
  <c r="BE190" i="6"/>
  <c r="BE191" i="6"/>
  <c r="BE198" i="6"/>
  <c r="BE201" i="6"/>
  <c r="BE204" i="6"/>
  <c r="BE207" i="6"/>
  <c r="BE208" i="6"/>
  <c r="BE230" i="6"/>
  <c r="F142" i="6"/>
  <c r="BE151" i="6"/>
  <c r="BE152" i="6"/>
  <c r="BE155" i="6"/>
  <c r="BE181" i="6"/>
  <c r="BE194" i="6"/>
  <c r="BE199" i="6"/>
  <c r="BE202" i="6"/>
  <c r="BE203" i="6"/>
  <c r="BE209" i="6"/>
  <c r="BE211" i="6"/>
  <c r="BE213" i="6"/>
  <c r="BE215" i="6"/>
  <c r="BE219" i="6"/>
  <c r="BE221" i="6"/>
  <c r="BE232" i="6"/>
  <c r="BE236" i="6"/>
  <c r="BE149" i="6"/>
  <c r="BE164" i="6"/>
  <c r="BE166" i="6"/>
  <c r="BE168" i="6"/>
  <c r="BE170" i="6"/>
  <c r="BE172" i="6"/>
  <c r="BE176" i="6"/>
  <c r="BE184" i="6"/>
  <c r="BE197" i="6"/>
  <c r="BE222" i="6"/>
  <c r="BE223" i="6"/>
  <c r="BE231" i="6"/>
  <c r="BE233" i="6"/>
  <c r="BE234" i="6"/>
  <c r="BE134" i="5"/>
  <c r="BE145" i="5"/>
  <c r="BE166" i="5"/>
  <c r="BE177" i="5"/>
  <c r="BE180" i="5"/>
  <c r="BE182" i="5"/>
  <c r="BE187" i="5"/>
  <c r="BE189" i="5"/>
  <c r="BE193" i="5"/>
  <c r="BE195" i="5"/>
  <c r="BE199" i="5"/>
  <c r="BE201" i="5"/>
  <c r="BE203" i="5"/>
  <c r="BE213" i="5"/>
  <c r="BE216" i="5"/>
  <c r="BE219" i="5"/>
  <c r="BE221" i="5"/>
  <c r="BE226" i="5"/>
  <c r="BE227" i="5"/>
  <c r="J91" i="5"/>
  <c r="E119" i="5"/>
  <c r="BE148" i="5"/>
  <c r="BE164" i="5"/>
  <c r="BE165" i="5"/>
  <c r="BE172" i="5"/>
  <c r="BE175" i="5"/>
  <c r="BE176" i="5"/>
  <c r="BE181" i="5"/>
  <c r="BE185" i="5"/>
  <c r="BE186" i="5"/>
  <c r="BE136" i="5"/>
  <c r="BE144" i="5"/>
  <c r="BE146" i="5"/>
  <c r="BE150" i="5"/>
  <c r="BE152" i="5"/>
  <c r="BE155" i="5"/>
  <c r="BE161" i="5"/>
  <c r="BE163" i="5"/>
  <c r="BE170" i="5"/>
  <c r="BE174" i="5"/>
  <c r="BE188" i="5"/>
  <c r="BE191" i="5"/>
  <c r="BE207" i="5"/>
  <c r="BE208" i="5"/>
  <c r="BE210" i="5"/>
  <c r="BE211" i="5"/>
  <c r="BE212" i="5"/>
  <c r="BE215" i="5"/>
  <c r="BE218" i="5"/>
  <c r="BE223" i="5"/>
  <c r="BE225" i="5"/>
  <c r="F94" i="5"/>
  <c r="BE138" i="5"/>
  <c r="BE140" i="5"/>
  <c r="BE142" i="5"/>
  <c r="BE153" i="5"/>
  <c r="BE158" i="5"/>
  <c r="BE173" i="5"/>
  <c r="BE178" i="5"/>
  <c r="BE179" i="5"/>
  <c r="BE183" i="5"/>
  <c r="BE184" i="5"/>
  <c r="BE197" i="5"/>
  <c r="BE205" i="5"/>
  <c r="BE209" i="5"/>
  <c r="BE214" i="5"/>
  <c r="BE220" i="5"/>
  <c r="BE222" i="5"/>
  <c r="BE224" i="5"/>
  <c r="BE228" i="5"/>
  <c r="J200" i="3"/>
  <c r="J110" i="3" s="1"/>
  <c r="BK289" i="3"/>
  <c r="J289" i="3" s="1"/>
  <c r="J126" i="3" s="1"/>
  <c r="E85" i="4"/>
  <c r="BE160" i="4"/>
  <c r="BE162" i="4"/>
  <c r="BE168" i="4"/>
  <c r="BE169" i="4"/>
  <c r="BE173" i="4"/>
  <c r="BE179" i="4"/>
  <c r="BE184" i="4"/>
  <c r="BE186" i="4"/>
  <c r="BE190" i="4"/>
  <c r="BE195" i="4"/>
  <c r="BE205" i="4"/>
  <c r="BE210" i="4"/>
  <c r="BE212" i="4"/>
  <c r="BE215" i="4"/>
  <c r="BE226" i="4"/>
  <c r="BE235" i="4"/>
  <c r="BE237" i="4"/>
  <c r="BE240" i="4"/>
  <c r="BE242" i="4"/>
  <c r="BE248" i="4"/>
  <c r="BE249" i="4"/>
  <c r="BE259" i="4"/>
  <c r="BE261" i="4"/>
  <c r="BE265" i="4"/>
  <c r="BE269" i="4"/>
  <c r="BE272" i="4"/>
  <c r="BE279" i="4"/>
  <c r="BE280" i="4"/>
  <c r="BE283" i="4"/>
  <c r="BE287" i="4"/>
  <c r="BE288" i="4"/>
  <c r="BE323" i="4"/>
  <c r="F94" i="4"/>
  <c r="J147" i="4"/>
  <c r="BE159" i="4"/>
  <c r="BE163" i="4"/>
  <c r="BE165" i="4"/>
  <c r="BE167" i="4"/>
  <c r="BE172" i="4"/>
  <c r="BE175" i="4"/>
  <c r="BE182" i="4"/>
  <c r="BE187" i="4"/>
  <c r="BE193" i="4"/>
  <c r="BE196" i="4"/>
  <c r="BE207" i="4"/>
  <c r="BE217" i="4"/>
  <c r="BE218" i="4"/>
  <c r="BE220" i="4"/>
  <c r="BE222" i="4"/>
  <c r="BE224" i="4"/>
  <c r="BE230" i="4"/>
  <c r="BE234" i="4"/>
  <c r="BE241" i="4"/>
  <c r="BE245" i="4"/>
  <c r="BE250" i="4"/>
  <c r="BE252" i="4"/>
  <c r="BE254" i="4"/>
  <c r="BE255" i="4"/>
  <c r="BE257" i="4"/>
  <c r="BE262" i="4"/>
  <c r="BE263" i="4"/>
  <c r="BE270" i="4"/>
  <c r="BE284" i="4"/>
  <c r="BE285" i="4"/>
  <c r="BE292" i="4"/>
  <c r="BE297" i="4"/>
  <c r="BE299" i="4"/>
  <c r="BE300" i="4"/>
  <c r="BE309" i="4"/>
  <c r="BE313" i="4"/>
  <c r="BE316" i="4"/>
  <c r="BE319" i="4"/>
  <c r="BE336" i="4"/>
  <c r="BK267" i="3"/>
  <c r="J267" i="3"/>
  <c r="J120" i="3" s="1"/>
  <c r="BE164" i="4"/>
  <c r="BE171" i="4"/>
  <c r="BE176" i="4"/>
  <c r="BE181" i="4"/>
  <c r="BE183" i="4"/>
  <c r="BE185" i="4"/>
  <c r="BE188" i="4"/>
  <c r="BE189" i="4"/>
  <c r="BE191" i="4"/>
  <c r="BE194" i="4"/>
  <c r="BE197" i="4"/>
  <c r="BE199" i="4"/>
  <c r="BE201" i="4"/>
  <c r="BE203" i="4"/>
  <c r="BE209" i="4"/>
  <c r="BE214" i="4"/>
  <c r="BE216" i="4"/>
  <c r="BE219" i="4"/>
  <c r="BE221" i="4"/>
  <c r="BE225" i="4"/>
  <c r="BE227" i="4"/>
  <c r="BE229" i="4"/>
  <c r="BE231" i="4"/>
  <c r="BE232" i="4"/>
  <c r="BE233" i="4"/>
  <c r="BE236" i="4"/>
  <c r="BE239" i="4"/>
  <c r="BE244" i="4"/>
  <c r="BE246" i="4"/>
  <c r="BE247" i="4"/>
  <c r="BE251" i="4"/>
  <c r="BE256" i="4"/>
  <c r="BE260" i="4"/>
  <c r="BE264" i="4"/>
  <c r="BE266" i="4"/>
  <c r="BE267" i="4"/>
  <c r="BE275" i="4"/>
  <c r="BE291" i="4"/>
  <c r="BE306" i="4"/>
  <c r="BE312" i="4"/>
  <c r="BE314" i="4"/>
  <c r="BE315" i="4"/>
  <c r="BE324" i="4"/>
  <c r="BE326" i="4"/>
  <c r="BE327" i="4"/>
  <c r="BE156" i="4"/>
  <c r="BE158" i="4"/>
  <c r="BE161" i="4"/>
  <c r="BE166" i="4"/>
  <c r="BE177" i="4"/>
  <c r="BE271" i="4"/>
  <c r="BE274" i="4"/>
  <c r="BE276" i="4"/>
  <c r="BE277" i="4"/>
  <c r="BE282" i="4"/>
  <c r="BE290" i="4"/>
  <c r="BE293" i="4"/>
  <c r="BE295" i="4"/>
  <c r="BE298" i="4"/>
  <c r="BE302" i="4"/>
  <c r="BE304" i="4"/>
  <c r="BE305" i="4"/>
  <c r="BE307" i="4"/>
  <c r="BE317" i="4"/>
  <c r="BE318" i="4"/>
  <c r="BE320" i="4"/>
  <c r="BE322" i="4"/>
  <c r="BE328" i="4"/>
  <c r="BE331" i="4"/>
  <c r="BE332" i="4"/>
  <c r="BE333" i="4"/>
  <c r="BE334" i="4"/>
  <c r="BE337" i="4"/>
  <c r="BE338" i="4"/>
  <c r="BE339" i="4"/>
  <c r="BE340" i="4"/>
  <c r="F94" i="3"/>
  <c r="BE156" i="3"/>
  <c r="BE157" i="3"/>
  <c r="BE160" i="3"/>
  <c r="BE164" i="3"/>
  <c r="BE166" i="3"/>
  <c r="BE168" i="3"/>
  <c r="BE169" i="3"/>
  <c r="BE173" i="3"/>
  <c r="BE174" i="3"/>
  <c r="BE176" i="3"/>
  <c r="BE179" i="3"/>
  <c r="BE190" i="3"/>
  <c r="BE195" i="3"/>
  <c r="BE206" i="3"/>
  <c r="BE207" i="3"/>
  <c r="BE213" i="3"/>
  <c r="BE215" i="3"/>
  <c r="BE220" i="3"/>
  <c r="BE223" i="3"/>
  <c r="BE232" i="3"/>
  <c r="BE234" i="3"/>
  <c r="BE235" i="3"/>
  <c r="BE237" i="3"/>
  <c r="BE238" i="3"/>
  <c r="BE254" i="3"/>
  <c r="BE255" i="3"/>
  <c r="BE256" i="3"/>
  <c r="BE257" i="3"/>
  <c r="BE259" i="3"/>
  <c r="BE263" i="3"/>
  <c r="BE271" i="3"/>
  <c r="BE272" i="3"/>
  <c r="BE282" i="3"/>
  <c r="BE291" i="3"/>
  <c r="BE315" i="3"/>
  <c r="J146" i="3"/>
  <c r="BE155" i="3"/>
  <c r="BE159" i="3"/>
  <c r="BE161" i="3"/>
  <c r="BE165" i="3"/>
  <c r="BE171" i="3"/>
  <c r="BE183" i="3"/>
  <c r="BE204" i="3"/>
  <c r="BE208" i="3"/>
  <c r="BE210" i="3"/>
  <c r="BE211" i="3"/>
  <c r="BE218" i="3"/>
  <c r="BE222" i="3"/>
  <c r="BE229" i="3"/>
  <c r="BE233" i="3"/>
  <c r="BE242" i="3"/>
  <c r="BE243" i="3"/>
  <c r="BE244" i="3"/>
  <c r="BE245" i="3"/>
  <c r="BE246" i="3"/>
  <c r="BE247" i="3"/>
  <c r="BE250" i="3"/>
  <c r="BE253" i="3"/>
  <c r="BE258" i="3"/>
  <c r="BE264" i="3"/>
  <c r="BE265" i="3"/>
  <c r="BE269" i="3"/>
  <c r="BE276" i="3"/>
  <c r="BE278" i="3"/>
  <c r="BE288" i="3"/>
  <c r="BE300" i="3"/>
  <c r="BE301" i="3"/>
  <c r="BE302" i="3"/>
  <c r="BE305" i="3"/>
  <c r="BE306" i="3"/>
  <c r="BE310" i="3"/>
  <c r="BE318" i="3"/>
  <c r="E85" i="3"/>
  <c r="BE158" i="3"/>
  <c r="BE162" i="3"/>
  <c r="BE163" i="3"/>
  <c r="BE172" i="3"/>
  <c r="BE177" i="3"/>
  <c r="BE178" i="3"/>
  <c r="BE181" i="3"/>
  <c r="BE182" i="3"/>
  <c r="BE184" i="3"/>
  <c r="BE192" i="3"/>
  <c r="BE193" i="3"/>
  <c r="BE202" i="3"/>
  <c r="BE203" i="3"/>
  <c r="BE216" i="3"/>
  <c r="BE221" i="3"/>
  <c r="BE225" i="3"/>
  <c r="BE226" i="3"/>
  <c r="BE186" i="3"/>
  <c r="BE187" i="3"/>
  <c r="BE189" i="3"/>
  <c r="BE196" i="3"/>
  <c r="BE197" i="3"/>
  <c r="BE198" i="3"/>
  <c r="BE201" i="3"/>
  <c r="BE205" i="3"/>
  <c r="BE212" i="3"/>
  <c r="BE217" i="3"/>
  <c r="BE227" i="3"/>
  <c r="BE228" i="3"/>
  <c r="BE230" i="3"/>
  <c r="BE239" i="3"/>
  <c r="BE240" i="3"/>
  <c r="BE241" i="3"/>
  <c r="BE249" i="3"/>
  <c r="BE251" i="3"/>
  <c r="BE252" i="3"/>
  <c r="BE260" i="3"/>
  <c r="BE266" i="3"/>
  <c r="BE270" i="3"/>
  <c r="BE275" i="3"/>
  <c r="BE277" i="3"/>
  <c r="BE279" i="3"/>
  <c r="BE280" i="3"/>
  <c r="BE281" i="3"/>
  <c r="BE285" i="3"/>
  <c r="BE286" i="3"/>
  <c r="BE287" i="3"/>
  <c r="BE292" i="3"/>
  <c r="BE294" i="3"/>
  <c r="BE295" i="3"/>
  <c r="BE296" i="3"/>
  <c r="BE297" i="3"/>
  <c r="BE298" i="3"/>
  <c r="BE299" i="3"/>
  <c r="BE303" i="3"/>
  <c r="BE304" i="3"/>
  <c r="BE308" i="3"/>
  <c r="BE309" i="3"/>
  <c r="BE311" i="3"/>
  <c r="BE312" i="3"/>
  <c r="BE313" i="3"/>
  <c r="BE314" i="3"/>
  <c r="BE317" i="3"/>
  <c r="BE319" i="3"/>
  <c r="E85" i="2"/>
  <c r="BE158" i="2"/>
  <c r="BE210" i="2"/>
  <c r="BE262" i="2"/>
  <c r="BE266" i="2"/>
  <c r="BE286" i="2"/>
  <c r="BE332" i="2"/>
  <c r="BE354" i="2"/>
  <c r="BE391" i="2"/>
  <c r="BE399" i="2"/>
  <c r="BE434" i="2"/>
  <c r="BE447" i="2"/>
  <c r="BE457" i="2"/>
  <c r="BE489" i="2"/>
  <c r="BE490" i="2"/>
  <c r="BE491" i="2"/>
  <c r="BE495" i="2"/>
  <c r="BE497" i="2"/>
  <c r="BE501" i="2"/>
  <c r="BE503" i="2"/>
  <c r="BE506" i="2"/>
  <c r="BE556" i="2"/>
  <c r="BE571" i="2"/>
  <c r="BE588" i="2"/>
  <c r="BE616" i="2"/>
  <c r="BE632" i="2"/>
  <c r="BE638" i="2"/>
  <c r="BE647" i="2"/>
  <c r="BE667" i="2"/>
  <c r="BE678" i="2"/>
  <c r="BE753" i="2"/>
  <c r="BE757" i="2"/>
  <c r="BE763" i="2"/>
  <c r="BE781" i="2"/>
  <c r="BE793" i="2"/>
  <c r="BE800" i="2"/>
  <c r="BE880" i="2"/>
  <c r="BE891" i="2"/>
  <c r="BE902" i="2"/>
  <c r="BE912" i="2"/>
  <c r="BE919" i="2"/>
  <c r="BE944" i="2"/>
  <c r="BE965" i="2"/>
  <c r="BE1037" i="2"/>
  <c r="BE1043" i="2"/>
  <c r="BE1078" i="2"/>
  <c r="BE1098" i="2"/>
  <c r="BE1102" i="2"/>
  <c r="BE1108" i="2"/>
  <c r="BE1123" i="2"/>
  <c r="BE1131" i="2"/>
  <c r="BE1135" i="2"/>
  <c r="BE1156" i="2"/>
  <c r="BE1172" i="2"/>
  <c r="BE1174" i="2"/>
  <c r="BE1182" i="2"/>
  <c r="BE1209" i="2"/>
  <c r="BE1245" i="2"/>
  <c r="BE1247" i="2"/>
  <c r="BE1253" i="2"/>
  <c r="BE1255" i="2"/>
  <c r="BE1277" i="2"/>
  <c r="BE1290" i="2"/>
  <c r="BE1343" i="2"/>
  <c r="BE1365" i="2"/>
  <c r="BE1376" i="2"/>
  <c r="BE1399" i="2"/>
  <c r="BE1403" i="2"/>
  <c r="BE1420" i="2"/>
  <c r="BE1526" i="2"/>
  <c r="BE1544" i="2"/>
  <c r="BE1582" i="2"/>
  <c r="BE1600" i="2"/>
  <c r="BE1636" i="2"/>
  <c r="BE1724" i="2"/>
  <c r="BE1732" i="2"/>
  <c r="BE1741" i="2"/>
  <c r="BE1826" i="2"/>
  <c r="BE1853" i="2"/>
  <c r="BE1860" i="2"/>
  <c r="BE1892" i="2"/>
  <c r="BE1901" i="2"/>
  <c r="BE1928" i="2"/>
  <c r="BE1953" i="2"/>
  <c r="BE1983" i="2"/>
  <c r="BE1986" i="2"/>
  <c r="BE1994" i="2"/>
  <c r="BE2003" i="2"/>
  <c r="BE2014" i="2"/>
  <c r="BE2019" i="2"/>
  <c r="BE2020" i="2"/>
  <c r="BE2022" i="2"/>
  <c r="BE2028" i="2"/>
  <c r="BE2029" i="2"/>
  <c r="BE2031" i="2"/>
  <c r="BE2036" i="2"/>
  <c r="BE2038" i="2"/>
  <c r="BE2049" i="2"/>
  <c r="BE2059" i="2"/>
  <c r="BE2092" i="2"/>
  <c r="BE2094" i="2"/>
  <c r="BE2098" i="2"/>
  <c r="BE2104" i="2"/>
  <c r="BE2105" i="2"/>
  <c r="BE2108" i="2"/>
  <c r="BE2111" i="2"/>
  <c r="BE2114" i="2"/>
  <c r="BE2126" i="2"/>
  <c r="BE2130" i="2"/>
  <c r="BE2133" i="2"/>
  <c r="BE2137" i="2"/>
  <c r="BE2141" i="2"/>
  <c r="BE2146" i="2"/>
  <c r="BE2178" i="2"/>
  <c r="BE2224" i="2"/>
  <c r="BE2280" i="2"/>
  <c r="BE2287" i="2"/>
  <c r="BE2290" i="2"/>
  <c r="BE2296" i="2"/>
  <c r="BE2303" i="2"/>
  <c r="BE2316" i="2"/>
  <c r="BE2319" i="2"/>
  <c r="BE2323" i="2"/>
  <c r="BE2324" i="2"/>
  <c r="BE2325" i="2"/>
  <c r="BE2336" i="2"/>
  <c r="BE2337" i="2"/>
  <c r="BE2341" i="2"/>
  <c r="BE2344" i="2"/>
  <c r="BE2350" i="2"/>
  <c r="BE2358" i="2"/>
  <c r="BE2364" i="2"/>
  <c r="BE2368" i="2"/>
  <c r="BE2379" i="2"/>
  <c r="BE2387" i="2"/>
  <c r="BE2389" i="2"/>
  <c r="BE2420" i="2"/>
  <c r="BE2462" i="2"/>
  <c r="BE2492" i="2"/>
  <c r="BE2512" i="2"/>
  <c r="BE2524" i="2"/>
  <c r="BE2526" i="2"/>
  <c r="BE2554" i="2"/>
  <c r="BE2581" i="2"/>
  <c r="BE2596" i="2"/>
  <c r="BE2599" i="2"/>
  <c r="BE2615" i="2"/>
  <c r="BE2624" i="2"/>
  <c r="BE2646" i="2"/>
  <c r="BE2679" i="2"/>
  <c r="BE2695" i="2"/>
  <c r="BE2703" i="2"/>
  <c r="BE2711" i="2"/>
  <c r="BE2714" i="2"/>
  <c r="BE2721" i="2"/>
  <c r="BE2724" i="2"/>
  <c r="BE2725" i="2"/>
  <c r="BE2726" i="2"/>
  <c r="BE2727" i="2"/>
  <c r="BE2730" i="2"/>
  <c r="BE2731" i="2"/>
  <c r="BE2732" i="2"/>
  <c r="BE2733" i="2"/>
  <c r="BE2736" i="2"/>
  <c r="BE2737" i="2"/>
  <c r="BE2754" i="2"/>
  <c r="BE2771" i="2"/>
  <c r="BE2777" i="2"/>
  <c r="BE2794" i="2"/>
  <c r="BE2797" i="2"/>
  <c r="BE2801" i="2"/>
  <c r="BE2812" i="2"/>
  <c r="J91" i="2"/>
  <c r="F149" i="2"/>
  <c r="BE175" i="2"/>
  <c r="BE192" i="2"/>
  <c r="BE220" i="2"/>
  <c r="BE225" i="2"/>
  <c r="BE305" i="2"/>
  <c r="BE350" i="2"/>
  <c r="BE395" i="2"/>
  <c r="BE411" i="2"/>
  <c r="BE415" i="2"/>
  <c r="BE425" i="2"/>
  <c r="BE453" i="2"/>
  <c r="BE492" i="2"/>
  <c r="BE504" i="2"/>
  <c r="BE516" i="2"/>
  <c r="BE598" i="2"/>
  <c r="BE604" i="2"/>
  <c r="BE611" i="2"/>
  <c r="BE620" i="2"/>
  <c r="BE626" i="2"/>
  <c r="BE629" i="2"/>
  <c r="BE635" i="2"/>
  <c r="BE671" i="2"/>
  <c r="BE726" i="2"/>
  <c r="BE730" i="2"/>
  <c r="BE741" i="2"/>
  <c r="BE744" i="2"/>
  <c r="BE752" i="2"/>
  <c r="BE769" i="2"/>
  <c r="BE785" i="2"/>
  <c r="BE990" i="2"/>
  <c r="BE1004" i="2"/>
  <c r="BE1005" i="2"/>
  <c r="BE1066" i="2"/>
  <c r="BE1074" i="2"/>
  <c r="BE1089" i="2"/>
  <c r="BE1093" i="2"/>
  <c r="BE1097" i="2"/>
  <c r="BE1112" i="2"/>
  <c r="BE1113" i="2"/>
  <c r="BE1118" i="2"/>
  <c r="BE1132" i="2"/>
  <c r="BE1133" i="2"/>
  <c r="BE1136" i="2"/>
  <c r="BE1168" i="2"/>
  <c r="BE1171" i="2"/>
  <c r="BE1184" i="2"/>
  <c r="BE1188" i="2"/>
  <c r="BE1229" i="2"/>
  <c r="BE1279" i="2"/>
  <c r="BE1288" i="2"/>
  <c r="BE1294" i="2"/>
  <c r="BE1308" i="2"/>
  <c r="BE1319" i="2"/>
  <c r="BE1326" i="2"/>
  <c r="BE1333" i="2"/>
  <c r="BE1354" i="2"/>
  <c r="BE1395" i="2"/>
  <c r="BE1401" i="2"/>
  <c r="BE1411" i="2"/>
  <c r="BE1443" i="2"/>
  <c r="BE1532" i="2"/>
  <c r="BE1556" i="2"/>
  <c r="BE1576" i="2"/>
  <c r="BE1611" i="2"/>
  <c r="BE1624" i="2"/>
  <c r="BE1667" i="2"/>
  <c r="BE1702" i="2"/>
  <c r="BE1715" i="2"/>
  <c r="BE1720" i="2"/>
  <c r="BE1722" i="2"/>
  <c r="BE1723" i="2"/>
  <c r="BE1751" i="2"/>
  <c r="BE1791" i="2"/>
  <c r="BE1820" i="2"/>
  <c r="BE1832" i="2"/>
  <c r="BE1839" i="2"/>
  <c r="BE1908" i="2"/>
  <c r="BE1951" i="2"/>
  <c r="BE1979" i="2"/>
  <c r="BE1984" i="2"/>
  <c r="BE1988" i="2"/>
  <c r="BE1989" i="2"/>
  <c r="BE1991" i="2"/>
  <c r="BE1998" i="2"/>
  <c r="BE2001" i="2"/>
  <c r="BE2027" i="2"/>
  <c r="BE2078" i="2"/>
  <c r="BE2082" i="2"/>
  <c r="BE2093" i="2"/>
  <c r="BE2096" i="2"/>
  <c r="BE2097" i="2"/>
  <c r="BE2100" i="2"/>
  <c r="BE2101" i="2"/>
  <c r="BE2103" i="2"/>
  <c r="BE2116" i="2"/>
  <c r="BE2118" i="2"/>
  <c r="BE2119" i="2"/>
  <c r="BE2121" i="2"/>
  <c r="BE2125" i="2"/>
  <c r="BE2129" i="2"/>
  <c r="BE2135" i="2"/>
  <c r="BE2140" i="2"/>
  <c r="BE2143" i="2"/>
  <c r="BE2175" i="2"/>
  <c r="BE2182" i="2"/>
  <c r="BE2191" i="2"/>
  <c r="BE2214" i="2"/>
  <c r="BE2217" i="2"/>
  <c r="BE2229" i="2"/>
  <c r="BE2234" i="2"/>
  <c r="BE2260" i="2"/>
  <c r="BE2276" i="2"/>
  <c r="BE2288" i="2"/>
  <c r="BE2289" i="2"/>
  <c r="BE2307" i="2"/>
  <c r="BE2314" i="2"/>
  <c r="BE2317" i="2"/>
  <c r="BE2333" i="2"/>
  <c r="BE2334" i="2"/>
  <c r="BE2339" i="2"/>
  <c r="BE2347" i="2"/>
  <c r="BE2353" i="2"/>
  <c r="BE2359" i="2"/>
  <c r="BE2362" i="2"/>
  <c r="BE2366" i="2"/>
  <c r="BE2373" i="2"/>
  <c r="BE2385" i="2"/>
  <c r="BE2388" i="2"/>
  <c r="BE2392" i="2"/>
  <c r="BE2408" i="2"/>
  <c r="BE2482" i="2"/>
  <c r="BE2490" i="2"/>
  <c r="BE2505" i="2"/>
  <c r="BE2583" i="2"/>
  <c r="BE2604" i="2"/>
  <c r="BE2613" i="2"/>
  <c r="BE2626" i="2"/>
  <c r="BE2674" i="2"/>
  <c r="BE2690" i="2"/>
  <c r="BE2698" i="2"/>
  <c r="BE2710" i="2"/>
  <c r="BE2715" i="2"/>
  <c r="BE2716" i="2"/>
  <c r="BE233" i="2"/>
  <c r="BE235" i="2"/>
  <c r="BE242" i="2"/>
  <c r="BE246" i="2"/>
  <c r="BE314" i="2"/>
  <c r="BE363" i="2"/>
  <c r="BE366" i="2"/>
  <c r="BE403" i="2"/>
  <c r="BE430" i="2"/>
  <c r="BE438" i="2"/>
  <c r="BE493" i="2"/>
  <c r="BE496" i="2"/>
  <c r="BE498" i="2"/>
  <c r="BE500" i="2"/>
  <c r="BE502" i="2"/>
  <c r="BE521" i="2"/>
  <c r="BE541" i="2"/>
  <c r="BE550" i="2"/>
  <c r="BE577" i="2"/>
  <c r="BE586" i="2"/>
  <c r="BE587" i="2"/>
  <c r="BE596" i="2"/>
  <c r="BE612" i="2"/>
  <c r="BE617" i="2"/>
  <c r="BE646" i="2"/>
  <c r="BE658" i="2"/>
  <c r="BE666" i="2"/>
  <c r="BE672" i="2"/>
  <c r="BE758" i="2"/>
  <c r="BE767" i="2"/>
  <c r="BE801" i="2"/>
  <c r="BE808" i="2"/>
  <c r="BE861" i="2"/>
  <c r="BE910" i="2"/>
  <c r="BE917" i="2"/>
  <c r="BE973" i="2"/>
  <c r="BE1006" i="2"/>
  <c r="BE1008" i="2"/>
  <c r="BE1150" i="2"/>
  <c r="BE1158" i="2"/>
  <c r="BE1166" i="2"/>
  <c r="BE1167" i="2"/>
  <c r="BE1169" i="2"/>
  <c r="BE1207" i="2"/>
  <c r="BE1235" i="2"/>
  <c r="BE1265" i="2"/>
  <c r="BE1283" i="2"/>
  <c r="BE1331" i="2"/>
  <c r="BE1393" i="2"/>
  <c r="BE1491" i="2"/>
  <c r="BE1538" i="2"/>
  <c r="BE1567" i="2"/>
  <c r="BE1587" i="2"/>
  <c r="BE1589" i="2"/>
  <c r="BE1619" i="2"/>
  <c r="BE1665" i="2"/>
  <c r="BE1717" i="2"/>
  <c r="BE1719" i="2"/>
  <c r="BE1746" i="2"/>
  <c r="BE1766" i="2"/>
  <c r="BE1781" i="2"/>
  <c r="BE1793" i="2"/>
  <c r="BE1802" i="2"/>
  <c r="BE1811" i="2"/>
  <c r="BE1835" i="2"/>
  <c r="BE1846" i="2"/>
  <c r="BE1854" i="2"/>
  <c r="BE1858" i="2"/>
  <c r="BE1872" i="2"/>
  <c r="BE1897" i="2"/>
  <c r="BE1915" i="2"/>
  <c r="BE1987" i="2"/>
  <c r="BE1993" i="2"/>
  <c r="BE1999" i="2"/>
  <c r="BE2000" i="2"/>
  <c r="BE2002" i="2"/>
  <c r="BE2004" i="2"/>
  <c r="BE2006" i="2"/>
  <c r="BE2025" i="2"/>
  <c r="BE2026" i="2"/>
  <c r="BE2037" i="2"/>
  <c r="BE2040" i="2"/>
  <c r="BE2088" i="2"/>
  <c r="BE2102" i="2"/>
  <c r="BE2107" i="2"/>
  <c r="BE2109" i="2"/>
  <c r="BE2112" i="2"/>
  <c r="BE2117" i="2"/>
  <c r="BE2120" i="2"/>
  <c r="BE2128" i="2"/>
  <c r="BE2131" i="2"/>
  <c r="BE2136" i="2"/>
  <c r="BE2139" i="2"/>
  <c r="BE2164" i="2"/>
  <c r="BE2172" i="2"/>
  <c r="BE2192" i="2"/>
  <c r="BE2194" i="2"/>
  <c r="BE2212" i="2"/>
  <c r="BE2218" i="2"/>
  <c r="BE2252" i="2"/>
  <c r="BE2256" i="2"/>
  <c r="BE2264" i="2"/>
  <c r="BE2268" i="2"/>
  <c r="BE2272" i="2"/>
  <c r="BE2284" i="2"/>
  <c r="BE2294" i="2"/>
  <c r="BE2295" i="2"/>
  <c r="BE2297" i="2"/>
  <c r="BE2315" i="2"/>
  <c r="BE2318" i="2"/>
  <c r="BE2321" i="2"/>
  <c r="BE2332" i="2"/>
  <c r="BE2335" i="2"/>
  <c r="BE2342" i="2"/>
  <c r="BE2346" i="2"/>
  <c r="BE2349" i="2"/>
  <c r="BE2352" i="2"/>
  <c r="BE2360" i="2"/>
  <c r="BE2363" i="2"/>
  <c r="BE2365" i="2"/>
  <c r="BE2367" i="2"/>
  <c r="BE2369" i="2"/>
  <c r="BE2374" i="2"/>
  <c r="BE2384" i="2"/>
  <c r="BE2386" i="2"/>
  <c r="BE2390" i="2"/>
  <c r="BE2391" i="2"/>
  <c r="BE2404" i="2"/>
  <c r="BE2416" i="2"/>
  <c r="BE2429" i="2"/>
  <c r="BE2431" i="2"/>
  <c r="BE2445" i="2"/>
  <c r="BE2479" i="2"/>
  <c r="BE2498" i="2"/>
  <c r="BE2500" i="2"/>
  <c r="BE2507" i="2"/>
  <c r="BE2522" i="2"/>
  <c r="BE2540" i="2"/>
  <c r="BE2591" i="2"/>
  <c r="BE2593" i="2"/>
  <c r="BE2610" i="2"/>
  <c r="BE2644" i="2"/>
  <c r="BE2685" i="2"/>
  <c r="BE2712" i="2"/>
  <c r="BE155" i="2"/>
  <c r="BE216" i="2"/>
  <c r="BE249" i="2"/>
  <c r="BE258" i="2"/>
  <c r="BE351" i="2"/>
  <c r="BE358" i="2"/>
  <c r="BE362" i="2"/>
  <c r="BE372" i="2"/>
  <c r="BE378" i="2"/>
  <c r="BE382" i="2"/>
  <c r="BE387" i="2"/>
  <c r="BE407" i="2"/>
  <c r="BE442" i="2"/>
  <c r="BE488" i="2"/>
  <c r="BE494" i="2"/>
  <c r="BE499" i="2"/>
  <c r="BE505" i="2"/>
  <c r="BE510" i="2"/>
  <c r="BE513" i="2"/>
  <c r="BE517" i="2"/>
  <c r="BE562" i="2"/>
  <c r="BE593" i="2"/>
  <c r="BE623" i="2"/>
  <c r="BE652" i="2"/>
  <c r="BE702" i="2"/>
  <c r="BE727" i="2"/>
  <c r="BE777" i="2"/>
  <c r="BE797" i="2"/>
  <c r="BE812" i="2"/>
  <c r="BE821" i="2"/>
  <c r="BE829" i="2"/>
  <c r="BE855" i="2"/>
  <c r="BE1007" i="2"/>
  <c r="BE1080" i="2"/>
  <c r="BE1084" i="2"/>
  <c r="BE1085" i="2"/>
  <c r="BE1103" i="2"/>
  <c r="BE1107" i="2"/>
  <c r="BE1129" i="2"/>
  <c r="BE1139" i="2"/>
  <c r="BE1142" i="2"/>
  <c r="BE1148" i="2"/>
  <c r="BE1149" i="2"/>
  <c r="BE1157" i="2"/>
  <c r="BE1170" i="2"/>
  <c r="BE1177" i="2"/>
  <c r="BE1190" i="2"/>
  <c r="BE1194" i="2"/>
  <c r="BE1196" i="2"/>
  <c r="BE1201" i="2"/>
  <c r="BE1203" i="2"/>
  <c r="BE1215" i="2"/>
  <c r="BE1233" i="2"/>
  <c r="BE1267" i="2"/>
  <c r="BE1289" i="2"/>
  <c r="BE1467" i="2"/>
  <c r="BE1524" i="2"/>
  <c r="BE1550" i="2"/>
  <c r="BE1634" i="2"/>
  <c r="BE1700" i="2"/>
  <c r="BE1704" i="2"/>
  <c r="BE1725" i="2"/>
  <c r="BE1727" i="2"/>
  <c r="BE1776" i="2"/>
  <c r="BE1797" i="2"/>
  <c r="BE1806" i="2"/>
  <c r="BE1816" i="2"/>
  <c r="BE1842" i="2"/>
  <c r="BE1862" i="2"/>
  <c r="BE1906" i="2"/>
  <c r="BE1933" i="2"/>
  <c r="BE1962" i="2"/>
  <c r="BE1982" i="2"/>
  <c r="BE1985" i="2"/>
  <c r="BE1990" i="2"/>
  <c r="BE1992" i="2"/>
  <c r="BE2005" i="2"/>
  <c r="BE2018" i="2"/>
  <c r="BE2021" i="2"/>
  <c r="BE2023" i="2"/>
  <c r="BE2039" i="2"/>
  <c r="BE2068" i="2"/>
  <c r="BE2084" i="2"/>
  <c r="BE2095" i="2"/>
  <c r="BE2099" i="2"/>
  <c r="BE2106" i="2"/>
  <c r="BE2110" i="2"/>
  <c r="BE2113" i="2"/>
  <c r="BE2115" i="2"/>
  <c r="BE2122" i="2"/>
  <c r="BE2123" i="2"/>
  <c r="BE2124" i="2"/>
  <c r="BE2127" i="2"/>
  <c r="BE2132" i="2"/>
  <c r="BE2134" i="2"/>
  <c r="BE2138" i="2"/>
  <c r="BE2142" i="2"/>
  <c r="BE2147" i="2"/>
  <c r="BE2148" i="2"/>
  <c r="BE2149" i="2"/>
  <c r="BE2154" i="2"/>
  <c r="BE2159" i="2"/>
  <c r="BE2169" i="2"/>
  <c r="BE2187" i="2"/>
  <c r="BE2190" i="2"/>
  <c r="BE2302" i="2"/>
  <c r="BE2306" i="2"/>
  <c r="BE2320" i="2"/>
  <c r="BE2322" i="2"/>
  <c r="BE2338" i="2"/>
  <c r="BE2340" i="2"/>
  <c r="BE2343" i="2"/>
  <c r="BE2345" i="2"/>
  <c r="BE2348" i="2"/>
  <c r="BE2351" i="2"/>
  <c r="BE2361" i="2"/>
  <c r="BE2378" i="2"/>
  <c r="BE2383" i="2"/>
  <c r="BE2412" i="2"/>
  <c r="BE2424" i="2"/>
  <c r="BE2484" i="2"/>
  <c r="BE2514" i="2"/>
  <c r="BE2568" i="2"/>
  <c r="BE2617" i="2"/>
  <c r="BE2648" i="2"/>
  <c r="F36" i="2"/>
  <c r="BA96" i="1"/>
  <c r="F39" i="2"/>
  <c r="BD96" i="1"/>
  <c r="F38" i="10"/>
  <c r="BA106" i="1"/>
  <c r="F40" i="11"/>
  <c r="BC107" i="1"/>
  <c r="F39" i="12"/>
  <c r="BB108" i="1"/>
  <c r="F41" i="12"/>
  <c r="BD108" i="1"/>
  <c r="F40" i="13"/>
  <c r="BC109" i="1"/>
  <c r="F40" i="14"/>
  <c r="BC111" i="1"/>
  <c r="F41" i="15"/>
  <c r="BD112" i="1"/>
  <c r="F40" i="15"/>
  <c r="BC112" i="1"/>
  <c r="F40" i="16"/>
  <c r="BC113" i="1"/>
  <c r="F38" i="17"/>
  <c r="BA114" i="1"/>
  <c r="F41" i="18"/>
  <c r="BD115" i="1"/>
  <c r="F41" i="19"/>
  <c r="BD116" i="1"/>
  <c r="F37" i="20"/>
  <c r="BB118" i="1"/>
  <c r="F39" i="21"/>
  <c r="BD119" i="1"/>
  <c r="F37" i="22"/>
  <c r="BB120" i="1"/>
  <c r="F38" i="22"/>
  <c r="BC120" i="1"/>
  <c r="F36" i="23"/>
  <c r="BA121" i="1"/>
  <c r="F39" i="23"/>
  <c r="BD121" i="1"/>
  <c r="F36" i="24"/>
  <c r="BA122" i="1"/>
  <c r="F39" i="25"/>
  <c r="BD123" i="1"/>
  <c r="F37" i="25"/>
  <c r="BB123" i="1"/>
  <c r="F37" i="27"/>
  <c r="BB125" i="1"/>
  <c r="F35" i="28"/>
  <c r="BB126" i="1"/>
  <c r="F36" i="28"/>
  <c r="BC126" i="1"/>
  <c r="F34" i="29"/>
  <c r="BA127" i="1"/>
  <c r="F36" i="30"/>
  <c r="BC128" i="1"/>
  <c r="F37" i="31"/>
  <c r="BD129" i="1" s="1"/>
  <c r="F35" i="31"/>
  <c r="BB129" i="1" s="1"/>
  <c r="F36" i="32"/>
  <c r="BC130" i="1" s="1"/>
  <c r="F35" i="33"/>
  <c r="BB131" i="1" s="1"/>
  <c r="F36" i="33"/>
  <c r="BC131" i="1" s="1"/>
  <c r="F37" i="34"/>
  <c r="BD132" i="1"/>
  <c r="F37" i="35"/>
  <c r="BD133" i="1"/>
  <c r="F36" i="36"/>
  <c r="BC134" i="1"/>
  <c r="F34" i="37"/>
  <c r="BA135" i="1"/>
  <c r="J34" i="37"/>
  <c r="AW135" i="1"/>
  <c r="F37" i="38"/>
  <c r="BD136" i="1"/>
  <c r="F37" i="39"/>
  <c r="BB138" i="1" s="1"/>
  <c r="F36" i="40"/>
  <c r="BA139" i="1" s="1"/>
  <c r="F38" i="40"/>
  <c r="BC139" i="1" s="1"/>
  <c r="J36" i="41"/>
  <c r="AW140" i="1"/>
  <c r="F36" i="42"/>
  <c r="BC141" i="1"/>
  <c r="J34" i="42"/>
  <c r="AW141" i="1"/>
  <c r="J36" i="2"/>
  <c r="AW96" i="1"/>
  <c r="J36" i="3"/>
  <c r="AW97" i="1"/>
  <c r="F38" i="3"/>
  <c r="BC97" i="1"/>
  <c r="F36" i="4"/>
  <c r="BA98" i="1"/>
  <c r="F39" i="4"/>
  <c r="BD98" i="1"/>
  <c r="F36" i="5"/>
  <c r="BA99" i="1"/>
  <c r="F39" i="5"/>
  <c r="BD99" i="1"/>
  <c r="J38" i="6"/>
  <c r="AW101" i="1" s="1"/>
  <c r="F41" i="7"/>
  <c r="BD102" i="1" s="1"/>
  <c r="F41" i="8"/>
  <c r="BD103" i="1" s="1"/>
  <c r="F40" i="8"/>
  <c r="BC103" i="1" s="1"/>
  <c r="F40" i="9"/>
  <c r="BC104" i="1" s="1"/>
  <c r="J38" i="10"/>
  <c r="AW106" i="1"/>
  <c r="J38" i="11"/>
  <c r="AW107" i="1"/>
  <c r="F38" i="12"/>
  <c r="BA108" i="1"/>
  <c r="F39" i="13"/>
  <c r="BB109" i="1"/>
  <c r="J38" i="14"/>
  <c r="AW111" i="1"/>
  <c r="F39" i="15"/>
  <c r="BB112" i="1"/>
  <c r="F38" i="15"/>
  <c r="BA112" i="1"/>
  <c r="F41" i="16"/>
  <c r="BD113" i="1"/>
  <c r="F39" i="16"/>
  <c r="BB113" i="1"/>
  <c r="F41" i="17"/>
  <c r="BD114" i="1"/>
  <c r="F38" i="18"/>
  <c r="BA115" i="1"/>
  <c r="F39" i="19"/>
  <c r="BB116" i="1"/>
  <c r="F39" i="20"/>
  <c r="BD118" i="1"/>
  <c r="F36" i="21"/>
  <c r="BA119" i="1"/>
  <c r="J36" i="21"/>
  <c r="AW119" i="1"/>
  <c r="F39" i="22"/>
  <c r="BD120" i="1"/>
  <c r="F38" i="23"/>
  <c r="BC121" i="1"/>
  <c r="F37" i="24"/>
  <c r="BB122" i="1"/>
  <c r="J36" i="25"/>
  <c r="AW123" i="1"/>
  <c r="F38" i="26"/>
  <c r="BC124" i="1"/>
  <c r="F36" i="26"/>
  <c r="BA124" i="1"/>
  <c r="F36" i="27"/>
  <c r="BA125" i="1"/>
  <c r="J34" i="28"/>
  <c r="AW126" i="1"/>
  <c r="F35" i="29"/>
  <c r="BB127" i="1"/>
  <c r="F37" i="29"/>
  <c r="BD127" i="1"/>
  <c r="F35" i="30"/>
  <c r="BB128" i="1"/>
  <c r="F34" i="32"/>
  <c r="BA130" i="1" s="1"/>
  <c r="F37" i="32"/>
  <c r="BD130" i="1" s="1"/>
  <c r="F34" i="33"/>
  <c r="BA131" i="1" s="1"/>
  <c r="F36" i="34"/>
  <c r="BC132" i="1"/>
  <c r="F34" i="34"/>
  <c r="BA132" i="1"/>
  <c r="F35" i="35"/>
  <c r="BB133" i="1"/>
  <c r="F35" i="36"/>
  <c r="BB134" i="1"/>
  <c r="J34" i="36"/>
  <c r="AW134" i="1"/>
  <c r="F36" i="37"/>
  <c r="BC135" i="1"/>
  <c r="F36" i="38"/>
  <c r="BC136" i="1"/>
  <c r="F34" i="38"/>
  <c r="BA136" i="1"/>
  <c r="F36" i="39"/>
  <c r="BA138" i="1" s="1"/>
  <c r="F39" i="40"/>
  <c r="BD139" i="1" s="1"/>
  <c r="J36" i="40"/>
  <c r="AW139" i="1" s="1"/>
  <c r="F38" i="41"/>
  <c r="BC140" i="1"/>
  <c r="F39" i="41"/>
  <c r="BD140" i="1"/>
  <c r="F37" i="42"/>
  <c r="BD141" i="1"/>
  <c r="F37" i="2"/>
  <c r="BB96" i="1"/>
  <c r="AS95" i="1"/>
  <c r="AS94" i="1"/>
  <c r="F39" i="3"/>
  <c r="BD97" i="1"/>
  <c r="F37" i="4"/>
  <c r="BB98" i="1"/>
  <c r="F37" i="5"/>
  <c r="BB99" i="1"/>
  <c r="J36" i="5"/>
  <c r="AW99" i="1"/>
  <c r="F39" i="6"/>
  <c r="BB101" i="1" s="1"/>
  <c r="F38" i="6"/>
  <c r="BA101" i="1" s="1"/>
  <c r="J38" i="7"/>
  <c r="AW102" i="1" s="1"/>
  <c r="F38" i="7"/>
  <c r="BA102" i="1" s="1"/>
  <c r="F39" i="8"/>
  <c r="BB103" i="1" s="1"/>
  <c r="F38" i="8"/>
  <c r="BA103" i="1" s="1"/>
  <c r="J38" i="9"/>
  <c r="AW104" i="1" s="1"/>
  <c r="F39" i="9"/>
  <c r="BB104" i="1" s="1"/>
  <c r="F40" i="10"/>
  <c r="BC106" i="1"/>
  <c r="F39" i="11"/>
  <c r="BB107" i="1"/>
  <c r="F38" i="11"/>
  <c r="BA107" i="1"/>
  <c r="F40" i="12"/>
  <c r="BC108" i="1"/>
  <c r="J38" i="12"/>
  <c r="AW108" i="1"/>
  <c r="J38" i="13"/>
  <c r="AW109" i="1"/>
  <c r="F39" i="14"/>
  <c r="BB111" i="1"/>
  <c r="J38" i="15"/>
  <c r="AW112" i="1"/>
  <c r="F38" i="16"/>
  <c r="BA113" i="1"/>
  <c r="F39" i="17"/>
  <c r="BB114" i="1"/>
  <c r="J38" i="17"/>
  <c r="AW114" i="1"/>
  <c r="F40" i="18"/>
  <c r="BC115" i="1"/>
  <c r="J38" i="18"/>
  <c r="AW115" i="1"/>
  <c r="F38" i="19"/>
  <c r="BA116" i="1"/>
  <c r="F40" i="19"/>
  <c r="BC116" i="1"/>
  <c r="F36" i="20"/>
  <c r="BA118" i="1"/>
  <c r="F38" i="20"/>
  <c r="BC118" i="1"/>
  <c r="F38" i="21"/>
  <c r="BC119" i="1"/>
  <c r="F36" i="22"/>
  <c r="BA120" i="1"/>
  <c r="F37" i="23"/>
  <c r="BB121" i="1"/>
  <c r="J36" i="24"/>
  <c r="AW122" i="1"/>
  <c r="F36" i="25"/>
  <c r="BA123" i="1"/>
  <c r="J36" i="26"/>
  <c r="AW124" i="1"/>
  <c r="F37" i="26"/>
  <c r="BB124" i="1"/>
  <c r="J36" i="27"/>
  <c r="AW125" i="1"/>
  <c r="F37" i="28"/>
  <c r="BD126" i="1"/>
  <c r="F34" i="28"/>
  <c r="BA126" i="1"/>
  <c r="F36" i="29"/>
  <c r="BC127" i="1"/>
  <c r="J34" i="30"/>
  <c r="AW128" i="1"/>
  <c r="F34" i="31"/>
  <c r="BA129" i="1" s="1"/>
  <c r="F36" i="31"/>
  <c r="BC129" i="1" s="1"/>
  <c r="J34" i="32"/>
  <c r="AW130" i="1"/>
  <c r="F37" i="33"/>
  <c r="BD131" i="1"/>
  <c r="J34" i="34"/>
  <c r="AW132" i="1"/>
  <c r="J34" i="35"/>
  <c r="AW133" i="1"/>
  <c r="F34" i="36"/>
  <c r="BA134" i="1"/>
  <c r="F37" i="37"/>
  <c r="BD135" i="1"/>
  <c r="F35" i="38"/>
  <c r="BB136" i="1"/>
  <c r="J36" i="39"/>
  <c r="AW138" i="1" s="1"/>
  <c r="F37" i="40"/>
  <c r="BB139" i="1" s="1"/>
  <c r="F37" i="41"/>
  <c r="BB140" i="1"/>
  <c r="F35" i="42"/>
  <c r="BB141" i="1"/>
  <c r="F38" i="2"/>
  <c r="BC96" i="1"/>
  <c r="F37" i="3"/>
  <c r="BB97" i="1"/>
  <c r="F36" i="3"/>
  <c r="BA97" i="1"/>
  <c r="J36" i="4"/>
  <c r="AW98" i="1"/>
  <c r="F38" i="4"/>
  <c r="BC98" i="1"/>
  <c r="F38" i="5"/>
  <c r="BC99" i="1"/>
  <c r="F40" i="6"/>
  <c r="BC101" i="1" s="1"/>
  <c r="F41" i="6"/>
  <c r="BD101" i="1" s="1"/>
  <c r="F39" i="7"/>
  <c r="BB102" i="1" s="1"/>
  <c r="F40" i="7"/>
  <c r="BC102" i="1" s="1"/>
  <c r="J38" i="8"/>
  <c r="AW103" i="1" s="1"/>
  <c r="F41" i="9"/>
  <c r="BD104" i="1" s="1"/>
  <c r="F38" i="9"/>
  <c r="BA104" i="1" s="1"/>
  <c r="F39" i="10"/>
  <c r="BB106" i="1"/>
  <c r="F41" i="10"/>
  <c r="BD106" i="1"/>
  <c r="F41" i="11"/>
  <c r="BD107" i="1"/>
  <c r="F38" i="13"/>
  <c r="BA109" i="1"/>
  <c r="F41" i="13"/>
  <c r="BD109" i="1"/>
  <c r="F38" i="14"/>
  <c r="BA111" i="1"/>
  <c r="F41" i="14"/>
  <c r="BD111" i="1"/>
  <c r="J38" i="16"/>
  <c r="AW113" i="1"/>
  <c r="F40" i="17"/>
  <c r="BC114" i="1"/>
  <c r="F39" i="18"/>
  <c r="BB115" i="1"/>
  <c r="J38" i="19"/>
  <c r="AW116" i="1"/>
  <c r="J36" i="20"/>
  <c r="AW118" i="1"/>
  <c r="F37" i="21"/>
  <c r="BB119" i="1"/>
  <c r="J36" i="22"/>
  <c r="AW120" i="1"/>
  <c r="J36" i="23"/>
  <c r="AW121" i="1"/>
  <c r="F38" i="24"/>
  <c r="BC122" i="1"/>
  <c r="F39" i="24"/>
  <c r="BD122" i="1"/>
  <c r="F38" i="25"/>
  <c r="BC123" i="1"/>
  <c r="F39" i="26"/>
  <c r="BD124" i="1"/>
  <c r="F39" i="27"/>
  <c r="BD125" i="1"/>
  <c r="F38" i="27"/>
  <c r="BC125" i="1"/>
  <c r="J34" i="29"/>
  <c r="AW127" i="1"/>
  <c r="F37" i="30"/>
  <c r="BD128" i="1"/>
  <c r="F34" i="30"/>
  <c r="BA128" i="1"/>
  <c r="J34" i="31"/>
  <c r="AW129" i="1" s="1"/>
  <c r="F35" i="32"/>
  <c r="BB130" i="1" s="1"/>
  <c r="J34" i="33"/>
  <c r="AW131" i="1" s="1"/>
  <c r="F35" i="34"/>
  <c r="BB132" i="1"/>
  <c r="F34" i="35"/>
  <c r="BA133" i="1"/>
  <c r="F36" i="35"/>
  <c r="BC133" i="1"/>
  <c r="F37" i="36"/>
  <c r="BD134" i="1"/>
  <c r="F35" i="37"/>
  <c r="BB135" i="1"/>
  <c r="J34" i="38"/>
  <c r="AW136" i="1"/>
  <c r="F39" i="39"/>
  <c r="BD138" i="1" s="1"/>
  <c r="F38" i="39"/>
  <c r="BC138" i="1" s="1"/>
  <c r="F36" i="41"/>
  <c r="BA140" i="1"/>
  <c r="F34" i="42"/>
  <c r="BA141" i="1"/>
  <c r="BK135" i="14" l="1"/>
  <c r="J135" i="14" s="1"/>
  <c r="J101" i="14" s="1"/>
  <c r="BK152" i="19"/>
  <c r="J152" i="19" s="1"/>
  <c r="J106" i="19" s="1"/>
  <c r="J341" i="41"/>
  <c r="J107" i="41" s="1"/>
  <c r="BK243" i="4"/>
  <c r="J243" i="4" s="1"/>
  <c r="J111" i="4" s="1"/>
  <c r="J268" i="4"/>
  <c r="J114" i="4" s="1"/>
  <c r="BK199" i="3"/>
  <c r="J199" i="3" s="1"/>
  <c r="J109" i="3" s="1"/>
  <c r="J192" i="4"/>
  <c r="J104" i="4" s="1"/>
  <c r="BK178" i="4"/>
  <c r="J178" i="4" s="1"/>
  <c r="J103" i="4" s="1"/>
  <c r="P129" i="23"/>
  <c r="P128" i="23" s="1"/>
  <c r="AU121" i="1" s="1"/>
  <c r="BK1175" i="2"/>
  <c r="J1175" i="2" s="1"/>
  <c r="J108" i="2" s="1"/>
  <c r="BK135" i="21"/>
  <c r="J135" i="21" s="1"/>
  <c r="J99" i="21" s="1"/>
  <c r="J125" i="36"/>
  <c r="J98" i="36" s="1"/>
  <c r="BK273" i="4"/>
  <c r="J273" i="4" s="1"/>
  <c r="J115" i="4" s="1"/>
  <c r="R155" i="4"/>
  <c r="R154" i="4" s="1"/>
  <c r="R153" i="4" s="1"/>
  <c r="P124" i="34"/>
  <c r="AU132" i="1" s="1"/>
  <c r="P127" i="29"/>
  <c r="R224" i="6"/>
  <c r="T154" i="4"/>
  <c r="P205" i="6"/>
  <c r="BK127" i="29"/>
  <c r="J127" i="29" s="1"/>
  <c r="J97" i="29" s="1"/>
  <c r="R216" i="20"/>
  <c r="P133" i="9"/>
  <c r="P132" i="9" s="1"/>
  <c r="AU104" i="1" s="1"/>
  <c r="P142" i="7"/>
  <c r="P131" i="5"/>
  <c r="AU99" i="1" s="1"/>
  <c r="T310" i="4"/>
  <c r="T122" i="42"/>
  <c r="P122" i="42"/>
  <c r="AU141" i="1" s="1"/>
  <c r="R147" i="39"/>
  <c r="P126" i="29"/>
  <c r="AU127" i="1"/>
  <c r="BK121" i="28"/>
  <c r="BK120" i="28"/>
  <c r="J120" i="28"/>
  <c r="J96" i="28"/>
  <c r="P241" i="21"/>
  <c r="R205" i="6"/>
  <c r="R199" i="3"/>
  <c r="P130" i="41"/>
  <c r="P129" i="41" s="1"/>
  <c r="AU140" i="1" s="1"/>
  <c r="R127" i="29"/>
  <c r="R126" i="29"/>
  <c r="BK128" i="22"/>
  <c r="J128" i="22" s="1"/>
  <c r="J99" i="22" s="1"/>
  <c r="T241" i="21"/>
  <c r="P135" i="21"/>
  <c r="P134" i="21" s="1"/>
  <c r="AU119" i="1" s="1"/>
  <c r="P216" i="20"/>
  <c r="R152" i="19"/>
  <c r="R136" i="19" s="1"/>
  <c r="R156" i="18"/>
  <c r="P134" i="15"/>
  <c r="AU112" i="1" s="1"/>
  <c r="T130" i="41"/>
  <c r="T129" i="41"/>
  <c r="BK134" i="40"/>
  <c r="J134" i="40" s="1"/>
  <c r="J99" i="40" s="1"/>
  <c r="R128" i="22"/>
  <c r="R127" i="22"/>
  <c r="T173" i="6"/>
  <c r="P127" i="22"/>
  <c r="AU120" i="1"/>
  <c r="R134" i="21"/>
  <c r="T216" i="20"/>
  <c r="R234" i="7"/>
  <c r="T205" i="6"/>
  <c r="BK146" i="6"/>
  <c r="R153" i="3"/>
  <c r="R152" i="3" s="1"/>
  <c r="P153" i="2"/>
  <c r="T134" i="40"/>
  <c r="T133" i="40" s="1"/>
  <c r="R121" i="38"/>
  <c r="R123" i="35"/>
  <c r="R121" i="28"/>
  <c r="R120" i="28" s="1"/>
  <c r="R125" i="25"/>
  <c r="R124" i="25"/>
  <c r="T128" i="22"/>
  <c r="T127" i="22" s="1"/>
  <c r="T135" i="21"/>
  <c r="T134" i="21"/>
  <c r="P185" i="18"/>
  <c r="P134" i="16"/>
  <c r="AU113" i="1" s="1"/>
  <c r="R193" i="15"/>
  <c r="R134" i="15"/>
  <c r="R225" i="7"/>
  <c r="T146" i="6"/>
  <c r="T145" i="6"/>
  <c r="P310" i="4"/>
  <c r="P153" i="4" s="1"/>
  <c r="AU98" i="1" s="1"/>
  <c r="BK122" i="42"/>
  <c r="J122" i="42"/>
  <c r="P134" i="40"/>
  <c r="P133" i="40" s="1"/>
  <c r="AU139" i="1" s="1"/>
  <c r="T123" i="36"/>
  <c r="R142" i="34"/>
  <c r="R121" i="31"/>
  <c r="T127" i="27"/>
  <c r="T126" i="27"/>
  <c r="P134" i="17"/>
  <c r="AU114" i="1" s="1"/>
  <c r="R188" i="16"/>
  <c r="R134" i="16"/>
  <c r="T129" i="11"/>
  <c r="T295" i="10"/>
  <c r="T134" i="10"/>
  <c r="P1175" i="2"/>
  <c r="P147" i="39"/>
  <c r="T153" i="3"/>
  <c r="T152" i="3"/>
  <c r="R133" i="20"/>
  <c r="R179" i="19"/>
  <c r="P152" i="19"/>
  <c r="P135" i="18"/>
  <c r="AU115" i="1"/>
  <c r="R133" i="8"/>
  <c r="R132" i="8" s="1"/>
  <c r="T142" i="7"/>
  <c r="T141" i="7"/>
  <c r="R173" i="6"/>
  <c r="P146" i="6"/>
  <c r="R1175" i="2"/>
  <c r="R130" i="41"/>
  <c r="R129" i="41" s="1"/>
  <c r="T122" i="33"/>
  <c r="P123" i="32"/>
  <c r="AU130" i="1"/>
  <c r="T121" i="31"/>
  <c r="T135" i="30"/>
  <c r="T127" i="30"/>
  <c r="BK127" i="27"/>
  <c r="J127" i="27" s="1"/>
  <c r="J99" i="27" s="1"/>
  <c r="T134" i="20"/>
  <c r="T133" i="20" s="1"/>
  <c r="T135" i="18"/>
  <c r="R162" i="17"/>
  <c r="R134" i="17"/>
  <c r="T188" i="16"/>
  <c r="T134" i="16" s="1"/>
  <c r="R134" i="14"/>
  <c r="T133" i="9"/>
  <c r="T132" i="9" s="1"/>
  <c r="T133" i="8"/>
  <c r="T132" i="8" s="1"/>
  <c r="P173" i="6"/>
  <c r="R153" i="2"/>
  <c r="R152" i="2" s="1"/>
  <c r="T535" i="39"/>
  <c r="T146" i="39"/>
  <c r="P119" i="37"/>
  <c r="AU135" i="1" s="1"/>
  <c r="P128" i="35"/>
  <c r="P123" i="35"/>
  <c r="AU133" i="1" s="1"/>
  <c r="R124" i="34"/>
  <c r="T123" i="32"/>
  <c r="T121" i="28"/>
  <c r="T120" i="28" s="1"/>
  <c r="P134" i="20"/>
  <c r="P133" i="20"/>
  <c r="AU118" i="1"/>
  <c r="P136" i="19"/>
  <c r="AU116" i="1" s="1"/>
  <c r="T134" i="14"/>
  <c r="P128" i="13"/>
  <c r="AU109" i="1" s="1"/>
  <c r="P134" i="10"/>
  <c r="AU106" i="1"/>
  <c r="T2734" i="2"/>
  <c r="T1175" i="2"/>
  <c r="P535" i="39"/>
  <c r="R145" i="6"/>
  <c r="R134" i="40"/>
  <c r="R133" i="40"/>
  <c r="R535" i="39"/>
  <c r="R146" i="39"/>
  <c r="P128" i="36"/>
  <c r="P123" i="36"/>
  <c r="AU134" i="1" s="1"/>
  <c r="R135" i="30"/>
  <c r="R127" i="30"/>
  <c r="P125" i="24"/>
  <c r="P124" i="24" s="1"/>
  <c r="AU122" i="1" s="1"/>
  <c r="T134" i="15"/>
  <c r="T128" i="13"/>
  <c r="R295" i="10"/>
  <c r="R134" i="10"/>
  <c r="P2734" i="2"/>
  <c r="T153" i="2"/>
  <c r="T152" i="2" s="1"/>
  <c r="T136" i="19"/>
  <c r="BK156" i="18"/>
  <c r="T134" i="17"/>
  <c r="P234" i="7"/>
  <c r="R142" i="7"/>
  <c r="R141" i="7"/>
  <c r="R132" i="5"/>
  <c r="R131" i="5" s="1"/>
  <c r="R122" i="42"/>
  <c r="BK147" i="39"/>
  <c r="T121" i="38"/>
  <c r="R119" i="37"/>
  <c r="R128" i="36"/>
  <c r="R123" i="36"/>
  <c r="T128" i="35"/>
  <c r="T123" i="35" s="1"/>
  <c r="T142" i="34"/>
  <c r="T124" i="34"/>
  <c r="R122" i="33"/>
  <c r="P135" i="30"/>
  <c r="P127" i="30"/>
  <c r="AU128" i="1"/>
  <c r="R129" i="23"/>
  <c r="R128" i="23" s="1"/>
  <c r="R185" i="18"/>
  <c r="R135" i="18"/>
  <c r="P242" i="14"/>
  <c r="P134" i="14" s="1"/>
  <c r="AU111" i="1" s="1"/>
  <c r="P153" i="3"/>
  <c r="P152" i="3"/>
  <c r="AU97" i="1" s="1"/>
  <c r="BK296" i="4"/>
  <c r="J296" i="4"/>
  <c r="J121" i="4"/>
  <c r="BK283" i="3"/>
  <c r="J283" i="3"/>
  <c r="J124" i="3"/>
  <c r="BK295" i="10"/>
  <c r="J295" i="10" s="1"/>
  <c r="J108" i="10" s="1"/>
  <c r="BK129" i="13"/>
  <c r="J129" i="13"/>
  <c r="J101" i="13" s="1"/>
  <c r="BK165" i="14"/>
  <c r="J165" i="14"/>
  <c r="J106" i="14"/>
  <c r="BK142" i="15"/>
  <c r="J142" i="15"/>
  <c r="J104" i="15"/>
  <c r="BK142" i="16"/>
  <c r="J142" i="16" s="1"/>
  <c r="J104" i="16" s="1"/>
  <c r="BK136" i="18"/>
  <c r="J136" i="18"/>
  <c r="J101" i="18" s="1"/>
  <c r="BK202" i="22"/>
  <c r="J202" i="22"/>
  <c r="J104" i="22"/>
  <c r="BK122" i="33"/>
  <c r="J122" i="33" s="1"/>
  <c r="J30" i="33" s="1"/>
  <c r="AG131" i="1" s="1"/>
  <c r="BK142" i="34"/>
  <c r="J142" i="34"/>
  <c r="J99" i="34" s="1"/>
  <c r="BK119" i="37"/>
  <c r="J119" i="37"/>
  <c r="J96" i="37"/>
  <c r="BK121" i="38"/>
  <c r="J121" i="38" s="1"/>
  <c r="J96" i="38" s="1"/>
  <c r="BK825" i="39"/>
  <c r="J825" i="39" s="1"/>
  <c r="J123" i="39" s="1"/>
  <c r="J123" i="42"/>
  <c r="J97" i="42"/>
  <c r="BK173" i="6"/>
  <c r="J173" i="6" s="1"/>
  <c r="J105" i="6" s="1"/>
  <c r="BK234" i="7"/>
  <c r="J234" i="7" s="1"/>
  <c r="J113" i="7" s="1"/>
  <c r="BK135" i="10"/>
  <c r="J135" i="10"/>
  <c r="J101" i="10" s="1"/>
  <c r="BK181" i="13"/>
  <c r="J181" i="13"/>
  <c r="J103" i="13"/>
  <c r="BK135" i="15"/>
  <c r="J135" i="15" s="1"/>
  <c r="J101" i="15" s="1"/>
  <c r="BK161" i="16"/>
  <c r="J161" i="16" s="1"/>
  <c r="J106" i="16" s="1"/>
  <c r="BK135" i="17"/>
  <c r="J135" i="17" s="1"/>
  <c r="J101" i="17" s="1"/>
  <c r="BK143" i="18"/>
  <c r="J143" i="18"/>
  <c r="J104" i="18" s="1"/>
  <c r="BK137" i="19"/>
  <c r="J137" i="19" s="1"/>
  <c r="J101" i="19" s="1"/>
  <c r="BK143" i="19"/>
  <c r="J143" i="19" s="1"/>
  <c r="J104" i="19" s="1"/>
  <c r="BK129" i="23"/>
  <c r="J129" i="23" s="1"/>
  <c r="J99" i="23" s="1"/>
  <c r="BK125" i="24"/>
  <c r="J125" i="24"/>
  <c r="J99" i="24" s="1"/>
  <c r="BK123" i="32"/>
  <c r="J123" i="32" s="1"/>
  <c r="J96" i="32" s="1"/>
  <c r="BK128" i="35"/>
  <c r="J128" i="35" s="1"/>
  <c r="J99" i="35" s="1"/>
  <c r="BK138" i="35"/>
  <c r="J138" i="35" s="1"/>
  <c r="J102" i="35" s="1"/>
  <c r="BK141" i="36"/>
  <c r="J141" i="36"/>
  <c r="J102" i="36" s="1"/>
  <c r="BK535" i="39"/>
  <c r="J535" i="39" s="1"/>
  <c r="J103" i="39" s="1"/>
  <c r="BK230" i="40"/>
  <c r="J230" i="40" s="1"/>
  <c r="J103" i="40" s="1"/>
  <c r="BK153" i="2"/>
  <c r="J153" i="2" s="1"/>
  <c r="J99" i="2" s="1"/>
  <c r="BK261" i="3"/>
  <c r="J261" i="3"/>
  <c r="J118" i="3" s="1"/>
  <c r="BK273" i="3"/>
  <c r="J273" i="3" s="1"/>
  <c r="J122" i="3" s="1"/>
  <c r="BK159" i="5"/>
  <c r="J159" i="5" s="1"/>
  <c r="J104" i="5" s="1"/>
  <c r="BK205" i="6"/>
  <c r="J205" i="6" s="1"/>
  <c r="J112" i="6" s="1"/>
  <c r="BK133" i="9"/>
  <c r="BK132" i="9" s="1"/>
  <c r="J132" i="9" s="1"/>
  <c r="J100" i="9" s="1"/>
  <c r="BK257" i="11"/>
  <c r="J257" i="11"/>
  <c r="J103" i="11" s="1"/>
  <c r="BK129" i="12"/>
  <c r="J129" i="12" s="1"/>
  <c r="J101" i="12" s="1"/>
  <c r="BK179" i="12"/>
  <c r="J179" i="12" s="1"/>
  <c r="J103" i="12" s="1"/>
  <c r="BK135" i="16"/>
  <c r="J135" i="16" s="1"/>
  <c r="J101" i="16" s="1"/>
  <c r="BK188" i="16"/>
  <c r="J188" i="16"/>
  <c r="J108" i="16" s="1"/>
  <c r="BK142" i="17"/>
  <c r="J142" i="17" s="1"/>
  <c r="J104" i="17" s="1"/>
  <c r="BK146" i="17"/>
  <c r="J146" i="17" s="1"/>
  <c r="J106" i="17" s="1"/>
  <c r="BK162" i="17"/>
  <c r="J162" i="17" s="1"/>
  <c r="J108" i="17" s="1"/>
  <c r="BK185" i="18"/>
  <c r="J185" i="18"/>
  <c r="J109" i="18" s="1"/>
  <c r="BK134" i="20"/>
  <c r="J134" i="20" s="1"/>
  <c r="J99" i="20" s="1"/>
  <c r="BK216" i="20"/>
  <c r="J216" i="20" s="1"/>
  <c r="J105" i="20" s="1"/>
  <c r="BK181" i="23"/>
  <c r="J181" i="23"/>
  <c r="J105" i="23" s="1"/>
  <c r="BK248" i="29"/>
  <c r="J248" i="29"/>
  <c r="J103" i="29"/>
  <c r="BK135" i="30"/>
  <c r="J135" i="30" s="1"/>
  <c r="J98" i="30" s="1"/>
  <c r="BK121" i="31"/>
  <c r="J121" i="31" s="1"/>
  <c r="J30" i="31" s="1"/>
  <c r="AG129" i="1" s="1"/>
  <c r="BK124" i="35"/>
  <c r="J124" i="35"/>
  <c r="J97" i="35"/>
  <c r="BK130" i="41"/>
  <c r="J130" i="41" s="1"/>
  <c r="J99" i="41" s="1"/>
  <c r="BK2734" i="2"/>
  <c r="J2734" i="2" s="1"/>
  <c r="J128" i="2" s="1"/>
  <c r="BK154" i="4"/>
  <c r="J154" i="4" s="1"/>
  <c r="J99" i="4" s="1"/>
  <c r="BK329" i="4"/>
  <c r="J329" i="4"/>
  <c r="J129" i="4" s="1"/>
  <c r="BK132" i="5"/>
  <c r="J132" i="5" s="1"/>
  <c r="J99" i="5" s="1"/>
  <c r="BK224" i="6"/>
  <c r="J224" i="6" s="1"/>
  <c r="J117" i="6" s="1"/>
  <c r="BK142" i="10"/>
  <c r="J142" i="10" s="1"/>
  <c r="J104" i="10" s="1"/>
  <c r="BK242" i="14"/>
  <c r="J242" i="14"/>
  <c r="J108" i="14" s="1"/>
  <c r="BK193" i="15"/>
  <c r="J193" i="15" s="1"/>
  <c r="J108" i="15" s="1"/>
  <c r="BK125" i="25"/>
  <c r="J125" i="25" s="1"/>
  <c r="J99" i="25" s="1"/>
  <c r="BK125" i="26"/>
  <c r="J125" i="26" s="1"/>
  <c r="J99" i="26" s="1"/>
  <c r="BK284" i="40"/>
  <c r="J284" i="40"/>
  <c r="J110" i="40" s="1"/>
  <c r="BK129" i="41"/>
  <c r="J129" i="41" s="1"/>
  <c r="J98" i="41" s="1"/>
  <c r="J125" i="34"/>
  <c r="J97" i="34" s="1"/>
  <c r="BK134" i="21"/>
  <c r="J134" i="21"/>
  <c r="BK136" i="19"/>
  <c r="J136" i="19" s="1"/>
  <c r="J100" i="19" s="1"/>
  <c r="BK134" i="15"/>
  <c r="J134" i="15"/>
  <c r="BK134" i="14"/>
  <c r="J134" i="14" s="1"/>
  <c r="J34" i="14" s="1"/>
  <c r="AG111" i="1" s="1"/>
  <c r="BK132" i="8"/>
  <c r="J132" i="8" s="1"/>
  <c r="J100" i="8" s="1"/>
  <c r="J168" i="5"/>
  <c r="J106" i="5" s="1"/>
  <c r="BK152" i="2"/>
  <c r="J152" i="2" s="1"/>
  <c r="J32" i="2" s="1"/>
  <c r="AG96" i="1" s="1"/>
  <c r="J35" i="2"/>
  <c r="AV96" i="1" s="1"/>
  <c r="AT96" i="1" s="1"/>
  <c r="F37" i="16"/>
  <c r="AZ113" i="1"/>
  <c r="J37" i="18"/>
  <c r="AV115" i="1"/>
  <c r="AT115" i="1" s="1"/>
  <c r="BC110" i="1"/>
  <c r="AY110" i="1" s="1"/>
  <c r="J35" i="20"/>
  <c r="AV118" i="1" s="1"/>
  <c r="AT118" i="1" s="1"/>
  <c r="J35" i="22"/>
  <c r="AV120" i="1"/>
  <c r="AT120" i="1" s="1"/>
  <c r="J35" i="25"/>
  <c r="AV123" i="1" s="1"/>
  <c r="AT123" i="1" s="1"/>
  <c r="F35" i="26"/>
  <c r="AZ124" i="1"/>
  <c r="BD117" i="1"/>
  <c r="BB117" i="1"/>
  <c r="AX117" i="1" s="1"/>
  <c r="F33" i="28"/>
  <c r="AZ126" i="1" s="1"/>
  <c r="J33" i="30"/>
  <c r="AV128" i="1" s="1"/>
  <c r="AT128" i="1" s="1"/>
  <c r="F33" i="31"/>
  <c r="AZ129" i="1" s="1"/>
  <c r="F33" i="32"/>
  <c r="AZ130" i="1" s="1"/>
  <c r="F33" i="37"/>
  <c r="AZ135" i="1"/>
  <c r="J35" i="39"/>
  <c r="AV138" i="1" s="1"/>
  <c r="AT138" i="1" s="1"/>
  <c r="F35" i="3"/>
  <c r="AZ97" i="1"/>
  <c r="F37" i="6"/>
  <c r="AZ101" i="1" s="1"/>
  <c r="F37" i="7"/>
  <c r="AZ102" i="1" s="1"/>
  <c r="F37" i="8"/>
  <c r="AZ103" i="1" s="1"/>
  <c r="F37" i="9"/>
  <c r="AZ104" i="1" s="1"/>
  <c r="BA100" i="1"/>
  <c r="AW100" i="1" s="1"/>
  <c r="J37" i="10"/>
  <c r="AV106" i="1"/>
  <c r="AT106" i="1" s="1"/>
  <c r="J37" i="11"/>
  <c r="AV107" i="1"/>
  <c r="AT107" i="1"/>
  <c r="J37" i="12"/>
  <c r="AV108" i="1" s="1"/>
  <c r="AT108" i="1" s="1"/>
  <c r="BB105" i="1"/>
  <c r="AX105" i="1" s="1"/>
  <c r="BA105" i="1"/>
  <c r="AW105" i="1"/>
  <c r="BC105" i="1"/>
  <c r="AY105" i="1" s="1"/>
  <c r="F37" i="13"/>
  <c r="AZ109" i="1"/>
  <c r="BD105" i="1"/>
  <c r="F37" i="14"/>
  <c r="AZ111" i="1" s="1"/>
  <c r="F37" i="15"/>
  <c r="AZ112" i="1"/>
  <c r="F37" i="17"/>
  <c r="AZ114" i="1" s="1"/>
  <c r="J37" i="19"/>
  <c r="AV116" i="1"/>
  <c r="AT116" i="1" s="1"/>
  <c r="J35" i="21"/>
  <c r="AV119" i="1"/>
  <c r="AT119" i="1"/>
  <c r="F35" i="23"/>
  <c r="AZ121" i="1" s="1"/>
  <c r="F35" i="24"/>
  <c r="AZ122" i="1"/>
  <c r="J35" i="27"/>
  <c r="AV125" i="1" s="1"/>
  <c r="AT125" i="1" s="1"/>
  <c r="F33" i="29"/>
  <c r="AZ127" i="1" s="1"/>
  <c r="J33" i="33"/>
  <c r="AV131" i="1" s="1"/>
  <c r="AT131" i="1" s="1"/>
  <c r="J33" i="34"/>
  <c r="AV132" i="1" s="1"/>
  <c r="AT132" i="1" s="1"/>
  <c r="J33" i="36"/>
  <c r="AV134" i="1" s="1"/>
  <c r="AT134" i="1" s="1"/>
  <c r="F33" i="38"/>
  <c r="AZ136" i="1"/>
  <c r="F35" i="40"/>
  <c r="AZ139" i="1" s="1"/>
  <c r="BA137" i="1"/>
  <c r="AW137" i="1" s="1"/>
  <c r="J35" i="41"/>
  <c r="AV140" i="1" s="1"/>
  <c r="AT140" i="1" s="1"/>
  <c r="BB137" i="1"/>
  <c r="AX137" i="1" s="1"/>
  <c r="F33" i="42"/>
  <c r="AZ141" i="1"/>
  <c r="J30" i="42"/>
  <c r="AG141" i="1" s="1"/>
  <c r="AN141" i="1" s="1"/>
  <c r="F35" i="2"/>
  <c r="AZ96" i="1" s="1"/>
  <c r="J34" i="15"/>
  <c r="AG112" i="1"/>
  <c r="J37" i="16"/>
  <c r="AV113" i="1" s="1"/>
  <c r="AT113" i="1" s="1"/>
  <c r="F37" i="18"/>
  <c r="AZ115" i="1"/>
  <c r="BD110" i="1"/>
  <c r="F35" i="20"/>
  <c r="AZ118" i="1"/>
  <c r="J32" i="21"/>
  <c r="AG119" i="1" s="1"/>
  <c r="F35" i="22"/>
  <c r="AZ120" i="1"/>
  <c r="F35" i="25"/>
  <c r="AZ123" i="1" s="1"/>
  <c r="J35" i="26"/>
  <c r="AV124" i="1"/>
  <c r="AT124" i="1"/>
  <c r="BC117" i="1"/>
  <c r="AY117" i="1" s="1"/>
  <c r="BA117" i="1"/>
  <c r="AW117" i="1"/>
  <c r="J33" i="28"/>
  <c r="AV126" i="1" s="1"/>
  <c r="AT126" i="1" s="1"/>
  <c r="F33" i="30"/>
  <c r="AZ128" i="1" s="1"/>
  <c r="J33" i="31"/>
  <c r="AV129" i="1" s="1"/>
  <c r="AT129" i="1" s="1"/>
  <c r="J33" i="32"/>
  <c r="AV130" i="1" s="1"/>
  <c r="AT130" i="1" s="1"/>
  <c r="F33" i="34"/>
  <c r="AZ132" i="1" s="1"/>
  <c r="F33" i="36"/>
  <c r="AZ134" i="1"/>
  <c r="J33" i="38"/>
  <c r="AV136" i="1" s="1"/>
  <c r="AT136" i="1" s="1"/>
  <c r="J35" i="40"/>
  <c r="AV139" i="1" s="1"/>
  <c r="AT139" i="1" s="1"/>
  <c r="BC137" i="1"/>
  <c r="AY137" i="1" s="1"/>
  <c r="F35" i="41"/>
  <c r="AZ140" i="1" s="1"/>
  <c r="BD137" i="1"/>
  <c r="J33" i="42"/>
  <c r="AV141" i="1" s="1"/>
  <c r="AT141" i="1" s="1"/>
  <c r="J35" i="3"/>
  <c r="AV97" i="1" s="1"/>
  <c r="AT97" i="1" s="1"/>
  <c r="F35" i="4"/>
  <c r="AZ98" i="1" s="1"/>
  <c r="J35" i="4"/>
  <c r="AV98" i="1"/>
  <c r="AT98" i="1" s="1"/>
  <c r="F35" i="5"/>
  <c r="AZ99" i="1"/>
  <c r="J35" i="5"/>
  <c r="AV99" i="1" s="1"/>
  <c r="AT99" i="1" s="1"/>
  <c r="J37" i="6"/>
  <c r="AV101" i="1" s="1"/>
  <c r="AT101" i="1" s="1"/>
  <c r="J37" i="7"/>
  <c r="AV102" i="1"/>
  <c r="AT102" i="1" s="1"/>
  <c r="J37" i="8"/>
  <c r="AV103" i="1" s="1"/>
  <c r="AT103" i="1" s="1"/>
  <c r="BB100" i="1"/>
  <c r="AX100" i="1" s="1"/>
  <c r="BD100" i="1"/>
  <c r="J37" i="9"/>
  <c r="AV104" i="1"/>
  <c r="AT104" i="1" s="1"/>
  <c r="BC100" i="1"/>
  <c r="AY100" i="1" s="1"/>
  <c r="F37" i="10"/>
  <c r="AZ106" i="1" s="1"/>
  <c r="F37" i="11"/>
  <c r="AZ107" i="1"/>
  <c r="F37" i="12"/>
  <c r="AZ108" i="1" s="1"/>
  <c r="J37" i="13"/>
  <c r="AV109" i="1"/>
  <c r="AT109" i="1"/>
  <c r="J37" i="14"/>
  <c r="AV111" i="1" s="1"/>
  <c r="AT111" i="1" s="1"/>
  <c r="J37" i="15"/>
  <c r="AV112" i="1"/>
  <c r="AT112" i="1"/>
  <c r="J37" i="17"/>
  <c r="AV114" i="1" s="1"/>
  <c r="AT114" i="1" s="1"/>
  <c r="BB110" i="1"/>
  <c r="AX110" i="1" s="1"/>
  <c r="BA110" i="1"/>
  <c r="AW110" i="1"/>
  <c r="F37" i="19"/>
  <c r="AZ116" i="1" s="1"/>
  <c r="F35" i="21"/>
  <c r="AZ119" i="1"/>
  <c r="J35" i="23"/>
  <c r="AV121" i="1" s="1"/>
  <c r="AT121" i="1" s="1"/>
  <c r="J35" i="24"/>
  <c r="AV122" i="1"/>
  <c r="AT122" i="1" s="1"/>
  <c r="F35" i="27"/>
  <c r="AZ125" i="1"/>
  <c r="J33" i="29"/>
  <c r="AV127" i="1" s="1"/>
  <c r="AT127" i="1" s="1"/>
  <c r="F33" i="33"/>
  <c r="AZ131" i="1" s="1"/>
  <c r="F33" i="35"/>
  <c r="AZ133" i="1" s="1"/>
  <c r="J33" i="35"/>
  <c r="AV133" i="1"/>
  <c r="AT133" i="1" s="1"/>
  <c r="J33" i="37"/>
  <c r="AV135" i="1"/>
  <c r="AT135" i="1"/>
  <c r="F35" i="39"/>
  <c r="AZ138" i="1" s="1"/>
  <c r="AN129" i="1" l="1"/>
  <c r="BK141" i="7"/>
  <c r="J141" i="7" s="1"/>
  <c r="J100" i="7" s="1"/>
  <c r="BK146" i="39"/>
  <c r="J146" i="39" s="1"/>
  <c r="J98" i="39" s="1"/>
  <c r="P145" i="6"/>
  <c r="AU101" i="1" s="1"/>
  <c r="BK135" i="18"/>
  <c r="J135" i="18"/>
  <c r="J100" i="18"/>
  <c r="P152" i="2"/>
  <c r="AU96" i="1" s="1"/>
  <c r="P141" i="7"/>
  <c r="AU102" i="1"/>
  <c r="P146" i="39"/>
  <c r="AU138" i="1" s="1"/>
  <c r="AU137" i="1" s="1"/>
  <c r="BK145" i="6"/>
  <c r="J145" i="6" s="1"/>
  <c r="J34" i="6" s="1"/>
  <c r="AG101" i="1" s="1"/>
  <c r="T153" i="4"/>
  <c r="BK310" i="4"/>
  <c r="J310" i="4"/>
  <c r="J125" i="4"/>
  <c r="BK127" i="30"/>
  <c r="J127" i="30" s="1"/>
  <c r="J30" i="30" s="1"/>
  <c r="AG128" i="1" s="1"/>
  <c r="BK127" i="22"/>
  <c r="J127" i="22"/>
  <c r="J98" i="22"/>
  <c r="BK124" i="26"/>
  <c r="J124" i="26"/>
  <c r="BK123" i="35"/>
  <c r="J123" i="35" s="1"/>
  <c r="J30" i="35" s="1"/>
  <c r="AG133" i="1" s="1"/>
  <c r="J147" i="39"/>
  <c r="J99" i="39" s="1"/>
  <c r="BK133" i="40"/>
  <c r="J133" i="40" s="1"/>
  <c r="J98" i="40" s="1"/>
  <c r="BK153" i="3"/>
  <c r="J153" i="3" s="1"/>
  <c r="J99" i="3" s="1"/>
  <c r="BK128" i="23"/>
  <c r="J128" i="23"/>
  <c r="BK134" i="10"/>
  <c r="J134" i="10" s="1"/>
  <c r="J100" i="10" s="1"/>
  <c r="BK129" i="11"/>
  <c r="J129" i="11" s="1"/>
  <c r="J34" i="11" s="1"/>
  <c r="AG107" i="1" s="1"/>
  <c r="BK134" i="17"/>
  <c r="J134" i="17" s="1"/>
  <c r="J34" i="17" s="1"/>
  <c r="AG114" i="1" s="1"/>
  <c r="BK124" i="34"/>
  <c r="J124" i="34" s="1"/>
  <c r="J96" i="34" s="1"/>
  <c r="BK124" i="24"/>
  <c r="J124" i="24"/>
  <c r="J133" i="9"/>
  <c r="J101" i="9" s="1"/>
  <c r="J96" i="31"/>
  <c r="J96" i="42"/>
  <c r="BK123" i="36"/>
  <c r="J123" i="36" s="1"/>
  <c r="J30" i="36" s="1"/>
  <c r="AG134" i="1" s="1"/>
  <c r="J96" i="33"/>
  <c r="BK153" i="4"/>
  <c r="J153" i="4" s="1"/>
  <c r="J98" i="4" s="1"/>
  <c r="BK128" i="13"/>
  <c r="J128" i="13"/>
  <c r="J100" i="13" s="1"/>
  <c r="BK134" i="16"/>
  <c r="J134" i="16" s="1"/>
  <c r="J100" i="16" s="1"/>
  <c r="BK133" i="20"/>
  <c r="J133" i="20"/>
  <c r="J98" i="20" s="1"/>
  <c r="BK126" i="27"/>
  <c r="J126" i="27" s="1"/>
  <c r="J32" i="27" s="1"/>
  <c r="AG125" i="1" s="1"/>
  <c r="J156" i="18"/>
  <c r="J106" i="18" s="1"/>
  <c r="J146" i="6"/>
  <c r="J101" i="6" s="1"/>
  <c r="BK131" i="5"/>
  <c r="J131" i="5" s="1"/>
  <c r="J32" i="5" s="1"/>
  <c r="AG99" i="1" s="1"/>
  <c r="BK126" i="29"/>
  <c r="J126" i="29" s="1"/>
  <c r="J30" i="29" s="1"/>
  <c r="AG127" i="1" s="1"/>
  <c r="BK128" i="12"/>
  <c r="J128" i="12" s="1"/>
  <c r="J100" i="12" s="1"/>
  <c r="J121" i="28"/>
  <c r="J97" i="28"/>
  <c r="BK124" i="25"/>
  <c r="J124" i="25"/>
  <c r="J98" i="25" s="1"/>
  <c r="J39" i="42"/>
  <c r="J39" i="33"/>
  <c r="J39" i="31"/>
  <c r="AN119" i="1"/>
  <c r="J98" i="21"/>
  <c r="J41" i="21"/>
  <c r="AN112" i="1"/>
  <c r="J100" i="15"/>
  <c r="AN111" i="1"/>
  <c r="J43" i="15"/>
  <c r="J100" i="14"/>
  <c r="J43" i="14"/>
  <c r="AN96" i="1"/>
  <c r="J98" i="2"/>
  <c r="J41" i="2"/>
  <c r="AN131" i="1"/>
  <c r="AU110" i="1"/>
  <c r="J32" i="24"/>
  <c r="AG122" i="1" s="1"/>
  <c r="J30" i="32"/>
  <c r="AG130" i="1" s="1"/>
  <c r="J34" i="8"/>
  <c r="AG103" i="1" s="1"/>
  <c r="AN103" i="1" s="1"/>
  <c r="BA95" i="1"/>
  <c r="J34" i="19"/>
  <c r="AG116" i="1" s="1"/>
  <c r="AN116" i="1" s="1"/>
  <c r="AU105" i="1"/>
  <c r="AZ100" i="1"/>
  <c r="AV100" i="1" s="1"/>
  <c r="AT100" i="1" s="1"/>
  <c r="BC95" i="1"/>
  <c r="AY95" i="1" s="1"/>
  <c r="AZ117" i="1"/>
  <c r="AV117" i="1"/>
  <c r="AT117" i="1" s="1"/>
  <c r="J32" i="41"/>
  <c r="AG140" i="1" s="1"/>
  <c r="AN140" i="1" s="1"/>
  <c r="J32" i="26"/>
  <c r="AG124" i="1"/>
  <c r="J30" i="28"/>
  <c r="AG126" i="1"/>
  <c r="J34" i="7"/>
  <c r="AG102" i="1"/>
  <c r="AZ105" i="1"/>
  <c r="AV105" i="1"/>
  <c r="AT105" i="1" s="1"/>
  <c r="AZ110" i="1"/>
  <c r="AV110" i="1" s="1"/>
  <c r="AT110" i="1" s="1"/>
  <c r="AZ137" i="1"/>
  <c r="AV137" i="1" s="1"/>
  <c r="AT137" i="1" s="1"/>
  <c r="AU117" i="1"/>
  <c r="J30" i="38"/>
  <c r="AG136" i="1"/>
  <c r="J32" i="23"/>
  <c r="AG121" i="1"/>
  <c r="J34" i="9"/>
  <c r="AG104" i="1" s="1"/>
  <c r="J30" i="37"/>
  <c r="AG135" i="1"/>
  <c r="BB95" i="1"/>
  <c r="AX95" i="1" s="1"/>
  <c r="BD95" i="1"/>
  <c r="J39" i="38" l="1"/>
  <c r="J39" i="35"/>
  <c r="J43" i="9"/>
  <c r="J39" i="32"/>
  <c r="J41" i="24"/>
  <c r="J41" i="5"/>
  <c r="J41" i="26"/>
  <c r="J43" i="11"/>
  <c r="J39" i="28"/>
  <c r="J39" i="29"/>
  <c r="J41" i="23"/>
  <c r="J43" i="17"/>
  <c r="J39" i="37"/>
  <c r="J39" i="30"/>
  <c r="J39" i="36"/>
  <c r="J41" i="27"/>
  <c r="J43" i="6"/>
  <c r="J98" i="23"/>
  <c r="J96" i="30"/>
  <c r="J96" i="29"/>
  <c r="J100" i="6"/>
  <c r="J96" i="35"/>
  <c r="J98" i="5"/>
  <c r="J98" i="26"/>
  <c r="J100" i="11"/>
  <c r="J98" i="24"/>
  <c r="J100" i="17"/>
  <c r="J98" i="27"/>
  <c r="BK152" i="3"/>
  <c r="J152" i="3"/>
  <c r="J98" i="3"/>
  <c r="J96" i="36"/>
  <c r="J41" i="41"/>
  <c r="J43" i="19"/>
  <c r="J43" i="8"/>
  <c r="J43" i="7"/>
  <c r="AN102" i="1"/>
  <c r="AN128" i="1"/>
  <c r="AN107" i="1"/>
  <c r="AN125" i="1"/>
  <c r="AN134" i="1"/>
  <c r="AN124" i="1"/>
  <c r="AN126" i="1"/>
  <c r="AN130" i="1"/>
  <c r="AN136" i="1"/>
  <c r="AN99" i="1"/>
  <c r="AN101" i="1"/>
  <c r="AN104" i="1"/>
  <c r="AN114" i="1"/>
  <c r="AN121" i="1"/>
  <c r="AN122" i="1"/>
  <c r="AN127" i="1"/>
  <c r="AN133" i="1"/>
  <c r="AN135" i="1"/>
  <c r="J32" i="40"/>
  <c r="AG139" i="1" s="1"/>
  <c r="AN139" i="1" s="1"/>
  <c r="J34" i="13"/>
  <c r="AG109" i="1"/>
  <c r="AU100" i="1"/>
  <c r="AG100" i="1"/>
  <c r="BC94" i="1"/>
  <c r="AY94" i="1" s="1"/>
  <c r="BA94" i="1"/>
  <c r="AW94" i="1" s="1"/>
  <c r="AK30" i="1" s="1"/>
  <c r="J32" i="25"/>
  <c r="AG123" i="1" s="1"/>
  <c r="J32" i="20"/>
  <c r="AG118" i="1"/>
  <c r="J30" i="34"/>
  <c r="AG132" i="1" s="1"/>
  <c r="AN132" i="1" s="1"/>
  <c r="J32" i="22"/>
  <c r="AG120" i="1"/>
  <c r="AN120" i="1" s="1"/>
  <c r="AW95" i="1"/>
  <c r="BD94" i="1"/>
  <c r="W33" i="1" s="1"/>
  <c r="J32" i="39"/>
  <c r="AG138" i="1" s="1"/>
  <c r="J32" i="4"/>
  <c r="AG98" i="1"/>
  <c r="AN98" i="1" s="1"/>
  <c r="J34" i="18"/>
  <c r="AG115" i="1"/>
  <c r="AZ95" i="1"/>
  <c r="AV95" i="1" s="1"/>
  <c r="BB94" i="1"/>
  <c r="AX94" i="1" s="1"/>
  <c r="J34" i="10"/>
  <c r="AG106" i="1" s="1"/>
  <c r="J34" i="12"/>
  <c r="AG108" i="1"/>
  <c r="J34" i="16"/>
  <c r="AG113" i="1" s="1"/>
  <c r="J41" i="39" l="1"/>
  <c r="J43" i="13"/>
  <c r="J43" i="10"/>
  <c r="J39" i="34"/>
  <c r="J41" i="4"/>
  <c r="J41" i="25"/>
  <c r="J41" i="40"/>
  <c r="J41" i="20"/>
  <c r="J43" i="12"/>
  <c r="J43" i="16"/>
  <c r="J41" i="22"/>
  <c r="J43" i="18"/>
  <c r="AN100" i="1"/>
  <c r="AN115" i="1"/>
  <c r="AN118" i="1"/>
  <c r="AN123" i="1"/>
  <c r="AN138" i="1"/>
  <c r="AN106" i="1"/>
  <c r="AN108" i="1"/>
  <c r="AN113" i="1"/>
  <c r="AN109" i="1"/>
  <c r="AG137" i="1"/>
  <c r="AN137" i="1"/>
  <c r="AG105" i="1"/>
  <c r="AU95" i="1"/>
  <c r="AU94" i="1"/>
  <c r="AT95" i="1"/>
  <c r="AZ94" i="1"/>
  <c r="W29" i="1" s="1"/>
  <c r="AG110" i="1"/>
  <c r="J32" i="3"/>
  <c r="AG97" i="1"/>
  <c r="AN97" i="1" s="1"/>
  <c r="AG117" i="1"/>
  <c r="AN117" i="1"/>
  <c r="W30" i="1"/>
  <c r="W31" i="1"/>
  <c r="W32" i="1"/>
  <c r="AN110" i="1" l="1"/>
  <c r="J41" i="3"/>
  <c r="AN105" i="1"/>
  <c r="AG95" i="1"/>
  <c r="AG94" i="1" s="1"/>
  <c r="AK26" i="1" s="1"/>
  <c r="AV94" i="1"/>
  <c r="AK29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<sst xmlns="http://schemas.openxmlformats.org/spreadsheetml/2006/main" count="81030" uniqueCount="9479">
  <si>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</si>
  <si>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</si>
  <si>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</si>
  <si>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</si>
  <si>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</si>
  <si>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</si>
  <si>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</si>
  <si>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</si>
  <si>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</si>
  <si>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</si>
  <si>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</si>
  <si>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</si>
  <si>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</si>
  <si>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</si>
  <si>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</si>
  <si>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</si>
  <si>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</si>
  <si>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</si>
  <si>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</si>
  <si>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</si>
  <si>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</si>
  <si>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</si>
  <si>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</si>
  <si>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</si>
  <si>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</si>
  <si>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</si>
  <si>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</si>
  <si>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</si>
  <si>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</si>
  <si>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</si>
  <si>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</si>
  <si>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</si>
  <si>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</si>
  <si>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</si>
  <si>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</si>
  <si>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</si>
  <si>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</si>
  <si>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</si>
  <si>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</si>
  <si>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</si>
  <si>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</si>
  <si>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</si>
  <si>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</si>
  <si>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</si>
  <si>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</si>
  <si>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</si>
  <si>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</si>
  <si>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</si>
  <si>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</si>
  <si>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</si>
  <si>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</si>
  <si>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</si>
  <si>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</si>
  <si>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</si>
  <si>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</si>
  <si>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</si>
  <si>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</si>
  <si>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</si>
  <si>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</si>
  <si>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</si>
  <si>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</si>
  <si>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</si>
  <si>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</si>
  <si>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</si>
  <si>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</si>
  <si>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</si>
  <si>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</si>
  <si>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</si>
  <si>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</si>
  <si>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</si>
  <si>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</si>
  <si>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</si>
  <si>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</si>
  <si>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</si>
  <si>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</si>
  <si>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</si>
  <si>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</si>
  <si>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</si>
  <si>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</si>
  <si>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</si>
  <si>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</si>
  <si>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</si>
  <si>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</si>
  <si>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</si>
  <si>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</si>
  <si>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</si>
  <si>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</si>
  <si>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</si>
  <si>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</si>
  <si>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</si>
  <si>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</si>
  <si>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</si>
  <si>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</si>
  <si>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</si>
  <si>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</si>
  <si>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</si>
  <si>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</si>
  <si>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</si>
  <si>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</si>
  <si>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</si>
  <si>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</si>
  <si>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</si>
  <si>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</si>
  <si>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</si>
  <si>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</si>
  <si>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</si>
  <si>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</si>
  <si>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</si>
  <si>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</si>
  <si>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</si>
  <si>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</si>
  <si>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</si>
  <si>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</si>
  <si>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</si>
  <si>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</si>
  <si>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</si>
  <si>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</si>
  <si>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</si>
  <si>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</si>
  <si>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</si>
  <si>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</si>
  <si>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</si>
  <si>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</si>
  <si>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</si>
  <si>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</si>
  <si>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</si>
  <si>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</si>
  <si>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</si>
  <si>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</si>
  <si>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</si>
  <si>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</si>
  <si>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</si>
  <si>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</si>
  <si>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</si>
  <si>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</si>
  <si>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</si>
  <si>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</si>
  <si>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</si>
  <si>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</si>
  <si>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</si>
  <si>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</si>
  <si>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</si>
  <si>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</si>
  <si>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</si>
  <si>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</si>
  <si>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</si>
  <si>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</si>
  <si>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</si>
  <si>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</si>
  <si>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</si>
  <si>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</si>
  <si>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</si>
  <si>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</si>
  <si>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</si>
  <si>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</si>
  <si>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</si>
  <si>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</si>
  <si>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</si>
  <si>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</si>
  <si>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</si>
  <si>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</si>
  <si>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</si>
  <si>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</si>
  <si>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</si>
  <si>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</si>
  <si>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</si>
  <si>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</si>
  <si>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</si>
  <si>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</si>
  <si>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</si>
  <si>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</si>
  <si>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</si>
  <si>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</si>
  <si>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</si>
  <si>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</si>
  <si>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</si>
  <si>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</si>
  <si>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</si>
  <si>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</si>
  <si>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</si>
  <si>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</si>
  <si>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</si>
  <si>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</si>
  <si>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</si>
  <si>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</si>
  <si>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</si>
  <si>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</si>
  <si>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</si>
  <si>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</si>
  <si>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</si>
  <si>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</si>
  <si>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</si>
  <si>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</si>
  <si>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</si>
  <si>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</si>
  <si>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</si>
  <si>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</si>
  <si>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</si>
  <si>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</si>
  <si>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</si>
  <si>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</si>
  <si>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</si>
  <si>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</si>
  <si>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</si>
  <si>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</si>
  <si>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</si>
  <si>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</si>
  <si>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</si>
  <si>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</si>
  <si>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</si>
  <si>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</si>
  <si>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</si>
  <si>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</si>
  <si>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</si>
  <si>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</si>
  <si>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</si>
  <si>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</si>
  <si>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</si>
  <si>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</si>
  <si>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</si>
  <si>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</si>
  <si>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</si>
  <si>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</si>
  <si>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</si>
  <si>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</si>
  <si>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</si>
  <si>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</si>
  <si>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</si>
  <si>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</si>
  <si>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</si>
  <si>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</si>
  <si>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</si>
  <si>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</si>
  <si>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</si>
  <si>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</si>
  <si>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</si>
  <si>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</si>
  <si>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</si>
  <si>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</si>
  <si>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</si>
  <si>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</si>
  <si>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</si>
  <si>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</si>
  <si>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</si>
  <si>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</si>
  <si>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</si>
  <si>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</si>
  <si>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</si>
  <si>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</si>
  <si>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</si>
  <si>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</si>
  <si>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</si>
  <si>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</si>
  <si>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</si>
  <si>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</si>
  <si>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</si>
  <si>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</si>
  <si>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</si>
  <si>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</si>
  <si>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</si>
  <si>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</si>
  <si>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</si>
  <si>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</si>
  <si>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</si>
  <si>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</si>
  <si>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</si>
  <si>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</si>
  <si>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</si>
  <si>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</si>
  <si>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</si>
  <si>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</si>
  <si>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</si>
  <si>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</si>
  <si>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</si>
  <si>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</si>
  <si>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</si>
  <si>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</si>
  <si>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</si>
  <si>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</si>
  <si>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</si>
  <si>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</si>
  <si>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</si>
  <si>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</si>
  <si>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</si>
  <si>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</si>
  <si>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</si>
  <si>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</si>
  <si>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</si>
  <si>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</si>
  <si>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</si>
  <si>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</si>
  <si>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</si>
  <si>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</si>
  <si>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</si>
  <si>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</si>
  <si>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</si>
  <si>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</si>
  <si>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</si>
  <si>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</si>
  <si>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</si>
  <si>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</si>
  <si>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</si>
  <si>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</si>
  <si>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</si>
  <si>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</si>
  <si>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</si>
  <si>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</si>
  <si>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</si>
  <si>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</si>
  <si>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</si>
  <si>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</si>
  <si>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</si>
  <si>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</si>
  <si>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</si>
  <si>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</si>
  <si>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</si>
  <si>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</si>
  <si>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</si>
  <si>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</si>
  <si>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</si>
  <si>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</si>
  <si>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</si>
  <si>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</si>
  <si>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</si>
  <si>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</si>
  <si>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</si>
  <si>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</si>
  <si>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</si>
  <si>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</si>
  <si>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</si>
  <si>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</si>
  <si>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</si>
  <si>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</si>
  <si>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</si>
  <si>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z ASR</t>
  </si>
  <si>
    <t>898,135*2</t>
  </si>
  <si>
    <t>z ostatních obj.</t>
  </si>
  <si>
    <t>518,339</t>
  </si>
  <si>
    <t>6</t>
  </si>
  <si>
    <t>162251122</t>
  </si>
  <si>
    <t>Vodorovné přemístění přes 20 do 50 m výkopku/sypaniny z horniny třídy těžitelnosti II skupiny 4 a 5</t>
  </si>
  <si>
    <t>-227438895</t>
  </si>
  <si>
    <t>(384,915+47,131)*2</t>
  </si>
  <si>
    <t>7</t>
  </si>
  <si>
    <t>162351103</t>
  </si>
  <si>
    <t>Vodorovné přemístění přes 50 do 500 m výkopku/sypaniny z horniny třídy těžitelnosti I skupiny 1 až 3</t>
  </si>
  <si>
    <t>-1090010578</t>
  </si>
  <si>
    <t>ornice</t>
  </si>
  <si>
    <t>pro sadové úpravy</t>
  </si>
  <si>
    <t>(133,0*0,2+470,0*0,3)</t>
  </si>
  <si>
    <t>8</t>
  </si>
  <si>
    <t>162751117</t>
  </si>
  <si>
    <t>Vodorovné přemístění přes 9 000 do 10000 m výkopku/sypaniny z horniny třídy těžitelnosti I skupiny 1 až 3</t>
  </si>
  <si>
    <t>-806748550</t>
  </si>
  <si>
    <t>1468,717*0,3</t>
  </si>
  <si>
    <t>-(133,0*0,2+470,0*0,3)</t>
  </si>
  <si>
    <t>9</t>
  </si>
  <si>
    <t>162751119</t>
  </si>
  <si>
    <t>Příplatek k vodorovnému přemístění výkopku/sypaniny z horniny třídy těžitelnosti I skupiny 1 až 3 ZKD 1000 m přes 10000 m</t>
  </si>
  <si>
    <t>179534086</t>
  </si>
  <si>
    <t>273,015*30 'Přepočtené koeficientem množství</t>
  </si>
  <si>
    <t>10</t>
  </si>
  <si>
    <t>167151111</t>
  </si>
  <si>
    <t>Nakládání výkopku z hornin třídy těžitelnosti I skupiny 1 až 3 přes 100 m3</t>
  </si>
  <si>
    <t>-1978206563</t>
  </si>
  <si>
    <t>898,135</t>
  </si>
  <si>
    <t>167151112</t>
  </si>
  <si>
    <t>Nakládání výkopku z hornin třídy těžitelnosti II skupiny 4 a 5 přes 100 m3</t>
  </si>
  <si>
    <t>2114769595</t>
  </si>
  <si>
    <t>384,915+47,131</t>
  </si>
  <si>
    <t>171152501</t>
  </si>
  <si>
    <t>Zhutnění podloží z hornin soudržných nebo nesoudržných pod násypy</t>
  </si>
  <si>
    <t>397236606</t>
  </si>
  <si>
    <t>1257,513</t>
  </si>
  <si>
    <t>171201231</t>
  </si>
  <si>
    <t>Poplatek za uložení zeminy a kamení na recyklační skládce (skládkovné) kód odpadu 17 05 04</t>
  </si>
  <si>
    <t>t</t>
  </si>
  <si>
    <t>123325226</t>
  </si>
  <si>
    <t>273,015*1,67 'Přepočtené koeficientem množství</t>
  </si>
  <si>
    <t>171251201</t>
  </si>
  <si>
    <t>Uložení sypaniny na skládky nebo meziskládky</t>
  </si>
  <si>
    <t>1584586916</t>
  </si>
  <si>
    <t>použití po bourání na zásyp jámy a základů (ASR)</t>
  </si>
  <si>
    <t>898,135+384,915+47,131</t>
  </si>
  <si>
    <t>171251201.1</t>
  </si>
  <si>
    <t>-1939633816</t>
  </si>
  <si>
    <t>167,6+273,015</t>
  </si>
  <si>
    <t>174151101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</si>
  <si>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</si>
  <si>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</si>
  <si>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</si>
  <si>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</si>
  <si>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</si>
  <si>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</si>
  <si>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</si>
  <si>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</si>
  <si>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</si>
  <si>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</si>
  <si>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</si>
  <si>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</si>
  <si>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</si>
  <si>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</si>
  <si>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</si>
  <si>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pzn : z ASR 1330,181 m3 z ostatních obj. 518,339 m3</t>
  </si>
  <si>
    <t>Zakládání</t>
  </si>
  <si>
    <t>2733138101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</si>
  <si>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</si>
  <si>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</si>
  <si>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</si>
  <si>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</si>
  <si>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</si>
  <si>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</si>
  <si>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</si>
  <si>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</si>
  <si>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</si>
  <si>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</si>
  <si>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19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</si>
  <si>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</si>
  <si>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</si>
  <si>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</si>
  <si>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</si>
  <si>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</si>
  <si>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</si>
  <si>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</si>
  <si>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</si>
  <si>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</si>
  <si>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</si>
  <si>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</si>
  <si>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</si>
  <si>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</si>
  <si>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</si>
  <si>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</si>
  <si>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</si>
  <si>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</si>
  <si>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</si>
  <si>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</si>
  <si>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</si>
  <si>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</si>
  <si>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</si>
  <si>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</si>
  <si>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</si>
  <si>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</si>
  <si>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</si>
  <si>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</si>
  <si>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</si>
  <si>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-1245978846</t>
  </si>
  <si>
    <t>17,628-0,401-0,635</t>
  </si>
  <si>
    <t>23</t>
  </si>
  <si>
    <t>275321511</t>
  </si>
  <si>
    <t>Základové patky ze ŽB bez zvýšených nároků na prostředí tř. C 25/30 XC2</t>
  </si>
  <si>
    <t>1189962114</t>
  </si>
  <si>
    <t>1,8*1,8*0,9</t>
  </si>
  <si>
    <t>4*1,2*1,2*0,9</t>
  </si>
  <si>
    <t>24</t>
  </si>
  <si>
    <t>275351121</t>
  </si>
  <si>
    <t>Zřízení bednění základových patek</t>
  </si>
  <si>
    <t>-1401773788</t>
  </si>
  <si>
    <t>4*1,8*0,9</t>
  </si>
  <si>
    <t>4*4*1,2*0,9</t>
  </si>
  <si>
    <t>25</t>
  </si>
  <si>
    <t>275351122</t>
  </si>
  <si>
    <t>Odstranění bednění základových patek</t>
  </si>
  <si>
    <t>1980456898</t>
  </si>
  <si>
    <t>26</t>
  </si>
  <si>
    <t>275361821</t>
  </si>
  <si>
    <t>Výztuž základových patek betonářskou ocelí B 500 B</t>
  </si>
  <si>
    <t>2082357837</t>
  </si>
  <si>
    <t>257,6*2,466/1000</t>
  </si>
  <si>
    <t>27</t>
  </si>
  <si>
    <t>277512852</t>
  </si>
  <si>
    <t>Prostup základem D 150 mm</t>
  </si>
  <si>
    <t>m</t>
  </si>
  <si>
    <t>612094962</t>
  </si>
  <si>
    <t>3*0,3</t>
  </si>
  <si>
    <t>4*0,4</t>
  </si>
  <si>
    <t>32*0,5</t>
  </si>
  <si>
    <t>28</t>
  </si>
  <si>
    <t>277512853</t>
  </si>
  <si>
    <t>Prostup základem D 200 mm</t>
  </si>
  <si>
    <t>1976236002</t>
  </si>
  <si>
    <t>10*0,4</t>
  </si>
  <si>
    <t>15*0,5</t>
  </si>
  <si>
    <t>29</t>
  </si>
  <si>
    <t>277512854</t>
  </si>
  <si>
    <t>Prostup základem D 250 mm</t>
  </si>
  <si>
    <t>-1930482121</t>
  </si>
  <si>
    <t>7*0,3</t>
  </si>
  <si>
    <t>30</t>
  </si>
  <si>
    <t>277512860</t>
  </si>
  <si>
    <t>Prostup základem 200x200 mm</t>
  </si>
  <si>
    <t>113874644</t>
  </si>
  <si>
    <t>4*0,5</t>
  </si>
  <si>
    <t>1*0,4</t>
  </si>
  <si>
    <t>31</t>
  </si>
  <si>
    <t>277512860.1</t>
  </si>
  <si>
    <t>Prostup základem 200x220 mm</t>
  </si>
  <si>
    <t>379429188</t>
  </si>
  <si>
    <t>1*0,5</t>
  </si>
  <si>
    <t>32</t>
  </si>
  <si>
    <t>277512861</t>
  </si>
  <si>
    <t>Prostup základem 200x350 mm</t>
  </si>
  <si>
    <t>-549470345</t>
  </si>
  <si>
    <t>6*0,5</t>
  </si>
  <si>
    <t>33</t>
  </si>
  <si>
    <t>277512863</t>
  </si>
  <si>
    <t>Prostup základem 150x350 mm</t>
  </si>
  <si>
    <t>896790424</t>
  </si>
  <si>
    <t>2*0,5</t>
  </si>
  <si>
    <t>34</t>
  </si>
  <si>
    <t>277512952</t>
  </si>
  <si>
    <t>Prostup podlahou D 150 mm</t>
  </si>
  <si>
    <t>-451611215</t>
  </si>
  <si>
    <t>26*0,2</t>
  </si>
  <si>
    <t>35</t>
  </si>
  <si>
    <t>277512981</t>
  </si>
  <si>
    <t>Drážka v základu D 125 mm</t>
  </si>
  <si>
    <t>817153903</t>
  </si>
  <si>
    <t>0,65*2</t>
  </si>
  <si>
    <t>36</t>
  </si>
  <si>
    <t>277512998</t>
  </si>
  <si>
    <t>Drážka v základu 150x150 mm</t>
  </si>
  <si>
    <t>1363091613</t>
  </si>
  <si>
    <t>1,195+1,325</t>
  </si>
  <si>
    <t>37</t>
  </si>
  <si>
    <t>277512999</t>
  </si>
  <si>
    <t>Drážka v základu 200x185 mm</t>
  </si>
  <si>
    <t>908080475</t>
  </si>
  <si>
    <t>1,14</t>
  </si>
  <si>
    <t>38</t>
  </si>
  <si>
    <t>277513000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</si>
  <si>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</si>
  <si>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</si>
  <si>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</si>
  <si>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</si>
  <si>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</si>
  <si>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</si>
  <si>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</si>
  <si>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</si>
  <si>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</si>
  <si>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39</t>
  </si>
  <si>
    <t>277513001</t>
  </si>
  <si>
    <t>Drážka v základu 200x200 mm</t>
  </si>
  <si>
    <t>-319816112</t>
  </si>
  <si>
    <t>2*1,1</t>
  </si>
  <si>
    <t>1,23+0,855</t>
  </si>
  <si>
    <t>40</t>
  </si>
  <si>
    <t>277513001.1</t>
  </si>
  <si>
    <t>Drážka v základu 200x220 mm</t>
  </si>
  <si>
    <t>1423574826</t>
  </si>
  <si>
    <t>0,855</t>
  </si>
  <si>
    <t>41</t>
  </si>
  <si>
    <t>277513002</t>
  </si>
  <si>
    <t>Drážka v základu 200x250 mm</t>
  </si>
  <si>
    <t>1770926452</t>
  </si>
  <si>
    <t>2,335</t>
  </si>
  <si>
    <t>42</t>
  </si>
  <si>
    <t>277513003</t>
  </si>
  <si>
    <t>Drážka v základu 200x280 mm</t>
  </si>
  <si>
    <t>1066665761</t>
  </si>
  <si>
    <t>0,9</t>
  </si>
  <si>
    <t>43</t>
  </si>
  <si>
    <t>277513004</t>
  </si>
  <si>
    <t>Drážka v základu 200x300 mm</t>
  </si>
  <si>
    <t>-95025474</t>
  </si>
  <si>
    <t>0,95+0,81</t>
  </si>
  <si>
    <t>Svislé a kompletní konstrukce</t>
  </si>
  <si>
    <t>44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</si>
  <si>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</si>
  <si>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</si>
  <si>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</si>
  <si>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</si>
  <si>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</si>
  <si>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</si>
  <si>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</si>
  <si>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45</t>
  </si>
  <si>
    <t>311231139</t>
  </si>
  <si>
    <t>Zdivo nosné z cihel plných dl 150 mm, 250 mm</t>
  </si>
  <si>
    <t>1916953352</t>
  </si>
  <si>
    <t>DT10</t>
  </si>
  <si>
    <t>(1,67+1,05+5,05*4+1,8*6)*(0,25*0,3+0,15*0,133)</t>
  </si>
  <si>
    <t>46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</si>
  <si>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</si>
  <si>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</si>
  <si>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</si>
  <si>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</si>
  <si>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</si>
  <si>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</si>
  <si>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</si>
  <si>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</si>
  <si>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</si>
  <si>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</si>
  <si>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</si>
  <si>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</si>
  <si>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</si>
  <si>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</si>
  <si>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</si>
  <si>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</si>
  <si>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</si>
  <si>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</si>
  <si>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</si>
  <si>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</si>
  <si>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</si>
  <si>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</si>
  <si>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</si>
  <si>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</si>
  <si>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</si>
  <si>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</si>
  <si>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</si>
  <si>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</si>
  <si>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</si>
  <si>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47</t>
  </si>
  <si>
    <t>317168011</t>
  </si>
  <si>
    <t>a1 - Systémový keramický překlad - 71x115x1000 mm</t>
  </si>
  <si>
    <t>kus</t>
  </si>
  <si>
    <t>886038449</t>
  </si>
  <si>
    <t>48</t>
  </si>
  <si>
    <t>317168011.1</t>
  </si>
  <si>
    <t>a2 - Systémový keramický překlad - 115x71x1000 mm</t>
  </si>
  <si>
    <t>407041777</t>
  </si>
  <si>
    <t>49</t>
  </si>
  <si>
    <t>317168012</t>
  </si>
  <si>
    <t>b1 - Systémový keramický překlad - 71x115x1250 mm</t>
  </si>
  <si>
    <t>1036996304</t>
  </si>
  <si>
    <t>50</t>
  </si>
  <si>
    <t>317168014</t>
  </si>
  <si>
    <t>c1 - Systémový keramický překlad - 71x115x1750 mm</t>
  </si>
  <si>
    <t>-481355888</t>
  </si>
  <si>
    <t>51</t>
  </si>
  <si>
    <t>317168014.1</t>
  </si>
  <si>
    <t>l1 - Systémový keramický překlad - 71x115x1750 mm</t>
  </si>
  <si>
    <t>-803001775</t>
  </si>
  <si>
    <t>52</t>
  </si>
  <si>
    <t>317168016</t>
  </si>
  <si>
    <t>d1 - Systémový keramický překlad - 71x115x2250 mm</t>
  </si>
  <si>
    <t>1312999588</t>
  </si>
  <si>
    <t>53</t>
  </si>
  <si>
    <t>317168051</t>
  </si>
  <si>
    <t>n1 - Systémový keramický překlad - 70x238x1000 mm</t>
  </si>
  <si>
    <t>808261220</t>
  </si>
  <si>
    <t>54</t>
  </si>
  <si>
    <t>317168051.1</t>
  </si>
  <si>
    <t>n2 - Systémový keramický překlad - 70x238x1000 mm</t>
  </si>
  <si>
    <t>-535162702</t>
  </si>
  <si>
    <t>55</t>
  </si>
  <si>
    <t>317168052</t>
  </si>
  <si>
    <t>f1 - Systémový keramický překlad - 70x238x1250 mm</t>
  </si>
  <si>
    <t>-1422524414</t>
  </si>
  <si>
    <t>56</t>
  </si>
  <si>
    <t>317168052.1</t>
  </si>
  <si>
    <t>f2 - Systémový keramický překlad - 70x238x1250 mm</t>
  </si>
  <si>
    <t>1780574795</t>
  </si>
  <si>
    <t>57</t>
  </si>
  <si>
    <t>317168053</t>
  </si>
  <si>
    <t>j1 - Systémový keramický překlad - 70x238x1500 mm</t>
  </si>
  <si>
    <t>1566325757</t>
  </si>
  <si>
    <t>58</t>
  </si>
  <si>
    <t>317168054</t>
  </si>
  <si>
    <t>g1 - Systémový keramický překlad - 70x238x1750 mm</t>
  </si>
  <si>
    <t>2023994901</t>
  </si>
  <si>
    <t>59</t>
  </si>
  <si>
    <t>317168055</t>
  </si>
  <si>
    <t>g1 - Systémový keramický překlad - 70x238x2000 mm</t>
  </si>
  <si>
    <t>203808143</t>
  </si>
  <si>
    <t>60</t>
  </si>
  <si>
    <t>317168055.1</t>
  </si>
  <si>
    <t>k1 - Systémový keramický překlad - 70x238x2000 mm</t>
  </si>
  <si>
    <t>181151368</t>
  </si>
  <si>
    <t>61</t>
  </si>
  <si>
    <t>317168055.2</t>
  </si>
  <si>
    <t>m1 - Systémový keramický překlad - 70x238x2000 mm</t>
  </si>
  <si>
    <t>1099211471</t>
  </si>
  <si>
    <t>62</t>
  </si>
  <si>
    <t>317168056</t>
  </si>
  <si>
    <t>h1 - Systémový keramický překlad - 70x238x2250 mm</t>
  </si>
  <si>
    <t>1180783526</t>
  </si>
  <si>
    <t>63</t>
  </si>
  <si>
    <t>317168057</t>
  </si>
  <si>
    <t>i1 - Systémový keramický překlad - 70x238x2500 mm</t>
  </si>
  <si>
    <t>-280149343</t>
  </si>
  <si>
    <t>64</t>
  </si>
  <si>
    <t>317168061</t>
  </si>
  <si>
    <t>e1 - Systémový keramický překlad - 70x238x3500 mm</t>
  </si>
  <si>
    <t>-106489832</t>
  </si>
  <si>
    <t>65</t>
  </si>
  <si>
    <t>317998135.1</t>
  </si>
  <si>
    <t>Tepelná izolace na atiky z XPS tl 100 mm</t>
  </si>
  <si>
    <t>719031260</t>
  </si>
  <si>
    <t>DT02 atika</t>
  </si>
  <si>
    <t>15,15*0,25</t>
  </si>
  <si>
    <t>66</t>
  </si>
  <si>
    <t>330321410</t>
  </si>
  <si>
    <t>Sloupy nebo pilíře ze ŽB tř. C 25/30 XC1 bez výztuže</t>
  </si>
  <si>
    <t>670081034</t>
  </si>
  <si>
    <t>0,35*0,5*3,9</t>
  </si>
  <si>
    <t>67</t>
  </si>
  <si>
    <t>331351125</t>
  </si>
  <si>
    <t>Zřízení bednění čtyřúhelníkových sloupů v do 4 m průřezu přes 0,16 do 0,36 m2</t>
  </si>
  <si>
    <t>1126447746</t>
  </si>
  <si>
    <t>(0,35*2+2*0,5)*3,9</t>
  </si>
  <si>
    <t>68</t>
  </si>
  <si>
    <t>331351126</t>
  </si>
  <si>
    <t>Odstranění bednění čtyřúhelníkových sloupů v do 4 m průřezu přes 0,16 do 0,36 m2</t>
  </si>
  <si>
    <t>1258996543</t>
  </si>
  <si>
    <t>69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</si>
  <si>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</si>
  <si>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</si>
  <si>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</si>
  <si>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</si>
  <si>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</si>
  <si>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70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</si>
  <si>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</si>
  <si>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</si>
  <si>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</si>
  <si>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</si>
  <si>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</si>
  <si>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</si>
  <si>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</si>
  <si>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</si>
  <si>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</si>
  <si>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</si>
  <si>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</si>
  <si>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</si>
  <si>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</si>
  <si>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</si>
  <si>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</si>
  <si>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</si>
  <si>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</si>
  <si>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71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</si>
  <si>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</si>
  <si>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</si>
  <si>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</si>
  <si>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</si>
  <si>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</si>
  <si>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</si>
  <si>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</si>
  <si>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</si>
  <si>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72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</si>
  <si>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</si>
  <si>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</si>
  <si>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</si>
  <si>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</si>
  <si>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</si>
  <si>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73</t>
  </si>
  <si>
    <t>345321515</t>
  </si>
  <si>
    <t>Zídky atikové, parapetní, schodišťové a zábradelní ze ŽB tř. C 25/30 XC1</t>
  </si>
  <si>
    <t>17422289</t>
  </si>
  <si>
    <t>(9,5+5,9+9,5+9,5+4,0)*0,286*0,106</t>
  </si>
  <si>
    <t>(3,85*2+6,75*2)*2*0,29*0,15</t>
  </si>
  <si>
    <t>6,75*0,3*0,3</t>
  </si>
  <si>
    <t>74</t>
  </si>
  <si>
    <t>345321515.1</t>
  </si>
  <si>
    <t>Zídky atikové, parapetní, schodišťové a zábradelní ze ŽB tř. C 25/30</t>
  </si>
  <si>
    <t>-1569481411</t>
  </si>
  <si>
    <t>15,515*0,25*0,1</t>
  </si>
  <si>
    <t>DT11</t>
  </si>
  <si>
    <t>(15,6*2+24,575*2)*0,25*0,1</t>
  </si>
  <si>
    <t>DT13</t>
  </si>
  <si>
    <t>2*7,25*0,25*0,1</t>
  </si>
  <si>
    <t>75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</si>
  <si>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</si>
  <si>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</si>
  <si>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</si>
  <si>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</si>
  <si>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</si>
  <si>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</si>
  <si>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76</t>
  </si>
  <si>
    <t>345351005.1</t>
  </si>
  <si>
    <t>1899917758</t>
  </si>
  <si>
    <t>15,515*0,1*2</t>
  </si>
  <si>
    <t>(15,6*2+24,575*2)*0,1*2</t>
  </si>
  <si>
    <t>2*7,25*0,1*2</t>
  </si>
  <si>
    <t>77</t>
  </si>
  <si>
    <t>345351006</t>
  </si>
  <si>
    <t>Odstranění bednění plnostěnných zídek atikových, parapetních, zábradelních</t>
  </si>
  <si>
    <t>394689972</t>
  </si>
  <si>
    <t>78</t>
  </si>
  <si>
    <t>345351006.1</t>
  </si>
  <si>
    <t>-1397779156</t>
  </si>
  <si>
    <t>79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</si>
  <si>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</si>
  <si>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</si>
  <si>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</si>
  <si>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</si>
  <si>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</si>
  <si>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80</t>
  </si>
  <si>
    <t>388381132.3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</si>
  <si>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</si>
  <si>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</si>
  <si>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</si>
  <si>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81</t>
  </si>
  <si>
    <t>389842404.1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</si>
  <si>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</si>
  <si>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</si>
  <si>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</si>
  <si>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</si>
  <si>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82</t>
  </si>
  <si>
    <t>411321414</t>
  </si>
  <si>
    <t>Stropy deskové ze ŽB tř. C 25/30 XC1</t>
  </si>
  <si>
    <t>1333684912</t>
  </si>
  <si>
    <t>32,75*32,75*0,22</t>
  </si>
  <si>
    <t>-(6,25*4,1+9,75*9,75+6,25*4,1+9,75*9,75+9,5*4,1+3,0*5,9+9,75*9,75+6,25*4,1+2*3,0*6,25)*0,22</t>
  </si>
  <si>
    <t>(13,1*2+13,1*2)*0,25*0,35</t>
  </si>
  <si>
    <t>83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</si>
  <si>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</si>
  <si>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</si>
  <si>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</si>
  <si>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</si>
  <si>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</si>
  <si>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</si>
  <si>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84</t>
  </si>
  <si>
    <t>411351012</t>
  </si>
  <si>
    <t>Odstranění bednění stropů deskových tl přes 5 do 25 cm bez podpěrné kce</t>
  </si>
  <si>
    <t>1769244547</t>
  </si>
  <si>
    <t>85</t>
  </si>
  <si>
    <t>411354313</t>
  </si>
  <si>
    <t>Zřízení podpěrné konstrukce stropů výšky do 4 m tl přes 15 do 25 cm</t>
  </si>
  <si>
    <t>-1408019316</t>
  </si>
  <si>
    <t>86</t>
  </si>
  <si>
    <t>411354314</t>
  </si>
  <si>
    <t>Odstranění podpěrné konstrukce stropů výšky do 4 m tl přes 15 do 25 cm</t>
  </si>
  <si>
    <t>2120794721</t>
  </si>
  <si>
    <t>87</t>
  </si>
  <si>
    <t>411354318.1</t>
  </si>
  <si>
    <t>Prostup stropem D 125 mm</t>
  </si>
  <si>
    <t>-747574626</t>
  </si>
  <si>
    <t>12*0,22</t>
  </si>
  <si>
    <t>88</t>
  </si>
  <si>
    <t>411354319</t>
  </si>
  <si>
    <t>Prostup stropem D 150 mm</t>
  </si>
  <si>
    <t>-580634012</t>
  </si>
  <si>
    <t>13*0,22</t>
  </si>
  <si>
    <t>89</t>
  </si>
  <si>
    <t>411354320</t>
  </si>
  <si>
    <t>Prostup stropem D 200 mm</t>
  </si>
  <si>
    <t>-1933466277</t>
  </si>
  <si>
    <t>1*0,22</t>
  </si>
  <si>
    <t>90</t>
  </si>
  <si>
    <t>411354320.1</t>
  </si>
  <si>
    <t>Prostup stropem D 250 mm</t>
  </si>
  <si>
    <t>205150350</t>
  </si>
  <si>
    <t>91</t>
  </si>
  <si>
    <t>411354321</t>
  </si>
  <si>
    <t>Prostup stropem D 300 mm</t>
  </si>
  <si>
    <t>1808590811</t>
  </si>
  <si>
    <t>8*0,22</t>
  </si>
  <si>
    <t>92</t>
  </si>
  <si>
    <t>411354323</t>
  </si>
  <si>
    <t>Prostup stropem D 350 mm</t>
  </si>
  <si>
    <t>-252214842</t>
  </si>
  <si>
    <t>4*0,22</t>
  </si>
  <si>
    <t>93</t>
  </si>
  <si>
    <t>411354324</t>
  </si>
  <si>
    <t>Prostup stropem D 400 mm</t>
  </si>
  <si>
    <t>-1711208723</t>
  </si>
  <si>
    <t>2*0,22</t>
  </si>
  <si>
    <t>94</t>
  </si>
  <si>
    <t>411354330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</si>
  <si>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</si>
  <si>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</si>
  <si>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</si>
  <si>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</si>
  <si>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</si>
  <si>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</si>
  <si>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</si>
  <si>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95</t>
  </si>
  <si>
    <t>411354340</t>
  </si>
  <si>
    <t>Odstranění bednění - prostup stropem</t>
  </si>
  <si>
    <t>1110783559</t>
  </si>
  <si>
    <t>96</t>
  </si>
  <si>
    <t>411361821</t>
  </si>
  <si>
    <t>Výztuž stropů betonářskou ocelí B 500 B</t>
  </si>
  <si>
    <t>-699321617</t>
  </si>
  <si>
    <t>13208,8/1000</t>
  </si>
  <si>
    <t>-(0,154+0,287)</t>
  </si>
  <si>
    <t>97</t>
  </si>
  <si>
    <t>413321414</t>
  </si>
  <si>
    <t>Průvlak ze ŽB tř. C 25/30 XC1</t>
  </si>
  <si>
    <t>-2064114623</t>
  </si>
  <si>
    <t>6,75*0,52*0,25</t>
  </si>
  <si>
    <t>2*(6,25+2*3,25)*0,52*0,25</t>
  </si>
  <si>
    <t>2*(6,25+2*3,25)*0,29*0,15</t>
  </si>
  <si>
    <t>98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</si>
  <si>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</si>
  <si>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</si>
  <si>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</si>
  <si>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</si>
  <si>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</si>
  <si>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</si>
  <si>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</si>
  <si>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99</t>
  </si>
  <si>
    <t>413351112</t>
  </si>
  <si>
    <t>Odstranění bednění nosníků a průvlaků bez podpěrné kce výšky do 100 cm</t>
  </si>
  <si>
    <t>206168087</t>
  </si>
  <si>
    <t>100</t>
  </si>
  <si>
    <t>413352111</t>
  </si>
  <si>
    <t>Zřízení podpěrné konstrukce nosníků výšky podepření do 4 m pro nosník výšky do 100 cm</t>
  </si>
  <si>
    <t>-506792092</t>
  </si>
  <si>
    <t>101</t>
  </si>
  <si>
    <t>413352112</t>
  </si>
  <si>
    <t>Odstranění podpěrné konstrukce nosníků výšky podepření do 4 m pro nosník výšky do 100 cm</t>
  </si>
  <si>
    <t>-1433799475</t>
  </si>
  <si>
    <t>102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</si>
  <si>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</si>
  <si>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</si>
  <si>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</si>
  <si>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</si>
  <si>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</si>
  <si>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</si>
  <si>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103</t>
  </si>
  <si>
    <t>417321515</t>
  </si>
  <si>
    <t>Ztužující pásy a věnce ze ŽB tř. C 25/30 XC1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</si>
  <si>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</si>
  <si>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</si>
  <si>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</si>
  <si>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</si>
  <si>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</si>
  <si>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</si>
  <si>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</si>
  <si>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</si>
  <si>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</si>
  <si>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</si>
  <si>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</si>
  <si>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104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</si>
  <si>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</si>
  <si>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</si>
  <si>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</si>
  <si>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</si>
  <si>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</si>
  <si>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</si>
  <si>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</si>
  <si>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</si>
  <si>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105</t>
  </si>
  <si>
    <t>417351116</t>
  </si>
  <si>
    <t>Odstranění bednění ztužujících věnců</t>
  </si>
  <si>
    <t>1746754778</t>
  </si>
  <si>
    <t>106</t>
  </si>
  <si>
    <t>417361821</t>
  </si>
  <si>
    <t>Výztuž ztužujících pásů a věnců betonářskou ocelí B 500 B</t>
  </si>
  <si>
    <t>-203911737</t>
  </si>
  <si>
    <t>856,2/1000</t>
  </si>
  <si>
    <t>107</t>
  </si>
  <si>
    <t>430321414</t>
  </si>
  <si>
    <t>Schodišťová konstrukce a rampa ze ŽB tř. C 25/30 XC1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</si>
  <si>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</si>
  <si>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</si>
  <si>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</si>
  <si>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</si>
  <si>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</si>
  <si>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</si>
  <si>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</si>
  <si>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</si>
  <si>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108</t>
  </si>
  <si>
    <t>430361821</t>
  </si>
  <si>
    <t>Výztuž schodišťové konstrukce a rampy betonářskou ocelí B 500 B</t>
  </si>
  <si>
    <t>744291658</t>
  </si>
  <si>
    <t>638,4/1000</t>
  </si>
  <si>
    <t>109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</si>
  <si>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</si>
  <si>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</si>
  <si>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</si>
  <si>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</si>
  <si>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</si>
  <si>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</si>
  <si>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</si>
  <si>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110</t>
  </si>
  <si>
    <t>431351122</t>
  </si>
  <si>
    <t>Odstranění bednění podest schodišť a ramp přímočarých v do 4 m</t>
  </si>
  <si>
    <t>-921209320</t>
  </si>
  <si>
    <t>111</t>
  </si>
  <si>
    <t>434141228</t>
  </si>
  <si>
    <t xml:space="preserve">Vyrovnávací stupeň terasy, betonová dlažba na terčích </t>
  </si>
  <si>
    <t>916002385</t>
  </si>
  <si>
    <t>2.n.p. terasa</t>
  </si>
  <si>
    <t>112</t>
  </si>
  <si>
    <t>434141229</t>
  </si>
  <si>
    <t>Schodiště z pórobetonových tvárnic s nabetonávkou a vinylovou nášlapnou vrstvou, š. 1050 mm, dl. 1500 mm</t>
  </si>
  <si>
    <t>-1085773381</t>
  </si>
  <si>
    <t>113</t>
  </si>
  <si>
    <t>434141242</t>
  </si>
  <si>
    <t>Schodiště z pórobetonových tvárnic s nabetonávkou a keramickýmu dlaždicemi, š. 1800 mm, dl. 1500 mm</t>
  </si>
  <si>
    <t>1083181794</t>
  </si>
  <si>
    <t>114</t>
  </si>
  <si>
    <t>434351141</t>
  </si>
  <si>
    <t>Zřízení bednění stupňů přímočarých schodišť</t>
  </si>
  <si>
    <t>-134667612</t>
  </si>
  <si>
    <t>3*18*0,9*0,16</t>
  </si>
  <si>
    <t>19*0,9*0,16</t>
  </si>
  <si>
    <t>115</t>
  </si>
  <si>
    <t>434351142</t>
  </si>
  <si>
    <t>Odstranění bednění stupňů přímočarých schodišť</t>
  </si>
  <si>
    <t>-190797267</t>
  </si>
  <si>
    <t>Komunikace pozemní</t>
  </si>
  <si>
    <t>116</t>
  </si>
  <si>
    <t>564710010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</si>
  <si>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</si>
  <si>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</si>
  <si>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</si>
  <si>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</si>
  <si>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</si>
  <si>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</si>
  <si>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</si>
  <si>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117</t>
  </si>
  <si>
    <t>564710011</t>
  </si>
  <si>
    <t>Podklad z kameniva hrubého drceného vel. 8-16 mm tl 50 mm</t>
  </si>
  <si>
    <t>-1031515583</t>
  </si>
  <si>
    <t>V3</t>
  </si>
  <si>
    <t>3,357</t>
  </si>
  <si>
    <t>118</t>
  </si>
  <si>
    <t>564731111.1</t>
  </si>
  <si>
    <t>Podklad z kameniva hrubého drceného vel. 0-63 mm tl 100 mm</t>
  </si>
  <si>
    <t>2114647181</t>
  </si>
  <si>
    <t>119</t>
  </si>
  <si>
    <t>564750111</t>
  </si>
  <si>
    <t>Podklad z kameniva hrubého drceného vel. 16-32 mm tl 150 mm</t>
  </si>
  <si>
    <t>-397698263</t>
  </si>
  <si>
    <t>120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</si>
  <si>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</si>
  <si>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</si>
  <si>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</si>
  <si>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121</t>
  </si>
  <si>
    <t>M</t>
  </si>
  <si>
    <t>59246006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</si>
  <si>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</si>
  <si>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</si>
  <si>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</si>
  <si>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</si>
  <si>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122</t>
  </si>
  <si>
    <t>611131101</t>
  </si>
  <si>
    <t>Cementový postřik vnitřních stropů nanášený celoplošně ručně</t>
  </si>
  <si>
    <t>-1089452185</t>
  </si>
  <si>
    <t>123</t>
  </si>
  <si>
    <t>611321141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</si>
  <si>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</si>
  <si>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</si>
  <si>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</si>
  <si>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</si>
  <si>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</si>
  <si>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124</t>
  </si>
  <si>
    <t>612131100</t>
  </si>
  <si>
    <t>Vápenný postřik vnitřních stěn nanášený ručně</t>
  </si>
  <si>
    <t>820878980</t>
  </si>
  <si>
    <t>1136,823</t>
  </si>
  <si>
    <t>125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</si>
  <si>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</si>
  <si>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</si>
  <si>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</si>
  <si>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</si>
  <si>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</si>
  <si>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</si>
  <si>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</si>
  <si>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</si>
  <si>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126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</si>
  <si>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</si>
  <si>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</si>
  <si>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</si>
  <si>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</si>
  <si>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</si>
  <si>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</si>
  <si>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</si>
  <si>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</si>
  <si>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127</t>
  </si>
  <si>
    <t>612311158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</si>
  <si>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</si>
  <si>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</si>
  <si>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</si>
  <si>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</si>
  <si>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</si>
  <si>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</si>
  <si>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</si>
  <si>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</si>
  <si>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</si>
  <si>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</si>
  <si>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</si>
  <si>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</si>
  <si>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</si>
  <si>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</si>
  <si>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</si>
  <si>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</si>
  <si>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</si>
  <si>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</si>
  <si>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</si>
  <si>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</si>
  <si>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</si>
  <si>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</si>
  <si>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128</t>
  </si>
  <si>
    <t>612321111</t>
  </si>
  <si>
    <t>Vápenocementová omítka hrubá jednovrstvá zatřená vnitřních stěn nanášená ručně</t>
  </si>
  <si>
    <t>-1337456674</t>
  </si>
  <si>
    <t>129</t>
  </si>
  <si>
    <t>612321141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</si>
  <si>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</si>
  <si>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</si>
  <si>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</si>
  <si>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</si>
  <si>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</si>
  <si>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</si>
  <si>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</si>
  <si>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</si>
  <si>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</si>
  <si>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</si>
  <si>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</si>
  <si>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</si>
  <si>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</si>
  <si>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130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</si>
  <si>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</si>
  <si>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</si>
  <si>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</si>
  <si>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</si>
  <si>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</si>
  <si>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</si>
  <si>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</si>
  <si>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</si>
  <si>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</si>
  <si>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</si>
  <si>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131</t>
  </si>
  <si>
    <t>622142001</t>
  </si>
  <si>
    <t>Potažení vnějších stěn sklovláknitým pletivem vtlačeným do tenkovrstvé hmoty</t>
  </si>
  <si>
    <t>-60809727</t>
  </si>
  <si>
    <t>132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</si>
  <si>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</si>
  <si>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</si>
  <si>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</si>
  <si>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133</t>
  </si>
  <si>
    <t>63151518</t>
  </si>
  <si>
    <t>tepelná izolace - desky z minerálních vláken tl. 40 mm</t>
  </si>
  <si>
    <t>2004569843</t>
  </si>
  <si>
    <t>33,635*1,05 'Přepočtené koeficientem množství</t>
  </si>
  <si>
    <t>134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</si>
  <si>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</si>
  <si>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</si>
  <si>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</si>
  <si>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135</t>
  </si>
  <si>
    <t>63151529</t>
  </si>
  <si>
    <t>tepelná izolace - desky z minerálních vláken tl. 120 mm</t>
  </si>
  <si>
    <t>1999306899</t>
  </si>
  <si>
    <t>21,28*1,05 'Přepočtené koeficientem množství</t>
  </si>
  <si>
    <t>136</t>
  </si>
  <si>
    <t>622253111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</si>
  <si>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</si>
  <si>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</si>
  <si>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</si>
  <si>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</si>
  <si>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</si>
  <si>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</si>
  <si>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</si>
  <si>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</si>
  <si>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</si>
  <si>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</si>
  <si>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</si>
  <si>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</si>
  <si>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</si>
  <si>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</si>
  <si>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</si>
  <si>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</si>
  <si>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</si>
  <si>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137</t>
  </si>
  <si>
    <t>63148165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</si>
  <si>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</si>
  <si>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</si>
  <si>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</si>
  <si>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138</t>
  </si>
  <si>
    <t>28376450</t>
  </si>
  <si>
    <t>tepelná izolace z desek z XPS - pro provětrávané fasády, U=min.0,035W/(m2.K), tl. 173 mm</t>
  </si>
  <si>
    <t>-1448341043</t>
  </si>
  <si>
    <t>32,34*1,03 'Přepočtené koeficientem množství</t>
  </si>
  <si>
    <t>139</t>
  </si>
  <si>
    <t>631311114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</si>
  <si>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</si>
  <si>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</si>
  <si>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</si>
  <si>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</si>
  <si>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</si>
  <si>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</si>
  <si>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</si>
  <si>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</si>
  <si>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</si>
  <si>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</si>
  <si>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</si>
  <si>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</si>
  <si>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140</t>
  </si>
  <si>
    <t>631311124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</si>
  <si>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</si>
  <si>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</si>
  <si>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</si>
  <si>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</si>
  <si>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</si>
  <si>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</si>
  <si>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</si>
  <si>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</si>
  <si>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</si>
  <si>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</si>
  <si>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141</t>
  </si>
  <si>
    <t>631319011</t>
  </si>
  <si>
    <t>Příplatek k mazanině tl přes 50 do 80 mm za přehlazení povrchu</t>
  </si>
  <si>
    <t>-556144814</t>
  </si>
  <si>
    <t>142</t>
  </si>
  <si>
    <t>631319012</t>
  </si>
  <si>
    <t>Příplatek k mazanině tl přes 80 do 120 mm za přehlazení povrchu</t>
  </si>
  <si>
    <t>-510486917</t>
  </si>
  <si>
    <t>143</t>
  </si>
  <si>
    <t>631319171</t>
  </si>
  <si>
    <t>Příplatek k mazanině tl přes 50 do 80 mm za stržení povrchu spodní vrstvy před vložením výztuže</t>
  </si>
  <si>
    <t>-1303390438</t>
  </si>
  <si>
    <t>144</t>
  </si>
  <si>
    <t>631319173</t>
  </si>
  <si>
    <t>Příplatek k mazanině tl přes 80 do 120 mm za stržení povrchu spodní vrstvy před vložením výztuže</t>
  </si>
  <si>
    <t>1284487566</t>
  </si>
  <si>
    <t>145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</si>
  <si>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</si>
  <si>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</si>
  <si>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</si>
  <si>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</si>
  <si>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</si>
  <si>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</si>
  <si>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</si>
  <si>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</si>
  <si>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</si>
  <si>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</si>
  <si>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</si>
  <si>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</si>
  <si>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146</t>
  </si>
  <si>
    <t>631391117</t>
  </si>
  <si>
    <t>Sokl betonový výšky 150 mm</t>
  </si>
  <si>
    <t>1134226738</t>
  </si>
  <si>
    <t>4,4*2+0,7*2</t>
  </si>
  <si>
    <t>0,6*2+2,9*2+8,45+3,4*2+9,4</t>
  </si>
  <si>
    <t>147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</si>
  <si>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</si>
  <si>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</si>
  <si>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</si>
  <si>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</si>
  <si>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</si>
  <si>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</si>
  <si>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</si>
  <si>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</si>
  <si>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</si>
  <si>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</si>
  <si>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148</t>
  </si>
  <si>
    <t>635111242</t>
  </si>
  <si>
    <t>Násyp pod podlahy z hrubého kameniva 16-32 se zhutněním</t>
  </si>
  <si>
    <t>1397581346</t>
  </si>
  <si>
    <t>149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</si>
  <si>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</si>
  <si>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</si>
  <si>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</si>
  <si>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</si>
  <si>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</si>
  <si>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150</t>
  </si>
  <si>
    <t>-704706733</t>
  </si>
  <si>
    <t>160,65*1,02 'Přepočtené koeficientem množství</t>
  </si>
  <si>
    <t>151</t>
  </si>
  <si>
    <t>637211198</t>
  </si>
  <si>
    <t>Roznášecí vrstva - betonové dlaždice 300x300x30mm</t>
  </si>
  <si>
    <t>1005135601</t>
  </si>
  <si>
    <t>224,29</t>
  </si>
  <si>
    <t>152</t>
  </si>
  <si>
    <t>642942111</t>
  </si>
  <si>
    <t>Osazování zárubní nebo rámů dveřních kovových do 2,5 m2 (podrobnější specifikace a příslušenství výrobků dle tabulky dveří a prosklenných stěn)</t>
  </si>
  <si>
    <t>-407600153</t>
  </si>
  <si>
    <t>153</t>
  </si>
  <si>
    <t>553314310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</si>
  <si>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</si>
  <si>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</si>
  <si>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</si>
  <si>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</si>
  <si>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154</t>
  </si>
  <si>
    <t>553314312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</si>
  <si>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</si>
  <si>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</si>
  <si>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</si>
  <si>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</si>
  <si>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155</t>
  </si>
  <si>
    <t>553314311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</si>
  <si>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</si>
  <si>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</si>
  <si>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</si>
  <si>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156</t>
  </si>
  <si>
    <t>642942221</t>
  </si>
  <si>
    <t>Osazování zárubní nebo rámů dveřních kovových přes 2,5 do 4,5 m2 (podrobnější specifikace a příslušenství výrobků dle tabulky dveří a prosklenných stěn)</t>
  </si>
  <si>
    <t>-1960104220</t>
  </si>
  <si>
    <t>157</t>
  </si>
  <si>
    <t>553317801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</si>
  <si>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</si>
  <si>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</si>
  <si>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</si>
  <si>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158</t>
  </si>
  <si>
    <t>642945111</t>
  </si>
  <si>
    <t>Osazování protipožárních zárubní dveří jednokřídlových do 2,5 m2 (podrobnější specifikace a příslušenství výrobků dle tabulky dveří a prosklenných stěn)</t>
  </si>
  <si>
    <t>851820685</t>
  </si>
  <si>
    <t>159</t>
  </si>
  <si>
    <t>553315650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</si>
  <si>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</si>
  <si>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</si>
  <si>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</si>
  <si>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</si>
  <si>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160</t>
  </si>
  <si>
    <t>642945112</t>
  </si>
  <si>
    <t>Osazování protipožárních zárubní dveří dvoukřídlových přes 2,5 do 6,5 m2 (podrobnější specifikace a příslušenství výrobků dle tabulky dveří a prosklenných stěn)</t>
  </si>
  <si>
    <t>-1969150383</t>
  </si>
  <si>
    <t>161</t>
  </si>
  <si>
    <t>553314350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</si>
  <si>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</si>
  <si>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</si>
  <si>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</si>
  <si>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</si>
  <si>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162</t>
  </si>
  <si>
    <t>642946111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</si>
  <si>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</si>
  <si>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</si>
  <si>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163</t>
  </si>
  <si>
    <t>553316221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</si>
  <si>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</si>
  <si>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</si>
  <si>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</si>
  <si>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</si>
  <si>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</si>
  <si>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164</t>
  </si>
  <si>
    <t>936009129</t>
  </si>
  <si>
    <t>Venkovní plocha - vegetační vrstva / kačírek, pěstební substrát - tl. 500 mm</t>
  </si>
  <si>
    <t>2092222694</t>
  </si>
  <si>
    <t>V2</t>
  </si>
  <si>
    <t>16,43+17,65</t>
  </si>
  <si>
    <t>-3,357</t>
  </si>
  <si>
    <t>165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</si>
  <si>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</si>
  <si>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</si>
  <si>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</si>
  <si>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</si>
  <si>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</si>
  <si>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</si>
  <si>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166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</si>
  <si>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</si>
  <si>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</si>
  <si>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</si>
  <si>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</si>
  <si>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167</t>
  </si>
  <si>
    <t>941211811</t>
  </si>
  <si>
    <t>Demontáž lešení řadového rámového lehkého zatížení do 200 kg/m2 š přes 0,6 do 0,9 m v do 10 m</t>
  </si>
  <si>
    <t>11701839</t>
  </si>
  <si>
    <t>168</t>
  </si>
  <si>
    <t>944511111</t>
  </si>
  <si>
    <t>Montáž ochranné sítě z textilie z umělých vláken</t>
  </si>
  <si>
    <t>-816527963</t>
  </si>
  <si>
    <t>169</t>
  </si>
  <si>
    <t>944511211</t>
  </si>
  <si>
    <t>Příplatek k ochranné síti za první a ZKD den použití</t>
  </si>
  <si>
    <t>-1286282052</t>
  </si>
  <si>
    <t>170</t>
  </si>
  <si>
    <t>944511811</t>
  </si>
  <si>
    <t>Demontáž ochranné sítě z textilie z umělých vláken</t>
  </si>
  <si>
    <t>677773061</t>
  </si>
  <si>
    <t>171</t>
  </si>
  <si>
    <t>949101111</t>
  </si>
  <si>
    <t>Lešení pomocné pro objekty pozemních staveb s lešeňovou podlahou v do 1,9 m zatížení do 150 kg/m2</t>
  </si>
  <si>
    <t>487990160</t>
  </si>
  <si>
    <t>1192,64+497,81</t>
  </si>
  <si>
    <t>172</t>
  </si>
  <si>
    <t>952901111</t>
  </si>
  <si>
    <t>Vyčištění budov bytové a občanské výstavby při výšce podlaží do 4 m</t>
  </si>
  <si>
    <t>350281461</t>
  </si>
  <si>
    <t>173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</si>
  <si>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</si>
  <si>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</si>
  <si>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</si>
  <si>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</si>
  <si>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</si>
  <si>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174</t>
  </si>
  <si>
    <t>953611126</t>
  </si>
  <si>
    <t>Schodišťový nosný a zvukově-izolační prvek mezi podestou a ramenem T-V6</t>
  </si>
  <si>
    <t>764807853</t>
  </si>
  <si>
    <t>175</t>
  </si>
  <si>
    <t>953611127</t>
  </si>
  <si>
    <t>Schodišťový nosný a zvukově-izolační prvek mezi podestou a ramenem T-V8</t>
  </si>
  <si>
    <t>1466433943</t>
  </si>
  <si>
    <t>176</t>
  </si>
  <si>
    <t>953611211</t>
  </si>
  <si>
    <t>Schodišťový zvukově-izolační prvek tlumícií pásek mezi schody a stěnou</t>
  </si>
  <si>
    <t>179529508</t>
  </si>
  <si>
    <t>3*6,2</t>
  </si>
  <si>
    <t>(5,2+1,25)</t>
  </si>
  <si>
    <t>6*0,9</t>
  </si>
  <si>
    <t>177</t>
  </si>
  <si>
    <t>953731311</t>
  </si>
  <si>
    <t>Odvětrání svislé - montáž větrací hlavice DN do 160 mm</t>
  </si>
  <si>
    <t>-1657475022</t>
  </si>
  <si>
    <t>178</t>
  </si>
  <si>
    <t>553495869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</si>
  <si>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</si>
  <si>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</si>
  <si>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179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</si>
  <si>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</si>
  <si>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</si>
  <si>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</si>
  <si>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</si>
  <si>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</si>
  <si>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</si>
  <si>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</si>
  <si>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180</t>
  </si>
  <si>
    <t>953941209</t>
  </si>
  <si>
    <t>Osazování kovových komínových dvířek</t>
  </si>
  <si>
    <t>-454540151</t>
  </si>
  <si>
    <t>181</t>
  </si>
  <si>
    <t>59882761</t>
  </si>
  <si>
    <t>X8 - komínová revizní dvířka, protipožární, uzamykatelná, rozměr 300x300 mm, hloubka 20 mm, z ocelového plechu s práškovým nástřikem, PO EW15</t>
  </si>
  <si>
    <t>-507140016</t>
  </si>
  <si>
    <t>182</t>
  </si>
  <si>
    <t>953942429</t>
  </si>
  <si>
    <t xml:space="preserve">Osazování rámů nerezových poklopů </t>
  </si>
  <si>
    <t>-1565743304</t>
  </si>
  <si>
    <t>183</t>
  </si>
  <si>
    <t>55241498</t>
  </si>
  <si>
    <t>X19 - Poklop pro napojení mlžícího zařízení, rozměr 500x500, poklop s otvorem pro otevírání/ protažení hadice mlhoviště, nerezová ocel</t>
  </si>
  <si>
    <t>1950267684</t>
  </si>
  <si>
    <t>184</t>
  </si>
  <si>
    <t>953942430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</si>
  <si>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</si>
  <si>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</si>
  <si>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185</t>
  </si>
  <si>
    <t>953943126</t>
  </si>
  <si>
    <t>Osazování - hasící přístroje</t>
  </si>
  <si>
    <t>5500604</t>
  </si>
  <si>
    <t>186</t>
  </si>
  <si>
    <t>44932112</t>
  </si>
  <si>
    <t>X10 - Práškový hasicí přístroj s minimální hasicí schopností 21A, PG6</t>
  </si>
  <si>
    <t>1653342257</t>
  </si>
  <si>
    <t>998</t>
  </si>
  <si>
    <t>Přesun hmot</t>
  </si>
  <si>
    <t>187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</si>
  <si>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</si>
  <si>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</si>
  <si>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</si>
  <si>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</si>
  <si>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</si>
  <si>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</si>
  <si>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</si>
  <si>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</si>
  <si>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</si>
  <si>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</si>
  <si>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</si>
  <si>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</si>
  <si>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</si>
  <si>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189</t>
  </si>
  <si>
    <t>11163150</t>
  </si>
  <si>
    <t>lak penetrační asfaltový</t>
  </si>
  <si>
    <t>-1474580713</t>
  </si>
  <si>
    <t>1049,41*0,00033 'Přepočtené koeficientem množství</t>
  </si>
  <si>
    <t>190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</si>
  <si>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</si>
  <si>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</si>
  <si>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</si>
  <si>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</si>
  <si>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</si>
  <si>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191</t>
  </si>
  <si>
    <t>1273120499</t>
  </si>
  <si>
    <t>58,31*0,00034 'Přepočtené koeficientem množství</t>
  </si>
  <si>
    <t>192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</si>
  <si>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</si>
  <si>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</si>
  <si>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</si>
  <si>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</si>
  <si>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</si>
  <si>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193</t>
  </si>
  <si>
    <t>62821109</t>
  </si>
  <si>
    <t xml:space="preserve">asfaltový pás separační </t>
  </si>
  <si>
    <t>-1094136157</t>
  </si>
  <si>
    <t>59,187*1,1655 'Přepočtené koeficientem množství</t>
  </si>
  <si>
    <t>194</t>
  </si>
  <si>
    <t>711141559</t>
  </si>
  <si>
    <t>Provedení izolace proti zemní vlhkosti pásy přitavením vodorovné NAIP</t>
  </si>
  <si>
    <t>602346865</t>
  </si>
  <si>
    <t>195</t>
  </si>
  <si>
    <t>62853004.1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</si>
  <si>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</si>
  <si>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</si>
  <si>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</si>
  <si>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196</t>
  </si>
  <si>
    <t>711142559</t>
  </si>
  <si>
    <t>Provedení izolace proti zemní vlhkosti pásy přitavením svislé NAIP</t>
  </si>
  <si>
    <t>-969794459</t>
  </si>
  <si>
    <t>197</t>
  </si>
  <si>
    <t>391876273</t>
  </si>
  <si>
    <t>58,31*1,221 'Přepočtené koeficientem množství</t>
  </si>
  <si>
    <t>198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</si>
  <si>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</si>
  <si>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</si>
  <si>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</si>
  <si>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</si>
  <si>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</si>
  <si>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199</t>
  </si>
  <si>
    <t>711193125</t>
  </si>
  <si>
    <t>Izolace proti vlhkosti na vodorovné ploše - hydroizolační nátěr tl. 1,0 mm</t>
  </si>
  <si>
    <t>-1990109104</t>
  </si>
  <si>
    <t>200</t>
  </si>
  <si>
    <t>711193131</t>
  </si>
  <si>
    <t>Izolace proti vlhkosti na svislé ploše - hydroizolační nátěr tl. 1,0 mm</t>
  </si>
  <si>
    <t>970986579</t>
  </si>
  <si>
    <t>P2a, P2b, P4, P5b</t>
  </si>
  <si>
    <t>176,4*0,3</t>
  </si>
  <si>
    <t>201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</si>
  <si>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</si>
  <si>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</si>
  <si>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</si>
  <si>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</si>
  <si>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</si>
  <si>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</si>
  <si>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</si>
  <si>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</si>
  <si>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</si>
  <si>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</si>
  <si>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</si>
  <si>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</si>
  <si>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</si>
  <si>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</si>
  <si>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203</t>
  </si>
  <si>
    <t>11163153</t>
  </si>
  <si>
    <t>penetrace - emulze penetrační</t>
  </si>
  <si>
    <t>litr</t>
  </si>
  <si>
    <t>-778813357</t>
  </si>
  <si>
    <t>246,52*0,00032 'Přepočtené koeficientem množství</t>
  </si>
  <si>
    <t>204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</si>
  <si>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</si>
  <si>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</si>
  <si>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</si>
  <si>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</si>
  <si>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</si>
  <si>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</si>
  <si>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205</t>
  </si>
  <si>
    <t>62866281.6</t>
  </si>
  <si>
    <t>pás asfaltový samolepicí modifikovaný SBS tl 3,0mm</t>
  </si>
  <si>
    <t>-1835475258</t>
  </si>
  <si>
    <t>59,365*1,1655 'Přepočtené koeficientem množství</t>
  </si>
  <si>
    <t>206</t>
  </si>
  <si>
    <t>712341659</t>
  </si>
  <si>
    <t>Provedení povlakové krytiny střech do 10° pásy NAIP přitavením bodově</t>
  </si>
  <si>
    <t>1697502728</t>
  </si>
  <si>
    <t>207</t>
  </si>
  <si>
    <t>62853004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</si>
  <si>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</si>
  <si>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</si>
  <si>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</si>
  <si>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208</t>
  </si>
  <si>
    <t>712361701</t>
  </si>
  <si>
    <t>Provedení povlakové krytiny střech do 10° fólií položenou volně s přilepením spojů</t>
  </si>
  <si>
    <t>-289064462</t>
  </si>
  <si>
    <t>209</t>
  </si>
  <si>
    <t>28343012</t>
  </si>
  <si>
    <t>fólie hydroizolační střešní mPVC určená ke stabilizaci přitížením a do vegetačních střech tl 1,5mm</t>
  </si>
  <si>
    <t>-1323847479</t>
  </si>
  <si>
    <t>210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</si>
  <si>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</si>
  <si>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</si>
  <si>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</si>
  <si>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</si>
  <si>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</si>
  <si>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211</t>
  </si>
  <si>
    <t>28322012</t>
  </si>
  <si>
    <t xml:space="preserve">fólie hydroizolační střešní mPVC lepená tl 1,5mm </t>
  </si>
  <si>
    <t>-715777258</t>
  </si>
  <si>
    <t>140,822*1,1 'Přepočtené koeficientem množství</t>
  </si>
  <si>
    <t>212</t>
  </si>
  <si>
    <t>712363351.1</t>
  </si>
  <si>
    <t>K1g - Pásek pro uchycení PVC folie žlabu, rš 50 mm, tl. 0,6mm, žárově zinkovaný plech s vrstvou měkčeného PVC</t>
  </si>
  <si>
    <t>1323529930</t>
  </si>
  <si>
    <t>213</t>
  </si>
  <si>
    <t>712363352.1</t>
  </si>
  <si>
    <t>K1h - Rohová lišta 40/60 v rozích žlabu, rš 100 mm, tl. 0,6mm, žárově zinkovaný plech s vrstvou měkčeného PVC</t>
  </si>
  <si>
    <t>1382181620</t>
  </si>
  <si>
    <t>214</t>
  </si>
  <si>
    <t>712363352.3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</si>
  <si>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</si>
  <si>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</si>
  <si>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</si>
  <si>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</si>
  <si>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215</t>
  </si>
  <si>
    <t>712391171</t>
  </si>
  <si>
    <t>Provedení povlakové krytiny střech do 10° separační textilní vrstvy</t>
  </si>
  <si>
    <t>1558946238</t>
  </si>
  <si>
    <t>(89,371-2*(4,89+2*2,78))*0,2</t>
  </si>
  <si>
    <t>216</t>
  </si>
  <si>
    <t>69311068</t>
  </si>
  <si>
    <t>separační vrstva - netkaná geotextilie ze 100% polypropylenu, plošná hmotnost mín. 300g/m2</t>
  </si>
  <si>
    <t>1077611147</t>
  </si>
  <si>
    <t>246,52*1,155 'Přepočtené koeficientem množství</t>
  </si>
  <si>
    <t>217</t>
  </si>
  <si>
    <t>69311082.1</t>
  </si>
  <si>
    <t>separační vrstva - netkaná geotextilie ze 100% polypropylenu, plošná hmotnost min. 500g/m2</t>
  </si>
  <si>
    <t>455898888</t>
  </si>
  <si>
    <t>186,01*1,02 'Přepočtené koeficientem množství</t>
  </si>
  <si>
    <t>218</t>
  </si>
  <si>
    <t>712391172</t>
  </si>
  <si>
    <t>Provedení povlakové krytiny střech do 10° ochranné textilní vrstvy</t>
  </si>
  <si>
    <t>1236689793</t>
  </si>
  <si>
    <t>42,51+(6,5*4)*0,1</t>
  </si>
  <si>
    <t>219</t>
  </si>
  <si>
    <t>69311082</t>
  </si>
  <si>
    <t>ochranná vrstva - netkaná geotextilie ze 100% polypropylenu, plošná hmotnost min. 500g/m2</t>
  </si>
  <si>
    <t>421735839</t>
  </si>
  <si>
    <t>45,11*1,155 'Přepočtené koeficientem množství</t>
  </si>
  <si>
    <t>220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</si>
  <si>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</si>
  <si>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</si>
  <si>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</si>
  <si>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</si>
  <si>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</si>
  <si>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</si>
  <si>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</si>
  <si>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</si>
  <si>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221</t>
  </si>
  <si>
    <t>628550011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</si>
  <si>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</si>
  <si>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</si>
  <si>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</si>
  <si>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</si>
  <si>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</si>
  <si>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</si>
  <si>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222</t>
  </si>
  <si>
    <t>628550012</t>
  </si>
  <si>
    <t>pojistná hydroizolace - samolepicí pás z SBS modifikovaného asfaltu s jemnozrnným posypem</t>
  </si>
  <si>
    <t>1676150445</t>
  </si>
  <si>
    <t>223</t>
  </si>
  <si>
    <t>628550013</t>
  </si>
  <si>
    <t>parotěsnicí a vzduchotěsnicí vrstva - samolepicí pás z SBS modifikovaného asfaltu s hliníkovou vložkou a polypropylenovou střiží na horním povrchu</t>
  </si>
  <si>
    <t>1956913855</t>
  </si>
  <si>
    <t>224</t>
  </si>
  <si>
    <t>712431111.1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</si>
  <si>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</si>
  <si>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</si>
  <si>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</si>
  <si>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</si>
  <si>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</si>
  <si>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</si>
  <si>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</si>
  <si>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225</t>
  </si>
  <si>
    <t>693343021</t>
  </si>
  <si>
    <t xml:space="preserve">separační vrstva - asfaltový SBS modifikovaný nedifůzní podkladový pás </t>
  </si>
  <si>
    <t>1312107072</t>
  </si>
  <si>
    <t>235,122*1,15 'Přepočtené koeficientem množství</t>
  </si>
  <si>
    <t>226</t>
  </si>
  <si>
    <t>712771601.1</t>
  </si>
  <si>
    <t>Provedení stabilizační vrstvy z praného říčního kameniva tl. 65 mm</t>
  </si>
  <si>
    <t>-110418124</t>
  </si>
  <si>
    <t>42,51*0,065</t>
  </si>
  <si>
    <t>227</t>
  </si>
  <si>
    <t>58337403</t>
  </si>
  <si>
    <t>kamenivo dekorační (kačírek) frakce 16/32</t>
  </si>
  <si>
    <t>-664457107</t>
  </si>
  <si>
    <t>2,763*1,67 'Přepočtené koeficientem množství</t>
  </si>
  <si>
    <t>228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</si>
  <si>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</si>
  <si>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</si>
  <si>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</si>
  <si>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</si>
  <si>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</si>
  <si>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229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</si>
  <si>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</si>
  <si>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</si>
  <si>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</si>
  <si>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</si>
  <si>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</si>
  <si>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230</t>
  </si>
  <si>
    <t>8592248026567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</si>
  <si>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</si>
  <si>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</si>
  <si>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</si>
  <si>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231</t>
  </si>
  <si>
    <t>713121121</t>
  </si>
  <si>
    <t>Montáž izolace tepelné podlah volně kladenými rohožemi, pásy, dílci, deskami 2 vrstvy</t>
  </si>
  <si>
    <t>338643449</t>
  </si>
  <si>
    <t>232</t>
  </si>
  <si>
    <t>8592248002264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</si>
  <si>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</si>
  <si>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</si>
  <si>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</si>
  <si>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233</t>
  </si>
  <si>
    <t>8591057520051</t>
  </si>
  <si>
    <t>tepelná izolace tl. 150 mm z desek z pěnového polystyrenu stabilizovaných, pro podlahové konstrukce, napětí v tlaku CS(10) 100 kPa, (ref. ISOVER EPS 100 S)</t>
  </si>
  <si>
    <t>-378785351</t>
  </si>
  <si>
    <t>234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</si>
  <si>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</si>
  <si>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</si>
  <si>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</si>
  <si>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</si>
  <si>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</si>
  <si>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</si>
  <si>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</si>
  <si>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</si>
  <si>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</si>
  <si>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</si>
  <si>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</si>
  <si>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</si>
  <si>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</si>
  <si>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</si>
  <si>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</si>
  <si>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</si>
  <si>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235</t>
  </si>
  <si>
    <t>631520041</t>
  </si>
  <si>
    <t>pásek izolační minerální podlahový po obvodu stěn místnosti, (ref. ISOVER N/PP)</t>
  </si>
  <si>
    <t>-1518721984</t>
  </si>
  <si>
    <t>907,99*1,05 'Přepočtené koeficientem množství</t>
  </si>
  <si>
    <t>236</t>
  </si>
  <si>
    <t>713131143</t>
  </si>
  <si>
    <t>Montáž izolace tepelné stěn a základů lepením celoplošně v kombinaci s mechanickým kotvením rohoží, pásů, dílců, desek</t>
  </si>
  <si>
    <t>1699516305</t>
  </si>
  <si>
    <t>237</t>
  </si>
  <si>
    <t>28376423.1</t>
  </si>
  <si>
    <t>deska z polystyrénu XPS, tl 125mm</t>
  </si>
  <si>
    <t>-346856624</t>
  </si>
  <si>
    <t>2*(6,0*2+2,75*2)*1,35</t>
  </si>
  <si>
    <t>47,25*1,05 'Přepočtené koeficientem množství</t>
  </si>
  <si>
    <t>238</t>
  </si>
  <si>
    <t>28376450.1</t>
  </si>
  <si>
    <t>deska z polystyrénu XPS, tl 175mm</t>
  </si>
  <si>
    <t>-1383405720</t>
  </si>
  <si>
    <t>4*33,25*1,35</t>
  </si>
  <si>
    <t>179,55*1,05 'Přepočtené koeficientem množství</t>
  </si>
  <si>
    <t>239</t>
  </si>
  <si>
    <t>28376451</t>
  </si>
  <si>
    <t>deska z polystyrénu XPS, tl 200mm</t>
  </si>
  <si>
    <t>-784068608</t>
  </si>
  <si>
    <t>12,25*1,05 'Přepočtené koeficientem množství</t>
  </si>
  <si>
    <t>240</t>
  </si>
  <si>
    <t>28376452</t>
  </si>
  <si>
    <t>deska z polystyrénu XPS, tl 250mm</t>
  </si>
  <si>
    <t>777946736</t>
  </si>
  <si>
    <t>4*33,25*0,3</t>
  </si>
  <si>
    <t>39,9*1,05 'Přepočtené koeficientem množství</t>
  </si>
  <si>
    <t>241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</si>
  <si>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</si>
  <si>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</si>
  <si>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</si>
  <si>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</si>
  <si>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</si>
  <si>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</si>
  <si>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242</t>
  </si>
  <si>
    <t>28375992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</si>
  <si>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</si>
  <si>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</si>
  <si>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</si>
  <si>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243</t>
  </si>
  <si>
    <t>28375914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</si>
  <si>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</si>
  <si>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</si>
  <si>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</si>
  <si>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244</t>
  </si>
  <si>
    <t>713141131.1</t>
  </si>
  <si>
    <t>Montáž izolace tepelné střech plochých lepené za studena 2 vrstvv rohoží, pásů, dílců, desek</t>
  </si>
  <si>
    <t>-1814075132</t>
  </si>
  <si>
    <t>S3</t>
  </si>
  <si>
    <t>42,803</t>
  </si>
  <si>
    <t>245</t>
  </si>
  <si>
    <t>28375994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</si>
  <si>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</si>
  <si>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</si>
  <si>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</si>
  <si>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246</t>
  </si>
  <si>
    <t>713141263</t>
  </si>
  <si>
    <t>Přikotvení tepelné izolace šrouby do betonu pro izolaci tl přes 240 mm</t>
  </si>
  <si>
    <t>616807524</t>
  </si>
  <si>
    <t>247</t>
  </si>
  <si>
    <t>713141332</t>
  </si>
  <si>
    <t xml:space="preserve">Montáž izolace tepelné střech plochých lepené za studena zplna, spádová vrstva </t>
  </si>
  <si>
    <t>-1430864938</t>
  </si>
  <si>
    <t>248</t>
  </si>
  <si>
    <t>28372326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</si>
  <si>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</si>
  <si>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</si>
  <si>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</si>
  <si>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</si>
  <si>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249</t>
  </si>
  <si>
    <t>28372326.1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</si>
  <si>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</si>
  <si>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</si>
  <si>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</si>
  <si>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250</t>
  </si>
  <si>
    <t>713151131</t>
  </si>
  <si>
    <t>Montáž izolace tepelné střech šikmých kladené volně nad krokve rohoží, pásů, desek sklonu do 30°</t>
  </si>
  <si>
    <t>-1112213139</t>
  </si>
  <si>
    <t>251</t>
  </si>
  <si>
    <t>28375636</t>
  </si>
  <si>
    <t>tepelná izolace nad krokvemi z desek na bázi polyizokyanurátu (PIR) tl. 180 mm</t>
  </si>
  <si>
    <t>1774332627</t>
  </si>
  <si>
    <t>1200,245*1,02 'Přepočtené koeficientem množství</t>
  </si>
  <si>
    <t>252</t>
  </si>
  <si>
    <t>713191132</t>
  </si>
  <si>
    <t>Montáž izolace tepelné podlah, stropů vrchem nebo střech překrytí separační fólií z PE</t>
  </si>
  <si>
    <t>-505779295</t>
  </si>
  <si>
    <t>253</t>
  </si>
  <si>
    <t>28323053</t>
  </si>
  <si>
    <t xml:space="preserve">fólie PE separační podlahová oddělující tepelnou izolaci </t>
  </si>
  <si>
    <t>-1277643352</t>
  </si>
  <si>
    <t>1198,73*1,1655 'Přepočtené koeficientem množství</t>
  </si>
  <si>
    <t>254</t>
  </si>
  <si>
    <t>713191135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</si>
  <si>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</si>
  <si>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</si>
  <si>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</si>
  <si>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</si>
  <si>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255</t>
  </si>
  <si>
    <t>28329288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</si>
  <si>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</si>
  <si>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</si>
  <si>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</si>
  <si>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256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</si>
  <si>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</si>
  <si>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</si>
  <si>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</si>
  <si>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</si>
  <si>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</si>
  <si>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257</t>
  </si>
  <si>
    <t>714111305</t>
  </si>
  <si>
    <t>Montáž akustických obkladů, izolace</t>
  </si>
  <si>
    <t>-1597889042</t>
  </si>
  <si>
    <t>258</t>
  </si>
  <si>
    <t>272451901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</si>
  <si>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</si>
  <si>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</si>
  <si>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</si>
  <si>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259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</si>
  <si>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</si>
  <si>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</si>
  <si>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</si>
  <si>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</si>
  <si>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</si>
  <si>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260</t>
  </si>
  <si>
    <t>721233214</t>
  </si>
  <si>
    <t>Střešní vtok pro pochůzné střechy DN 160</t>
  </si>
  <si>
    <t>-672376784</t>
  </si>
  <si>
    <t>261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</si>
  <si>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</si>
  <si>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</si>
  <si>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</si>
  <si>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</si>
  <si>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</si>
  <si>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262</t>
  </si>
  <si>
    <t>725291706.1</t>
  </si>
  <si>
    <t>X16 - Doplňky zařízení koupelen a záchodů - svislé madlo délky 600 mm, včetně montážní sady, včetně krytek vrutů, nerez ocel, matná</t>
  </si>
  <si>
    <t>-1059452067</t>
  </si>
  <si>
    <t>263</t>
  </si>
  <si>
    <t>725291722.1</t>
  </si>
  <si>
    <t>X17a - Doplňky zařízení koupelen a záchodů - sklopné madlo k WC, délky 800 mm, včetně montážní sady, vč.krytek vrutů, osazeno 800 mm nad podlahou, nerez ocel, matná</t>
  </si>
  <si>
    <t>-270002773</t>
  </si>
  <si>
    <t>264</t>
  </si>
  <si>
    <t>725291722.2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</si>
  <si>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</si>
  <si>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</si>
  <si>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265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</si>
  <si>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</si>
  <si>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</si>
  <si>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</si>
  <si>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</si>
  <si>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</si>
  <si>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266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</si>
  <si>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</si>
  <si>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</si>
  <si>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</si>
  <si>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</si>
  <si>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</si>
  <si>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267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</si>
  <si>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</si>
  <si>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</si>
  <si>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</si>
  <si>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</si>
  <si>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</si>
  <si>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</si>
  <si>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</si>
  <si>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</si>
  <si>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</si>
  <si>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268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</si>
  <si>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</si>
  <si>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</si>
  <si>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</si>
  <si>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</si>
  <si>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</si>
  <si>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269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</si>
  <si>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</si>
  <si>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</si>
  <si>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</si>
  <si>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</si>
  <si>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</si>
  <si>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270</t>
  </si>
  <si>
    <t>60512140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</si>
  <si>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</si>
  <si>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</si>
  <si>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</si>
  <si>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</si>
  <si>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</si>
  <si>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</si>
  <si>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</si>
  <si>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</si>
  <si>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271</t>
  </si>
  <si>
    <t>762341210</t>
  </si>
  <si>
    <t>Montáž bednění střech rovných a šikmých sklonu do 60° z hrubých prken na sraz tl do 32 mm</t>
  </si>
  <si>
    <t>-377441974</t>
  </si>
  <si>
    <t>272</t>
  </si>
  <si>
    <t>605110120</t>
  </si>
  <si>
    <t>bednění - dřevěné desky tl. 25 mm</t>
  </si>
  <si>
    <t>-806599312</t>
  </si>
  <si>
    <t>1200,245*0,025</t>
  </si>
  <si>
    <t>30,006*1,1 'Přepočtené koeficientem množství</t>
  </si>
  <si>
    <t>273</t>
  </si>
  <si>
    <t>762341275</t>
  </si>
  <si>
    <t>Montáž bednění střech rovných a šikmých sklonu do 60° z desek dřevotřískových na pero a drážku</t>
  </si>
  <si>
    <t>-1601094468</t>
  </si>
  <si>
    <t>274</t>
  </si>
  <si>
    <t>607262851</t>
  </si>
  <si>
    <t>deska dřevoštěpková OSB 3 P+D tl 20mm</t>
  </si>
  <si>
    <t>924503605</t>
  </si>
  <si>
    <t>1200,245*1,1 'Přepočtené koeficientem množství</t>
  </si>
  <si>
    <t>275</t>
  </si>
  <si>
    <t>762341410</t>
  </si>
  <si>
    <t>Montáž bednění střešních žlabů, deska tl do 32 mm</t>
  </si>
  <si>
    <t>-964455256</t>
  </si>
  <si>
    <t>4*34,857*0,75</t>
  </si>
  <si>
    <t>276</t>
  </si>
  <si>
    <t>60726248</t>
  </si>
  <si>
    <t>deska dřevoštěpková OSB 3 tl 20mm</t>
  </si>
  <si>
    <t>-1556130265</t>
  </si>
  <si>
    <t>104,571*1,1 'Přepočtené koeficientem množství</t>
  </si>
  <si>
    <t>277</t>
  </si>
  <si>
    <t>762342511</t>
  </si>
  <si>
    <t>Montáž kontralatí na podklad bez tepelné izolace</t>
  </si>
  <si>
    <t>1629032489</t>
  </si>
  <si>
    <t>40x60</t>
  </si>
  <si>
    <t>(810,075+363,543)</t>
  </si>
  <si>
    <t>278</t>
  </si>
  <si>
    <t>60514106</t>
  </si>
  <si>
    <t>kontralať - dřevěná lať 40x60 mm</t>
  </si>
  <si>
    <t>-1490014910</t>
  </si>
  <si>
    <t>(810,075+363,543)*(0,04*0,06)</t>
  </si>
  <si>
    <t>2,817*1,1 'Přepočtené koeficientem množství</t>
  </si>
  <si>
    <t>279</t>
  </si>
  <si>
    <t>762361313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</si>
  <si>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</si>
  <si>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</si>
  <si>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</si>
  <si>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</si>
  <si>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280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</si>
  <si>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</si>
  <si>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</si>
  <si>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</si>
  <si>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</si>
  <si>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</si>
  <si>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281</t>
  </si>
  <si>
    <t>762421017.1</t>
  </si>
  <si>
    <t>Obložení pozednice z desek OSB tl 24 mm na sraz šroubovaných</t>
  </si>
  <si>
    <t>682127416</t>
  </si>
  <si>
    <t>D01</t>
  </si>
  <si>
    <t>(13,0*4)*0,45</t>
  </si>
  <si>
    <t>2*7,25*0,45</t>
  </si>
  <si>
    <t>282</t>
  </si>
  <si>
    <t>762429001.1</t>
  </si>
  <si>
    <t>Montáž obložení pozednice podkladový rošt</t>
  </si>
  <si>
    <t>1197879191</t>
  </si>
  <si>
    <t>DT01</t>
  </si>
  <si>
    <t>((13,0*4)/0,5+6)*0,16</t>
  </si>
  <si>
    <t>(7,25*2)/0,5+4*0,16</t>
  </si>
  <si>
    <t>283</t>
  </si>
  <si>
    <t>60514101</t>
  </si>
  <si>
    <t>řezivo lať vč. impregnace</t>
  </si>
  <si>
    <t>-1941183504</t>
  </si>
  <si>
    <t>47,24*0,02*0,15</t>
  </si>
  <si>
    <t>284</t>
  </si>
  <si>
    <t>762431019</t>
  </si>
  <si>
    <t xml:space="preserve">Obložení stěn z desek OSB tl 37 mm </t>
  </si>
  <si>
    <t>1489331622</t>
  </si>
  <si>
    <t>DT05</t>
  </si>
  <si>
    <t>1,8*14*0,6</t>
  </si>
  <si>
    <t>285</t>
  </si>
  <si>
    <t>762495000</t>
  </si>
  <si>
    <t>Spojovací prostředky pro montáž olištování, obložení stropů, střešních podhledů a stěn</t>
  </si>
  <si>
    <t>-430834706</t>
  </si>
  <si>
    <t>0,142+15,12*0,037</t>
  </si>
  <si>
    <t>286</t>
  </si>
  <si>
    <t>762951003</t>
  </si>
  <si>
    <t>Montáž podkladního roštu terasy z plných profilů osové vzdálenosti podpěr přes 400 do 450 mm</t>
  </si>
  <si>
    <t>-1129696977</t>
  </si>
  <si>
    <t>287</t>
  </si>
  <si>
    <t>61198144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</si>
  <si>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</si>
  <si>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</si>
  <si>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</si>
  <si>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</si>
  <si>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</si>
  <si>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</si>
  <si>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288</t>
  </si>
  <si>
    <t>762951102</t>
  </si>
  <si>
    <t>Příplatek k montáži podkladního roštu za výškové vyrovnání roštu terči přes 65 do 105 mm</t>
  </si>
  <si>
    <t>1313705833</t>
  </si>
  <si>
    <t>289</t>
  </si>
  <si>
    <t>7629520141</t>
  </si>
  <si>
    <t>Montáž teras z prken přes 135 mm z dřevin broušených vč. povrchové úpravy</t>
  </si>
  <si>
    <t>757197567</t>
  </si>
  <si>
    <t>290</t>
  </si>
  <si>
    <t>61198125</t>
  </si>
  <si>
    <t>V1 - dřevěné terasové palubky š. 145mm, tl. 25 mm vč. povrchové úpravy</t>
  </si>
  <si>
    <t>590869144</t>
  </si>
  <si>
    <t>224,29*1,08 'Přepočtené koeficientem množství</t>
  </si>
  <si>
    <t>291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</si>
  <si>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</si>
  <si>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</si>
  <si>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</si>
  <si>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</si>
  <si>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</si>
  <si>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292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</si>
  <si>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</si>
  <si>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</si>
  <si>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</si>
  <si>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</si>
  <si>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</si>
  <si>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</si>
  <si>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</si>
  <si>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</si>
  <si>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</si>
  <si>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293</t>
  </si>
  <si>
    <t>763131558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</si>
  <si>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</si>
  <si>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</si>
  <si>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</si>
  <si>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</si>
  <si>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</si>
  <si>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</si>
  <si>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</si>
  <si>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</si>
  <si>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</si>
  <si>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</si>
  <si>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</si>
  <si>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</si>
  <si>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</si>
  <si>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294</t>
  </si>
  <si>
    <t>763131559</t>
  </si>
  <si>
    <t>5 - Podhled - akustické SDK desky minerální děrované, tl.12,5 mm s minerální izolací tl. 50 mm, barva bílá</t>
  </si>
  <si>
    <t>-1964818840</t>
  </si>
  <si>
    <t>(8,6*5,7)</t>
  </si>
  <si>
    <t>295</t>
  </si>
  <si>
    <t>763133142</t>
  </si>
  <si>
    <t>SDK medzistrop oboustranně opláštěný 2x12,5 mm</t>
  </si>
  <si>
    <t>1611810317</t>
  </si>
  <si>
    <t>0,855*0,665</t>
  </si>
  <si>
    <t>296</t>
  </si>
  <si>
    <t>763135104</t>
  </si>
  <si>
    <t>Montáž kazetového podhledu desek z dřevěné vlny 600x600 mm na nosnou konstrukci</t>
  </si>
  <si>
    <t>94343393</t>
  </si>
  <si>
    <t>108,244</t>
  </si>
  <si>
    <t>297</t>
  </si>
  <si>
    <t>59030820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</si>
  <si>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</si>
  <si>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</si>
  <si>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</si>
  <si>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298</t>
  </si>
  <si>
    <t>763161724.1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</si>
  <si>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</si>
  <si>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</si>
  <si>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</si>
  <si>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</si>
  <si>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</si>
  <si>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299</t>
  </si>
  <si>
    <t>763161724.2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</si>
  <si>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</si>
  <si>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</si>
  <si>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</si>
  <si>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300</t>
  </si>
  <si>
    <t>763164737</t>
  </si>
  <si>
    <t>SDK obklad kcí uzavřeného tvaru š do 1,6 m desky DF 12,5+15,0</t>
  </si>
  <si>
    <t>-1410806267</t>
  </si>
  <si>
    <t>HEB200</t>
  </si>
  <si>
    <t>4*4,335</t>
  </si>
  <si>
    <t>4*24,45-2*3,0</t>
  </si>
  <si>
    <t>301</t>
  </si>
  <si>
    <t>763264981</t>
  </si>
  <si>
    <t>Cementovláknitý obklad - podkladní deska - cementovláknité desky vhodné pro kotvení plechového obkladu, tl. 13 mm</t>
  </si>
  <si>
    <t>215032412</t>
  </si>
  <si>
    <t>302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</si>
  <si>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</si>
  <si>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</si>
  <si>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</si>
  <si>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</si>
  <si>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</si>
  <si>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303</t>
  </si>
  <si>
    <t>764121401.1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</si>
  <si>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</si>
  <si>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</si>
  <si>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304</t>
  </si>
  <si>
    <t>764121401.2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</si>
  <si>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</si>
  <si>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</si>
  <si>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305</t>
  </si>
  <si>
    <t>764121401.3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</si>
  <si>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</si>
  <si>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</si>
  <si>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</si>
  <si>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306</t>
  </si>
  <si>
    <t>764221461.1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</si>
  <si>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</si>
  <si>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</si>
  <si>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307</t>
  </si>
  <si>
    <t>764221461.2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</si>
  <si>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</si>
  <si>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</si>
  <si>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308</t>
  </si>
  <si>
    <t>764221461.3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</si>
  <si>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</si>
  <si>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</si>
  <si>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309</t>
  </si>
  <si>
    <t>764221461.4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</si>
  <si>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</si>
  <si>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</si>
  <si>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310</t>
  </si>
  <si>
    <t>764221472.1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</si>
  <si>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</si>
  <si>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</si>
  <si>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311</t>
  </si>
  <si>
    <t>764222427.1</t>
  </si>
  <si>
    <t>K1.d - Plechová lišta, Tl. plechu 0,7 mm, rš 100 mm, žárově zinkovaný plech</t>
  </si>
  <si>
    <t>-737117146</t>
  </si>
  <si>
    <t>312</t>
  </si>
  <si>
    <t>764222429.1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</si>
  <si>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</si>
  <si>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</si>
  <si>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313</t>
  </si>
  <si>
    <t>764222429.2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</si>
  <si>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</si>
  <si>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</si>
  <si>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314</t>
  </si>
  <si>
    <t>764222430.1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</si>
  <si>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</si>
  <si>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</si>
  <si>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315</t>
  </si>
  <si>
    <t>764222431.1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</si>
  <si>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</si>
  <si>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</si>
  <si>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316</t>
  </si>
  <si>
    <t>764222432.1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</si>
  <si>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</si>
  <si>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</si>
  <si>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317</t>
  </si>
  <si>
    <t>764223467</t>
  </si>
  <si>
    <t>Z11b - Svěrka trubky sněhové zábrany, jednoduchá, pro trubky s průměrem 28 mm, kotvené á 430 mm, Barva 3 P.10 černá</t>
  </si>
  <si>
    <t>677371855</t>
  </si>
  <si>
    <t>318</t>
  </si>
  <si>
    <t>764223468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</si>
  <si>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</si>
  <si>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</si>
  <si>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</si>
  <si>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</si>
  <si>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319</t>
  </si>
  <si>
    <t>764224403.1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</si>
  <si>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</si>
  <si>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</si>
  <si>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320</t>
  </si>
  <si>
    <t>764224403.2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</si>
  <si>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</si>
  <si>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</si>
  <si>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321</t>
  </si>
  <si>
    <t>764224405.1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</si>
  <si>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</si>
  <si>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</si>
  <si>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322</t>
  </si>
  <si>
    <t>764224406.1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</si>
  <si>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</si>
  <si>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</si>
  <si>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323</t>
  </si>
  <si>
    <t>764225403.1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</si>
  <si>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</si>
  <si>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</si>
  <si>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324</t>
  </si>
  <si>
    <t>764225403.2</t>
  </si>
  <si>
    <t>K4b - Oplechování zatahovací pás u okraje terasy u atria. Tl. plechu 1,0 mm, rš 180 mm (MATERIÁL: lakovaný pozinkovaný plech)</t>
  </si>
  <si>
    <t>1171414527</t>
  </si>
  <si>
    <t>325</t>
  </si>
  <si>
    <t>764226405.1</t>
  </si>
  <si>
    <t>K7 - Oplechování - Parapet oken, systémový parapet, minimální sklon 3°. Tl. plechu 0,7 mm, rš 410 mm (MATERIÁL: hliníkový plech barevně sladěný s rámy oken)</t>
  </si>
  <si>
    <t>630643727</t>
  </si>
  <si>
    <t>326</t>
  </si>
  <si>
    <t>764226406.1</t>
  </si>
  <si>
    <t>K5 - Oplechování - Parapet hliníkových oken, boční zaslepení, minimální sklon 3°, rš 460 mm (MATERIÁL: hliník, ODSTÍN: RAL 9005 ČERNÁ)</t>
  </si>
  <si>
    <t>753069732</t>
  </si>
  <si>
    <t>327</t>
  </si>
  <si>
    <t>764241349</t>
  </si>
  <si>
    <t>Větrací mřížkou proti hmyzu na fasáde</t>
  </si>
  <si>
    <t>762497512</t>
  </si>
  <si>
    <t>65,725</t>
  </si>
  <si>
    <t>DT03</t>
  </si>
  <si>
    <t>33,25*4</t>
  </si>
  <si>
    <t>6,3*2</t>
  </si>
  <si>
    <t>328</t>
  </si>
  <si>
    <t>764241349.1</t>
  </si>
  <si>
    <t xml:space="preserve">Větrací mřížkou proti hlodavcům na fasáde </t>
  </si>
  <si>
    <t>1916258276</t>
  </si>
  <si>
    <t>329</t>
  </si>
  <si>
    <t>764325402</t>
  </si>
  <si>
    <t>Lemování trub, konzol nebo držáků z Al plechu, D přes 75 do 100 mm</t>
  </si>
  <si>
    <t>1967817018</t>
  </si>
  <si>
    <t>330</t>
  </si>
  <si>
    <t>764325403</t>
  </si>
  <si>
    <t>Lemování trub, konzol nebo držáků z Al plechu, D přes 100 do 150 mm</t>
  </si>
  <si>
    <t>-1791992318</t>
  </si>
  <si>
    <t>331</t>
  </si>
  <si>
    <t>764325404</t>
  </si>
  <si>
    <t>Lemování trub, konzol nebo držáků z Al plechu, D přes 150 do 200 mm</t>
  </si>
  <si>
    <t>-1702637352</t>
  </si>
  <si>
    <t>332</t>
  </si>
  <si>
    <t>764325405</t>
  </si>
  <si>
    <t>Lemování trub, konzol nebo držáků z Al plechu, D přes 200 do 300 mm</t>
  </si>
  <si>
    <t>127364870</t>
  </si>
  <si>
    <t>333</t>
  </si>
  <si>
    <t>764528850.1</t>
  </si>
  <si>
    <t>K8 - Vyústění odvětrávacího potrubí</t>
  </si>
  <si>
    <t>333637826</t>
  </si>
  <si>
    <t>334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</si>
  <si>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</si>
  <si>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</si>
  <si>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</si>
  <si>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</si>
  <si>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</si>
  <si>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335</t>
  </si>
  <si>
    <t>765115352</t>
  </si>
  <si>
    <t xml:space="preserve">Montáž střešní stoupací plošiny d přes 400 do 800 mm </t>
  </si>
  <si>
    <t>1082910928</t>
  </si>
  <si>
    <t>336</t>
  </si>
  <si>
    <t>59660007</t>
  </si>
  <si>
    <t>Z18 - stoupací plošina 250x800 mm, pozinkovaná ocel, barva černá</t>
  </si>
  <si>
    <t>sada</t>
  </si>
  <si>
    <t>520957256</t>
  </si>
  <si>
    <t>337</t>
  </si>
  <si>
    <t>765115421</t>
  </si>
  <si>
    <t xml:space="preserve">Montáž bezpečnostního háku </t>
  </si>
  <si>
    <t>982316834</t>
  </si>
  <si>
    <t>338</t>
  </si>
  <si>
    <t>596608871</t>
  </si>
  <si>
    <t>Z19 - bezpečnostní hák pro falcované střechy, hliník, barva černá</t>
  </si>
  <si>
    <t>-64799920</t>
  </si>
  <si>
    <t>339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</si>
  <si>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</si>
  <si>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</si>
  <si>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</si>
  <si>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</si>
  <si>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</si>
  <si>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340</t>
  </si>
  <si>
    <t>766123510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</si>
  <si>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</si>
  <si>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</si>
  <si>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</si>
  <si>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</si>
  <si>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341</t>
  </si>
  <si>
    <t>611100100</t>
  </si>
  <si>
    <t>D7 - PROSKLENÁ STĚNA - HERNA/HALA, ŠATNA/HALA, HERNA/HERNA - dřevěná, bezpečnostní lepené sklo  - 1500x1500 mm - pevné zasklení (PO EI 30 DP1)</t>
  </si>
  <si>
    <t>ks</t>
  </si>
  <si>
    <t>-509286949</t>
  </si>
  <si>
    <t>342</t>
  </si>
  <si>
    <t>611100101</t>
  </si>
  <si>
    <t xml:space="preserve">D8 - PROSKLENÁ STĚNA - PROSKLENÁ STĚNA - HERNA/ŠATNA, HERNA/KOUPELNA - dřevěná, bezpečnostní lepené sklo  - 1850x600 mm - pevné zasklení </t>
  </si>
  <si>
    <t>988292902</t>
  </si>
  <si>
    <t>343</t>
  </si>
  <si>
    <t>766231113</t>
  </si>
  <si>
    <t>Montáž sklápěcích půdních schodů</t>
  </si>
  <si>
    <t>-1822214584</t>
  </si>
  <si>
    <t>344</t>
  </si>
  <si>
    <t>61233171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</si>
  <si>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</si>
  <si>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</si>
  <si>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345</t>
  </si>
  <si>
    <t>766416231.2</t>
  </si>
  <si>
    <t>Montáž obložení stěn - fasádní obklad s hranolky 50x50 mm, vč. dodávky hranolků a kompl.příslušenství</t>
  </si>
  <si>
    <t>1094563501</t>
  </si>
  <si>
    <t>346</t>
  </si>
  <si>
    <t>606211358.7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</si>
  <si>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</si>
  <si>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</si>
  <si>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</si>
  <si>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347</t>
  </si>
  <si>
    <t>766416231.3</t>
  </si>
  <si>
    <t>-217521760</t>
  </si>
  <si>
    <t>348</t>
  </si>
  <si>
    <t>606211358.1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</si>
  <si>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</si>
  <si>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</si>
  <si>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</si>
  <si>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349</t>
  </si>
  <si>
    <t>766421225</t>
  </si>
  <si>
    <t>Montáž obložení podhledů prknami š. 60 mm, tl. 25 mm</t>
  </si>
  <si>
    <t>1579835271</t>
  </si>
  <si>
    <t>4*36,35*1,8</t>
  </si>
  <si>
    <t>350</t>
  </si>
  <si>
    <t>61191198</t>
  </si>
  <si>
    <t>dřevěné podbití - prkna š. 60 mm, tl. 25 mm, vč. povrchové úpravy</t>
  </si>
  <si>
    <t>380259046</t>
  </si>
  <si>
    <t>261,72*1,1 'Přepočtené koeficientem množství</t>
  </si>
  <si>
    <t>351</t>
  </si>
  <si>
    <t>766427112.1</t>
  </si>
  <si>
    <t>Montáž obložení podhledů podkladového roštu</t>
  </si>
  <si>
    <t>-25906198</t>
  </si>
  <si>
    <t>4*36,35</t>
  </si>
  <si>
    <t>352</t>
  </si>
  <si>
    <t>60514103.1</t>
  </si>
  <si>
    <t>dřevěná lať, 70x40 mm, vč. impregnace</t>
  </si>
  <si>
    <t>-1459923521</t>
  </si>
  <si>
    <t>4*36,35*4*0,07*0,04*1,1</t>
  </si>
  <si>
    <t>353</t>
  </si>
  <si>
    <t>766660001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</si>
  <si>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</si>
  <si>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</si>
  <si>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354</t>
  </si>
  <si>
    <t>611620800</t>
  </si>
  <si>
    <t>D4-L - DVEŘE INTERIÉROVÉ - TOALETY - MDF deska - 700x2050 mm - plné jednokřídlé otočné, s kovovou větrací mřížkou 100x500 mm</t>
  </si>
  <si>
    <t>-574968707</t>
  </si>
  <si>
    <t>355</t>
  </si>
  <si>
    <t>611620801</t>
  </si>
  <si>
    <t>D4-P - DVEŘE INTERIÉROVÉ - TOALETY - MDF deska - 700x2050 mm - plné jednokřídlé otočné, s kovovou větrací mřížkou 100x500 mm</t>
  </si>
  <si>
    <t>257975934</t>
  </si>
  <si>
    <t>356</t>
  </si>
  <si>
    <t>611620901</t>
  </si>
  <si>
    <t>D10a-L - DVEŘE INTERIÉROVÉ - KROUŽKY/SKLAD KROUŽKY - MDF deska - 800x2050 mm - plné jednokřídlé otočné</t>
  </si>
  <si>
    <t>-1703881204</t>
  </si>
  <si>
    <t>357</t>
  </si>
  <si>
    <t>611620902</t>
  </si>
  <si>
    <t>D10b-P - DVEŘE INTERIÉROVÉ - HALA/NÁVŠTĚVNICKÉ WC - MDF deska - 800x2050 mm - plné jednokřídlé otočné, s madlem z vnitřní strany ve výšce 800mm</t>
  </si>
  <si>
    <t>-902042750</t>
  </si>
  <si>
    <t>358</t>
  </si>
  <si>
    <t>611620903</t>
  </si>
  <si>
    <t>D14a-P - DVEŘE INTERIÉROVÉ - ZÁZEMÍ KUCHYNĚ - MDF deska - 800x2050 mm - plné jednokřídlé otočné</t>
  </si>
  <si>
    <t>1315158030</t>
  </si>
  <si>
    <t>359</t>
  </si>
  <si>
    <t>611620904</t>
  </si>
  <si>
    <t>D14b-L - DVEŘE INTERIÉROVÉ - ZÁZEMÍ KUCHYNĚ - MDF deska - 800x2050 mm - plné jednokřídlé otočné</t>
  </si>
  <si>
    <t>2089370944</t>
  </si>
  <si>
    <t>360</t>
  </si>
  <si>
    <t>611620904.1</t>
  </si>
  <si>
    <t>D14b-P - DVEŘE INTERIÉROVÉ - ZÁZEMÍ KUCHYNĚ - MDF deska - 800x2050 mm - plné jednokřídlé otočné, s nerezovým okopovým plechem z obou stran</t>
  </si>
  <si>
    <t>-248822109</t>
  </si>
  <si>
    <t>361</t>
  </si>
  <si>
    <t>611620904.2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</si>
  <si>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</si>
  <si>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</si>
  <si>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362</t>
  </si>
  <si>
    <t>611620904.3</t>
  </si>
  <si>
    <t>D14d-P - DVEŘE INTERIÉROVÉ - ZÁZEMÍ KUCHYNĚ - MDF deska - 800x2050 mm - plné jednokřídlé otočné, s kovovou větrací mřížkou 100/500mm</t>
  </si>
  <si>
    <t>390735972</t>
  </si>
  <si>
    <t>363</t>
  </si>
  <si>
    <t>611620905</t>
  </si>
  <si>
    <t>D16a-P - DVEŘE INTERIÉROVÉ - ZÁZEMÍ WC, ZÁZEMÍ ÚKLID - MDF deska - 700x2050 mm - plné jednokřídlé otočné, s kovovou větrací mřížkou 100/500mm</t>
  </si>
  <si>
    <t>130346844</t>
  </si>
  <si>
    <t>364</t>
  </si>
  <si>
    <t>611620906</t>
  </si>
  <si>
    <t>D16b-L - DVEŘE INTERIÉROVÉ - ZÁZEMÍ WC, ZÁZEMÍ ÚKLID - MDF deska - 700x2050 mm - plné jednokřídlé otočné, s kovovou větrací mřížkou 100/500mm</t>
  </si>
  <si>
    <t>-32710068</t>
  </si>
  <si>
    <t>365</t>
  </si>
  <si>
    <t>766660011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</si>
  <si>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</si>
  <si>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</si>
  <si>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366</t>
  </si>
  <si>
    <t>611610310</t>
  </si>
  <si>
    <t>D18-P - DVEŘE INTERIÉROVÉ - TECHNICKÁ MÍSTNOST - MDF deska - 1300x2350 mm - plné dvoukřídlé otočné  (PO EW 15 DP3-C)</t>
  </si>
  <si>
    <t>-1322470758</t>
  </si>
  <si>
    <t>367</t>
  </si>
  <si>
    <t>611610311</t>
  </si>
  <si>
    <t>D19-P - DVEŘE INTERIÉROVÉ - CHODBA/VARNA - dřevěné - 1300x2050 mm - prosklené dvoukřídlé otočné, s nerezovým okopovým plechem z obou stran</t>
  </si>
  <si>
    <t>650964885</t>
  </si>
  <si>
    <t>368</t>
  </si>
  <si>
    <t>766660021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</si>
  <si>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</si>
  <si>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</si>
  <si>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369</t>
  </si>
  <si>
    <t>611610251</t>
  </si>
  <si>
    <t>D15-L - DVEŘE INTERIÉROVÉ - SKLAD ZÁZEMÍ - MDF deska - 800x2050 mm - plné jednokřídlé otočné, s kovovou větrací mřížkou 100/500mm (PO EW 15 DP3-C)</t>
  </si>
  <si>
    <t>1661118148</t>
  </si>
  <si>
    <t>370</t>
  </si>
  <si>
    <t>611610252</t>
  </si>
  <si>
    <t>D15-P - DVEŘE INTERIÉROVÉ - ODPADKY - MDF deska - 800x2050 mm - plné jednokřídlé otočné, s kovovou větrací mřížkou 100/500mm (PO EW 15 DP3-C)</t>
  </si>
  <si>
    <t>-154419689</t>
  </si>
  <si>
    <t>371</t>
  </si>
  <si>
    <t>766660031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</si>
  <si>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</si>
  <si>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</si>
  <si>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372</t>
  </si>
  <si>
    <t>611610571</t>
  </si>
  <si>
    <t>D13a-L - DVEŘE INTERIÉROVÉ - CHODBA ZÁZEMÍ - MDF deska, bezpečnostní lepené sklo - 1300x2350 mm - prosklené dvoukřídlé otočné (PO EW 15 DP3-C)</t>
  </si>
  <si>
    <t>586883424</t>
  </si>
  <si>
    <t>373</t>
  </si>
  <si>
    <t>611610572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</si>
  <si>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</si>
  <si>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</si>
  <si>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374</t>
  </si>
  <si>
    <t>766660174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</si>
  <si>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</si>
  <si>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</si>
  <si>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375</t>
  </si>
  <si>
    <t>61162303</t>
  </si>
  <si>
    <t xml:space="preserve">D2b-P - DVEŘE INTERIÉROVÉ - ZÁZEMÍ + ZÁZEMÍ KROUŽKY - dřevěné, bezpečnostní lepené sklo - 1700x2350 mm - prosklené dvoukřídlé otočné </t>
  </si>
  <si>
    <t>152984895</t>
  </si>
  <si>
    <t>376</t>
  </si>
  <si>
    <t>61162304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</si>
  <si>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</si>
  <si>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</si>
  <si>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377</t>
  </si>
  <si>
    <t>61162305</t>
  </si>
  <si>
    <t xml:space="preserve">D2d-P - DVEŘE INTERIÉROVÉ - ZÁZEMÍ - dřevěné, bezpečnostní lepené sklo - 1700x2350 mm - prosklené dvoukřídlé otočné </t>
  </si>
  <si>
    <t>1868782417</t>
  </si>
  <si>
    <t>378</t>
  </si>
  <si>
    <t>61162306</t>
  </si>
  <si>
    <t xml:space="preserve">D9-L - DVEŘE INTERIÉROVÉ - KROUŽKY - dřevěné, bezpečnostní lepené sklo - 1400x2350 mm - prosklené dvoukřídlé otočné </t>
  </si>
  <si>
    <t>-836392060</t>
  </si>
  <si>
    <t>379</t>
  </si>
  <si>
    <t>61162307</t>
  </si>
  <si>
    <t xml:space="preserve">D11-L - DVEŘE INTERIÉROVÉ - ZÁDVEŘÍ/HALA - dřevěné, bezpečnostní lepené sklo - 1700x2350 mm - prosklené dvoukřídlé otočné </t>
  </si>
  <si>
    <t>1955835884</t>
  </si>
  <si>
    <t>380</t>
  </si>
  <si>
    <t>61162308</t>
  </si>
  <si>
    <t xml:space="preserve">D11-P - DVEŘE INTERIÉROVÉ - ZÁDVEŘÍ/HALA - dřevěné, bezpečnostní lepené sklo - 1700x2350 mm - prosklené dvoukřídlé otočné </t>
  </si>
  <si>
    <t>-1110685138</t>
  </si>
  <si>
    <t>381</t>
  </si>
  <si>
    <t>61162309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</si>
  <si>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</si>
  <si>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</si>
  <si>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382</t>
  </si>
  <si>
    <t>766660183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</si>
  <si>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</si>
  <si>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</si>
  <si>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383</t>
  </si>
  <si>
    <t>61162300</t>
  </si>
  <si>
    <t>D1-L - DVEŘE INTERIÉROVÉ - ZE VSTUPNÍ HALY - dřevěné, bezpečnostní lepené sklo - 1700x2350 mm - prosklené dvoukřídlé otočné (PO EW 15 DP3-C)</t>
  </si>
  <si>
    <t>-1641417326</t>
  </si>
  <si>
    <t>384</t>
  </si>
  <si>
    <t>61162301</t>
  </si>
  <si>
    <t>D1-P - DVEŘE INTERIÉROVÉ - ZE VSTUPNÍ HALY - dřevěné, bezpečnostní lepené sklo - 1700x2350 mm - prosklené dvoukřídlé otočné (PO EW 15 DP3-C)</t>
  </si>
  <si>
    <t>-1895181392</t>
  </si>
  <si>
    <t>385</t>
  </si>
  <si>
    <t>61162302</t>
  </si>
  <si>
    <t>D2a-P - DVEŘE INTERIÉROVÉ - ZE VSTUPNÍ HALY - dřevěné, bezpečnostní lepené sklo - 1700x2350 mm - prosklené dvoukřídlé otočné (PO EW 15 DP3-C)</t>
  </si>
  <si>
    <t>-360112173</t>
  </si>
  <si>
    <t>386</t>
  </si>
  <si>
    <t>766660311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</si>
  <si>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</si>
  <si>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</si>
  <si>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387</t>
  </si>
  <si>
    <t>611600501</t>
  </si>
  <si>
    <t>D5-L - DVEŘE INTERIÉROVÉ - TOALETY - MDF deska - 750x2050 mm - plné jednokřídlé posuvné, s kovovou větrací mřížkou 100x500 mm, čistý průchod 700 mm</t>
  </si>
  <si>
    <t>-869802301</t>
  </si>
  <si>
    <t>388</t>
  </si>
  <si>
    <t>611600502</t>
  </si>
  <si>
    <t>D5-P - DVEŘE INTERIÉROVÉ - TOALETY - MDF deska - 750x2050 mm - plné jednokřídlé posuvné, s kovovou větrací mřížkou 100x500 mm, čistý průchod 700 mm</t>
  </si>
  <si>
    <t>-436415216</t>
  </si>
  <si>
    <t>389</t>
  </si>
  <si>
    <t>611600503</t>
  </si>
  <si>
    <t>D6a-L - DVEŘE INTERIÉROVÉ - TOALETY - MDF deska - 750x2050 mm - plné jednokřídlé posuvné, s kovovou větrací mřížkou 100x500 mm, čistý průchod 700 mm</t>
  </si>
  <si>
    <t>-634446289</t>
  </si>
  <si>
    <t>390</t>
  </si>
  <si>
    <t>611600504</t>
  </si>
  <si>
    <t>D6a-P - DVEŘE INTERIÉROVÉ - TOALETY - MDF deska - 750x2050 mm - plné jednokřídlé posuvné, s kovovou větrací mřížkou 100x500 mm, čistý průchod 700 mm</t>
  </si>
  <si>
    <t>-792713692</t>
  </si>
  <si>
    <t>391</t>
  </si>
  <si>
    <t>611600505</t>
  </si>
  <si>
    <t>D6b-L - DVEŘE INTERIÉROVÉ - TOALETY - MDF deska - 750x2050 mm - plné jednokřídlé posuvné, s kovovou větrací mřížkou 100x500 mm, čistý průchod 700 mm</t>
  </si>
  <si>
    <t>-1822774705</t>
  </si>
  <si>
    <t>392</t>
  </si>
  <si>
    <t>611600506</t>
  </si>
  <si>
    <t>D17-P - DVEŘE INTERIÉROVÉ - ZÁZEMÍ TOALETY - MDF deska - 750x1970 mm - plné jednokřídlé posuvné, čistý průchod 700 mm</t>
  </si>
  <si>
    <t>799317224</t>
  </si>
  <si>
    <t>393</t>
  </si>
  <si>
    <t>766660351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</si>
  <si>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</si>
  <si>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</si>
  <si>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394</t>
  </si>
  <si>
    <t>61182351</t>
  </si>
  <si>
    <t>posuvný systém s čelní lištou na kolejnici pro dveře posuvné na stěnu pro š 60,70,80,90mm</t>
  </si>
  <si>
    <t>-897057175</t>
  </si>
  <si>
    <t>395</t>
  </si>
  <si>
    <t>00274960</t>
  </si>
  <si>
    <t>D3-L - DVEŘE INTERIÉROVÉ - ŠATNA - KOUPELNA - dřevěné, bezpečnostní lepené sklo - 800x2300 mm - prosklenné jednokřídlé po zdi posuvné</t>
  </si>
  <si>
    <t>625570371</t>
  </si>
  <si>
    <t>396</t>
  </si>
  <si>
    <t>00274961</t>
  </si>
  <si>
    <t>D3-P - DVEŘE INTERIÉROVÉ - ŠATNA - KOUPELNA - dřevěné, bezpečnostní lepené sklo - 800x2300 mm - prosklenné jednokřídlé po zdi posuvné</t>
  </si>
  <si>
    <t>776656886</t>
  </si>
  <si>
    <t>397</t>
  </si>
  <si>
    <t>766660716</t>
  </si>
  <si>
    <t>Montáž dveřních křídel samozavírače na dřevěnou zárubeň</t>
  </si>
  <si>
    <t>627472315</t>
  </si>
  <si>
    <t>398</t>
  </si>
  <si>
    <t>549172522</t>
  </si>
  <si>
    <t>samozavírač dveří s kluznou lištou</t>
  </si>
  <si>
    <t>-862443712</t>
  </si>
  <si>
    <t>399</t>
  </si>
  <si>
    <t>766660717</t>
  </si>
  <si>
    <t>Montáž dveřních křídel samozavírače na ocelovou zárubeň</t>
  </si>
  <si>
    <t>-957795987</t>
  </si>
  <si>
    <t>400</t>
  </si>
  <si>
    <t>549172502</t>
  </si>
  <si>
    <t>-252121617</t>
  </si>
  <si>
    <t>401</t>
  </si>
  <si>
    <t>766660798</t>
  </si>
  <si>
    <t>Příplatek za systém generalního klíče</t>
  </si>
  <si>
    <t>set</t>
  </si>
  <si>
    <t>-127000161</t>
  </si>
  <si>
    <t>402</t>
  </si>
  <si>
    <t>766671002</t>
  </si>
  <si>
    <t>Montáž střešního okna do krytiny ploché 66 x 118 cm</t>
  </si>
  <si>
    <t>985165555</t>
  </si>
  <si>
    <t>403</t>
  </si>
  <si>
    <t>611244951</t>
  </si>
  <si>
    <t>O21 - STŘEŠNÍ VÝLEZ, 660x1178 mm, otevíravý směrem do exteriéru, s vnitřní zatemňující roletou, bezpečnostní izolační trojsklo, čiré</t>
  </si>
  <si>
    <t>1143474067</t>
  </si>
  <si>
    <t>404</t>
  </si>
  <si>
    <t>766671006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</si>
  <si>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</si>
  <si>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</si>
  <si>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</si>
  <si>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405</t>
  </si>
  <si>
    <t>61124603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</si>
  <si>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</si>
  <si>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</si>
  <si>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406</t>
  </si>
  <si>
    <t>61124602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</si>
  <si>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</si>
  <si>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</si>
  <si>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407</t>
  </si>
  <si>
    <t>766681122</t>
  </si>
  <si>
    <t>Montáž zárubní rámových pro dveře dvoukřídlové (podrobnější specifikace a příslušenství výrobků dle tabulky dveří a prosklenných stěn)</t>
  </si>
  <si>
    <t>-1859431878</t>
  </si>
  <si>
    <t>408</t>
  </si>
  <si>
    <t>611822560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</si>
  <si>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</si>
  <si>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</si>
  <si>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</si>
  <si>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</si>
  <si>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409</t>
  </si>
  <si>
    <t>611822561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</si>
  <si>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</si>
  <si>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</si>
  <si>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</si>
  <si>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</si>
  <si>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410</t>
  </si>
  <si>
    <t>611822563</t>
  </si>
  <si>
    <t xml:space="preserve">zárubeň dvoukřídlá dřevěná rámová pro falcované dveře - 1800x2350 mm - vč. povrch.úpravy </t>
  </si>
  <si>
    <t>1665486111</t>
  </si>
  <si>
    <t>D12-L</t>
  </si>
  <si>
    <t>411</t>
  </si>
  <si>
    <t>611822562</t>
  </si>
  <si>
    <t xml:space="preserve">zárubeň dvoukřídlá dřevěná rámová pro falcované dveře - 1400x2350 mm - vč. povrch.úpravy </t>
  </si>
  <si>
    <t>922742859</t>
  </si>
  <si>
    <t>D9-L</t>
  </si>
  <si>
    <t>412</t>
  </si>
  <si>
    <t>766694112</t>
  </si>
  <si>
    <t>Montáž parapetních desek dřevěných nebo plastových š do 30 cm dl přes 1,0 do 1,6 m</t>
  </si>
  <si>
    <t>-94045488</t>
  </si>
  <si>
    <t>1+1+10</t>
  </si>
  <si>
    <t>413</t>
  </si>
  <si>
    <t>766694113</t>
  </si>
  <si>
    <t>Montáž parapetních desek dřevěných nebo plastových š do 30 cm dl přes 1,6 do 2,6 m</t>
  </si>
  <si>
    <t>1402191026</t>
  </si>
  <si>
    <t>1+4</t>
  </si>
  <si>
    <t>414</t>
  </si>
  <si>
    <t>766694115</t>
  </si>
  <si>
    <t>Montáž parapetních desek dřevěných nebo plastových š do 30 cm dl přes 3,6 m</t>
  </si>
  <si>
    <t>-1584414751</t>
  </si>
  <si>
    <t>415</t>
  </si>
  <si>
    <t>607941000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</si>
  <si>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</si>
  <si>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</si>
  <si>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</si>
  <si>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</si>
  <si>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416</t>
  </si>
  <si>
    <t>607941001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</si>
  <si>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</si>
  <si>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</si>
  <si>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</si>
  <si>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</si>
  <si>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417</t>
  </si>
  <si>
    <t>60794121</t>
  </si>
  <si>
    <t>koncovka k parapetním dřevotřískovým deskám</t>
  </si>
  <si>
    <t>-1366488806</t>
  </si>
  <si>
    <t>22*2</t>
  </si>
  <si>
    <t>418</t>
  </si>
  <si>
    <t>766821292</t>
  </si>
  <si>
    <t>Montáž ostatních konstrukcí - ptačí krmítko</t>
  </si>
  <si>
    <t>-1694265418</t>
  </si>
  <si>
    <t>419</t>
  </si>
  <si>
    <t>2500331282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</si>
  <si>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</si>
  <si>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</si>
  <si>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420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</si>
  <si>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</si>
  <si>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</si>
  <si>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</si>
  <si>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</si>
  <si>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</si>
  <si>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421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</si>
  <si>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</si>
  <si>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</si>
  <si>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</si>
  <si>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</si>
  <si>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</si>
  <si>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</si>
  <si>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</si>
  <si>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</si>
  <si>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</si>
  <si>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</si>
  <si>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</si>
  <si>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422</t>
  </si>
  <si>
    <t>60791119</t>
  </si>
  <si>
    <t>hliníkový plech pod omítku v. 120 mm, povrch lakovaný,</t>
  </si>
  <si>
    <t>-224561594</t>
  </si>
  <si>
    <t>451,936*1,05 'Přepočtené koeficientem množství</t>
  </si>
  <si>
    <t>423</t>
  </si>
  <si>
    <t>767151110</t>
  </si>
  <si>
    <t>Montáž přestavitelné příčky rámové v do 3 m modulu plného</t>
  </si>
  <si>
    <t>-1583804410</t>
  </si>
  <si>
    <t>5,05*2,7</t>
  </si>
  <si>
    <t>424</t>
  </si>
  <si>
    <t>590547811</t>
  </si>
  <si>
    <t>D20 - MOBILNÍ PŘÍČKA - HERNA/KROUŽKY, manuální plná skládací, dveřní panel šířky 800 mm, kolejnicový systém, plné, stohovací, parkování stěn - střed panelů u kolejnice, MDF deska, rám hliníkové profily</t>
  </si>
  <si>
    <t>-915667271</t>
  </si>
  <si>
    <t>425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</si>
  <si>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</si>
  <si>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</si>
  <si>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</si>
  <si>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</si>
  <si>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</si>
  <si>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</si>
  <si>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</si>
  <si>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426</t>
  </si>
  <si>
    <t>553422818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</si>
  <si>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</si>
  <si>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</si>
  <si>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427</t>
  </si>
  <si>
    <t>553422819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</si>
  <si>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</si>
  <si>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</si>
  <si>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428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</si>
  <si>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</si>
  <si>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</si>
  <si>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</si>
  <si>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</si>
  <si>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</si>
  <si>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</si>
  <si>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</si>
  <si>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</si>
  <si>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</si>
  <si>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</si>
  <si>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</si>
  <si>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</si>
  <si>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</si>
  <si>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</si>
  <si>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</si>
  <si>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</si>
  <si>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</si>
  <si>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</si>
  <si>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429</t>
  </si>
  <si>
    <t>553422849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</si>
  <si>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</si>
  <si>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</si>
  <si>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</si>
  <si>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430</t>
  </si>
  <si>
    <t>553422850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</si>
  <si>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</si>
  <si>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</si>
  <si>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431</t>
  </si>
  <si>
    <t>553422851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</si>
  <si>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</si>
  <si>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</si>
  <si>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432</t>
  </si>
  <si>
    <t>553422852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</si>
  <si>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</si>
  <si>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</si>
  <si>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433</t>
  </si>
  <si>
    <t>553422853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</si>
  <si>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</si>
  <si>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</si>
  <si>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434</t>
  </si>
  <si>
    <t>553422854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</si>
  <si>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</si>
  <si>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</si>
  <si>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435</t>
  </si>
  <si>
    <t>553422855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</si>
  <si>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</si>
  <si>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</si>
  <si>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436</t>
  </si>
  <si>
    <t>553422856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</si>
  <si>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</si>
  <si>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</si>
  <si>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437</t>
  </si>
  <si>
    <t>767249198</t>
  </si>
  <si>
    <t>Montáž - ochranná uzlová síť proti pádu</t>
  </si>
  <si>
    <t>-1599526658</t>
  </si>
  <si>
    <t>4,5*(3,26+1,48)/2*4</t>
  </si>
  <si>
    <t>438</t>
  </si>
  <si>
    <t>553415011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</si>
  <si>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</si>
  <si>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</si>
  <si>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439</t>
  </si>
  <si>
    <t>767249801</t>
  </si>
  <si>
    <t>Montáž  - pevná sítě proti hmyzu</t>
  </si>
  <si>
    <t>-27273936</t>
  </si>
  <si>
    <t>440</t>
  </si>
  <si>
    <t>429748224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</si>
  <si>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</si>
  <si>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</si>
  <si>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441</t>
  </si>
  <si>
    <t>767422912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</si>
  <si>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</si>
  <si>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</si>
  <si>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</si>
  <si>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</si>
  <si>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442</t>
  </si>
  <si>
    <t>194180219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</si>
  <si>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</si>
  <si>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</si>
  <si>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443</t>
  </si>
  <si>
    <t>767491009</t>
  </si>
  <si>
    <t>Montáž - kotva zábradlí atria</t>
  </si>
  <si>
    <t>990022067</t>
  </si>
  <si>
    <t>444</t>
  </si>
  <si>
    <t>154410429</t>
  </si>
  <si>
    <t>Z20 - Kotva zábradlí atria, uzavřený profil 90/60/4mm, ocelový plech tl. 8mm, kotvené lepenýmy šrouby M12 do betonové atiky, žárově zinkovaná ocel</t>
  </si>
  <si>
    <t>-1999033149</t>
  </si>
  <si>
    <t>445</t>
  </si>
  <si>
    <t>767531111</t>
  </si>
  <si>
    <t>Montáž vstupních textilních, kovových nebo plastových rohoží čistících zón</t>
  </si>
  <si>
    <t>749983254</t>
  </si>
  <si>
    <t>(18,713+7,45+12,69)</t>
  </si>
  <si>
    <t>446</t>
  </si>
  <si>
    <t>697520761</t>
  </si>
  <si>
    <t>P4 - vstupní čisticí rohož - imitace kokosových vláken pro hrubé i jemné nečistoty, vč. obvodového hliníkového profilu, tl. 17 mm</t>
  </si>
  <si>
    <t>112468685</t>
  </si>
  <si>
    <t>447</t>
  </si>
  <si>
    <t>767531111.1</t>
  </si>
  <si>
    <t>Montáž vstupních kovových nebo plastových rohoží čistících zón s rámem</t>
  </si>
  <si>
    <t>178433514</t>
  </si>
  <si>
    <t>3*0,37*1,5</t>
  </si>
  <si>
    <t>448</t>
  </si>
  <si>
    <t>697520351</t>
  </si>
  <si>
    <t>X13 - pororoštová čistící rohož s rámem 370x1500 mm, pozinkovaná ocel, pororošt oka 30/10, nástřik - černá barva</t>
  </si>
  <si>
    <t>853609032</t>
  </si>
  <si>
    <t>449</t>
  </si>
  <si>
    <t>767610118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</si>
  <si>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</si>
  <si>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</si>
  <si>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</si>
  <si>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</si>
  <si>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</si>
  <si>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</si>
  <si>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450</t>
  </si>
  <si>
    <t>55341102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</si>
  <si>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</si>
  <si>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</si>
  <si>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451</t>
  </si>
  <si>
    <t>55341103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</si>
  <si>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</si>
  <si>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</si>
  <si>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452</t>
  </si>
  <si>
    <t>55341104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</si>
  <si>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</si>
  <si>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</si>
  <si>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453</t>
  </si>
  <si>
    <t>55341105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</si>
  <si>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</si>
  <si>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</si>
  <si>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454</t>
  </si>
  <si>
    <t>55341106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</si>
  <si>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</si>
  <si>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</si>
  <si>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455</t>
  </si>
  <si>
    <t>55341107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</si>
  <si>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</si>
  <si>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</si>
  <si>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456</t>
  </si>
  <si>
    <t>55341108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</si>
  <si>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</si>
  <si>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</si>
  <si>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457</t>
  </si>
  <si>
    <t>55341109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</si>
  <si>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</si>
  <si>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</si>
  <si>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458</t>
  </si>
  <si>
    <t>55341110</t>
  </si>
  <si>
    <t>O13c - SESTAVA OKEN - hliníkové,izolační bezpečnostní trojsklo s plast.distančním rámečkem - 1800x2400 mm - prosklené dvoudílné fixní, symetrické, podkladní profil Purenit</t>
  </si>
  <si>
    <t>905058251</t>
  </si>
  <si>
    <t>459</t>
  </si>
  <si>
    <t>55341111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</si>
  <si>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</si>
  <si>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</si>
  <si>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460</t>
  </si>
  <si>
    <t>55341112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</si>
  <si>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</si>
  <si>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</si>
  <si>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461</t>
  </si>
  <si>
    <t>767610128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</si>
  <si>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</si>
  <si>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</si>
  <si>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</si>
  <si>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</si>
  <si>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</si>
  <si>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462</t>
  </si>
  <si>
    <t>55341101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</si>
  <si>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</si>
  <si>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</si>
  <si>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463</t>
  </si>
  <si>
    <t>55341121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</si>
  <si>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</si>
  <si>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</si>
  <si>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464</t>
  </si>
  <si>
    <t>55341122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</si>
  <si>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</si>
  <si>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</si>
  <si>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465</t>
  </si>
  <si>
    <t>55341123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</si>
  <si>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</si>
  <si>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</si>
  <si>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466</t>
  </si>
  <si>
    <t>55341124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</si>
  <si>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</si>
  <si>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</si>
  <si>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467</t>
  </si>
  <si>
    <t>55341113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</si>
  <si>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</si>
  <si>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</si>
  <si>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468</t>
  </si>
  <si>
    <t>55341114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</si>
  <si>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</si>
  <si>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</si>
  <si>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469</t>
  </si>
  <si>
    <t>55341115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</si>
  <si>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</si>
  <si>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</si>
  <si>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470</t>
  </si>
  <si>
    <t>767640111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</si>
  <si>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</si>
  <si>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</si>
  <si>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471</t>
  </si>
  <si>
    <t>55341300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</si>
  <si>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</si>
  <si>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</si>
  <si>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472</t>
  </si>
  <si>
    <t>767640221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</si>
  <si>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</si>
  <si>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</si>
  <si>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473</t>
  </si>
  <si>
    <t>55341201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</si>
  <si>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</si>
  <si>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</si>
  <si>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474</t>
  </si>
  <si>
    <t>55341202</t>
  </si>
  <si>
    <t>O8-L - EXTERIÉROVÉ DVEŘE - ZÁZEMÍ ZAHRADA - hliníkové - 1800x2400 mm - plné dvoukřídlé otočné, symetrické, podkladní profil Purenit</t>
  </si>
  <si>
    <t>281361190</t>
  </si>
  <si>
    <t>475</t>
  </si>
  <si>
    <t>55341203</t>
  </si>
  <si>
    <t>O8-P - EXTERIÉROVÉ DVEŘE - ZÁZEMÍ ZAHRADA - hliníkové - 1800x2400 mm - plné dvoukřídlé otočné, symetrické, podkladní profil Purenit</t>
  </si>
  <si>
    <t>498818123</t>
  </si>
  <si>
    <t>476</t>
  </si>
  <si>
    <t>55341204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</si>
  <si>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</si>
  <si>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</si>
  <si>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477</t>
  </si>
  <si>
    <t>55341205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</si>
  <si>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</si>
  <si>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</si>
  <si>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478</t>
  </si>
  <si>
    <t>55341206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</si>
  <si>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</si>
  <si>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</si>
  <si>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479</t>
  </si>
  <si>
    <t>55341207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</si>
  <si>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</si>
  <si>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</si>
  <si>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480</t>
  </si>
  <si>
    <t>55341208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</si>
  <si>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</si>
  <si>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</si>
  <si>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481</t>
  </si>
  <si>
    <t>55341209</t>
  </si>
  <si>
    <t>O18-L - EXTERIÉROVÉ DVEŘE - SKLAD TERASA - hliníkové - 1800x2400 mm - plné dvoukřídlé otočné, symetrické, podkladní profil Purenit  (PO EW 30 DP1)</t>
  </si>
  <si>
    <t>2119605701</t>
  </si>
  <si>
    <t>482</t>
  </si>
  <si>
    <t>55341210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</si>
  <si>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</si>
  <si>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</si>
  <si>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483</t>
  </si>
  <si>
    <t>7676402298</t>
  </si>
  <si>
    <t>Příplatek za speciální kotvení oken a vstupních dveří zámečnickými prvky, vč. dodávky</t>
  </si>
  <si>
    <t>-2082505895</t>
  </si>
  <si>
    <t>pro okna :</t>
  </si>
  <si>
    <t>O2, O3b, O15/L, O15/P</t>
  </si>
  <si>
    <t>484</t>
  </si>
  <si>
    <t>767646401</t>
  </si>
  <si>
    <t>Montáž revizních dvířek jednokřídlových s rámem v do 1000 mm</t>
  </si>
  <si>
    <t>229424577</t>
  </si>
  <si>
    <t>485</t>
  </si>
  <si>
    <t>562457091</t>
  </si>
  <si>
    <t>X12 - revizní dvířka 200/300mm, se zamykáním na čtyřhran, pozinkovaná ocel, barva bílá RAL 9010</t>
  </si>
  <si>
    <t>1091502020</t>
  </si>
  <si>
    <t>486</t>
  </si>
  <si>
    <t>767649191</t>
  </si>
  <si>
    <t xml:space="preserve">Montáž dveří - samozavírače </t>
  </si>
  <si>
    <t>1752132555</t>
  </si>
  <si>
    <t>487</t>
  </si>
  <si>
    <t>549172500</t>
  </si>
  <si>
    <t>samozavírač dveří s kluznou lištou, s aretací nad 90 stupňů</t>
  </si>
  <si>
    <t>1673956611</t>
  </si>
  <si>
    <t>488</t>
  </si>
  <si>
    <t>1821527485</t>
  </si>
  <si>
    <t>489</t>
  </si>
  <si>
    <t>767810114</t>
  </si>
  <si>
    <t>Montáž mřížek větracích čtyřhranných průřezu přes 0,09 m2</t>
  </si>
  <si>
    <t>225439458</t>
  </si>
  <si>
    <t>490</t>
  </si>
  <si>
    <t>553414192</t>
  </si>
  <si>
    <t>X15 - větrací mřížka kovová 400/400mm, prostup vzdychu min. 0,12m2, ocel s polymerovou úpravou, barva bílá RAL 9010</t>
  </si>
  <si>
    <t>-1904456387</t>
  </si>
  <si>
    <t>491</t>
  </si>
  <si>
    <t>767896119</t>
  </si>
  <si>
    <t>Montáž kovové cedule pro označení mateřské školy</t>
  </si>
  <si>
    <t>-259857111</t>
  </si>
  <si>
    <t>492</t>
  </si>
  <si>
    <t>533958152</t>
  </si>
  <si>
    <t>X14 - smaltovaná oválná vypouklá cedule pro označení mateřské školy, rozměr 670x520mm, smaltovaný plech, barva modrá + zlatá</t>
  </si>
  <si>
    <t>647649296</t>
  </si>
  <si>
    <t>493</t>
  </si>
  <si>
    <t>767896135</t>
  </si>
  <si>
    <t>Montáž kovových L profilů 50x80x6 mm</t>
  </si>
  <si>
    <t>512019886</t>
  </si>
  <si>
    <t>494</t>
  </si>
  <si>
    <t>15441564</t>
  </si>
  <si>
    <t>Z8 - ocelový profil pod ochoz - L profil z žárově pozinkované oceli 50x80x6 mm</t>
  </si>
  <si>
    <t>-1662810717</t>
  </si>
  <si>
    <t>495</t>
  </si>
  <si>
    <t>767896135.1</t>
  </si>
  <si>
    <t>Montáž kovových L profilů 40x60x5 mm</t>
  </si>
  <si>
    <t>534374886</t>
  </si>
  <si>
    <t>Z21</t>
  </si>
  <si>
    <t>(4*2,58+2*5,92)</t>
  </si>
  <si>
    <t>496</t>
  </si>
  <si>
    <t>15441564.1</t>
  </si>
  <si>
    <t>Z21 - ocelový profil  L 40/60 mm, tl. 5 mm, pro vynesení dlažby u konce terasy u atria, žárově zinkovaná ocel</t>
  </si>
  <si>
    <t>-996578957</t>
  </si>
  <si>
    <t>497</t>
  </si>
  <si>
    <t>767896135.2</t>
  </si>
  <si>
    <t>Montáž kovových L profilů 160x160x12 mm</t>
  </si>
  <si>
    <t>1200436931</t>
  </si>
  <si>
    <t>Z22</t>
  </si>
  <si>
    <t>4*3</t>
  </si>
  <si>
    <t>498</t>
  </si>
  <si>
    <t>15441564.2</t>
  </si>
  <si>
    <t>Z22 - ocelový profil  L 160/160 mm, tl. 12 mm, pro kotvení tyče hromosvodu, kotveno přes izolační podložky, žárově zinkovaná ocel</t>
  </si>
  <si>
    <t>-1476582119</t>
  </si>
  <si>
    <t>499</t>
  </si>
  <si>
    <t>767896135.3</t>
  </si>
  <si>
    <t>Montáž kovových L profilů 120x80x8 mm</t>
  </si>
  <si>
    <t>516817182</t>
  </si>
  <si>
    <t>Z23</t>
  </si>
  <si>
    <t>500</t>
  </si>
  <si>
    <t>15441564.3</t>
  </si>
  <si>
    <t>Z23 - ocelový profil  L 120/80 mm, tl. 8 mm, pro kotvení konstrukce přesahu střechy do stěny, žárově zinkovaná ocel</t>
  </si>
  <si>
    <t>1909827389</t>
  </si>
  <si>
    <t>501</t>
  </si>
  <si>
    <t>767896148</t>
  </si>
  <si>
    <t>Montáž atypických zámečnických konstrukcí - ocelová botka</t>
  </si>
  <si>
    <t>1467684679</t>
  </si>
  <si>
    <t>502</t>
  </si>
  <si>
    <t>54825319</t>
  </si>
  <si>
    <t>Z9 - Uchycení pod keramický překlad - ocelová botka z L profilu pro osazení překladu, kotvená na chemické kotvy</t>
  </si>
  <si>
    <t>-689955745</t>
  </si>
  <si>
    <t>503</t>
  </si>
  <si>
    <t>767896149</t>
  </si>
  <si>
    <t>Montáž atypických zámečnických konstrukcí - ocelové ostění</t>
  </si>
  <si>
    <t>-705937241</t>
  </si>
  <si>
    <t>504</t>
  </si>
  <si>
    <t>54825332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</si>
  <si>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</si>
  <si>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</si>
  <si>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505</t>
  </si>
  <si>
    <t>767896151</t>
  </si>
  <si>
    <t>Montáž atypických zámečnických konstrukcí - nosná konstrukce pro chladící jednotku</t>
  </si>
  <si>
    <t>-1003300561</t>
  </si>
  <si>
    <t>506</t>
  </si>
  <si>
    <t>54825337</t>
  </si>
  <si>
    <t xml:space="preserve">Z12 - Nosná konstrukce pro chladící jednotku - rámová konstrukce z jeklů 50x50mm, opláštěná SDK, ocelové profily jackel 50x50mm </t>
  </si>
  <si>
    <t>-1874604085</t>
  </si>
  <si>
    <t>507</t>
  </si>
  <si>
    <t>767896152</t>
  </si>
  <si>
    <t>Montáž atypických zámečnických konstrukcí - roznášecí konstrukce pro VZT jednotku</t>
  </si>
  <si>
    <t>586265426</t>
  </si>
  <si>
    <t>508</t>
  </si>
  <si>
    <t>54825338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</si>
  <si>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</si>
  <si>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</si>
  <si>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509</t>
  </si>
  <si>
    <t>767995114.1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</si>
  <si>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</si>
  <si>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</si>
  <si>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</si>
  <si>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</si>
  <si>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</si>
  <si>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</si>
  <si>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</si>
  <si>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</si>
  <si>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</si>
  <si>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</si>
  <si>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</si>
  <si>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</si>
  <si>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510</t>
  </si>
  <si>
    <t>13010972</t>
  </si>
  <si>
    <t>ocel profilová průřez HEB 120 vč. povrch.upravy</t>
  </si>
  <si>
    <t>1324057412</t>
  </si>
  <si>
    <t>4,106*26,7/1000</t>
  </si>
  <si>
    <t>511</t>
  </si>
  <si>
    <t>13010976</t>
  </si>
  <si>
    <t>ocel profilová průřez HEB 160 vč. povrch.upravy</t>
  </si>
  <si>
    <t>-1719691128</t>
  </si>
  <si>
    <t>9,873*42,6/1000</t>
  </si>
  <si>
    <t>512</t>
  </si>
  <si>
    <t>13010980</t>
  </si>
  <si>
    <t>ocel profilová průřez HEB 200 vč. povrch.upravy</t>
  </si>
  <si>
    <t>-796819958</t>
  </si>
  <si>
    <t>139,362*61,3/1000</t>
  </si>
  <si>
    <t>513</t>
  </si>
  <si>
    <t>13010748</t>
  </si>
  <si>
    <t>ocel profilová průřez IPE 160 vč. povrch.upravy</t>
  </si>
  <si>
    <t>1564430324</t>
  </si>
  <si>
    <t>45,249*15,8/1000</t>
  </si>
  <si>
    <t>514</t>
  </si>
  <si>
    <t>13010420</t>
  </si>
  <si>
    <t>úhelník ocelový rovnostranný 50x50x5mm vč. povrch.upravy</t>
  </si>
  <si>
    <t>1866075030</t>
  </si>
  <si>
    <t>2,743*3,77/1000</t>
  </si>
  <si>
    <t>515</t>
  </si>
  <si>
    <t>767995119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</si>
  <si>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</si>
  <si>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</si>
  <si>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</si>
  <si>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</si>
  <si>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</si>
  <si>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516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</si>
  <si>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</si>
  <si>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</si>
  <si>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</si>
  <si>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</si>
  <si>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</si>
  <si>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517</t>
  </si>
  <si>
    <t>771111011</t>
  </si>
  <si>
    <t>Vysátí podkladu před pokládkou dlažby</t>
  </si>
  <si>
    <t>1696957716</t>
  </si>
  <si>
    <t>518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</si>
  <si>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</si>
  <si>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</si>
  <si>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</si>
  <si>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</si>
  <si>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</si>
  <si>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</si>
  <si>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</si>
  <si>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</si>
  <si>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519</t>
  </si>
  <si>
    <t>771151014</t>
  </si>
  <si>
    <t>Samonivelační stěrka podlah pevnosti 20 MPa tl přes 8 do 10 mm</t>
  </si>
  <si>
    <t>854274177</t>
  </si>
  <si>
    <t>520</t>
  </si>
  <si>
    <t>771161021</t>
  </si>
  <si>
    <t>Montáž profilu ukončujícího pro plynulý přechod (dlažby s kobercem, PVC apod.)</t>
  </si>
  <si>
    <t>-145837716</t>
  </si>
  <si>
    <t>43,7</t>
  </si>
  <si>
    <t>521</t>
  </si>
  <si>
    <t>55343116</t>
  </si>
  <si>
    <t xml:space="preserve">profil přechodový </t>
  </si>
  <si>
    <t>1216882708</t>
  </si>
  <si>
    <t>43,7*1,1 'Přepočtené koeficientem množství</t>
  </si>
  <si>
    <t>522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</si>
  <si>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</si>
  <si>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</si>
  <si>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</si>
  <si>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</si>
  <si>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</si>
  <si>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523</t>
  </si>
  <si>
    <t>59761416</t>
  </si>
  <si>
    <t>sokl-keramický pásek v. 80 mm</t>
  </si>
  <si>
    <t>-1534753365</t>
  </si>
  <si>
    <t>20,2*1,05 'Přepočtené koeficientem množství</t>
  </si>
  <si>
    <t>524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</si>
  <si>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</si>
  <si>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</si>
  <si>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</si>
  <si>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</si>
  <si>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</si>
  <si>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525</t>
  </si>
  <si>
    <t>59761009</t>
  </si>
  <si>
    <t>sokl-keramický pásek v. 100 mm</t>
  </si>
  <si>
    <t>-2054887688</t>
  </si>
  <si>
    <t>8,84*1,05 'Přepočtené koeficientem množství</t>
  </si>
  <si>
    <t>526</t>
  </si>
  <si>
    <t>771573220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</si>
  <si>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</si>
  <si>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</si>
  <si>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527</t>
  </si>
  <si>
    <t>59761444</t>
  </si>
  <si>
    <t>P6 - keramická dlažba 150x150 mm - protiskluznost R10</t>
  </si>
  <si>
    <t>-6210674</t>
  </si>
  <si>
    <t>28,5*1,1 'Přepočtené koeficientem množství</t>
  </si>
  <si>
    <t>528</t>
  </si>
  <si>
    <t>771573225</t>
  </si>
  <si>
    <t>Montáž podlah keramických pro mechanické zatížení protiskluzných lepených standardním lepidlem přes 9 do 12 ks/m2</t>
  </si>
  <si>
    <t>548468894</t>
  </si>
  <si>
    <t>529</t>
  </si>
  <si>
    <t>59761409</t>
  </si>
  <si>
    <t>P3 - keramická dlažba 300x300 mm - protiskluznost R10</t>
  </si>
  <si>
    <t>766523349</t>
  </si>
  <si>
    <t>26,58*1,1 'Přepočtené koeficientem množství</t>
  </si>
  <si>
    <t>530</t>
  </si>
  <si>
    <t>771574273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</si>
  <si>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</si>
  <si>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</si>
  <si>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531</t>
  </si>
  <si>
    <t>59761429</t>
  </si>
  <si>
    <t>P2a,P2b - keramická dlažba 100x100 mm - protiskluznost R10</t>
  </si>
  <si>
    <t>2067802126</t>
  </si>
  <si>
    <t>75,03*1,1 'Přepočtené koeficientem množství</t>
  </si>
  <si>
    <t>532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</si>
  <si>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</si>
  <si>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</si>
  <si>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</si>
  <si>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</si>
  <si>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</si>
  <si>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533</t>
  </si>
  <si>
    <t>776111311</t>
  </si>
  <si>
    <t>Vysátí podkladu povlakových podlah</t>
  </si>
  <si>
    <t>-1611157170</t>
  </si>
  <si>
    <t>534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</si>
  <si>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</si>
  <si>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</si>
  <si>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</si>
  <si>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</si>
  <si>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</si>
  <si>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</si>
  <si>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</si>
  <si>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535</t>
  </si>
  <si>
    <t>776141114</t>
  </si>
  <si>
    <t>Vyrovnání podkladu povlakových podlah stěrkou pevnosti 20 MPa tl přes 8 do 10 mm</t>
  </si>
  <si>
    <t>-166649591</t>
  </si>
  <si>
    <t>536</t>
  </si>
  <si>
    <t>776221111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</si>
  <si>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</si>
  <si>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</si>
  <si>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</si>
  <si>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</si>
  <si>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</si>
  <si>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537</t>
  </si>
  <si>
    <t>284111391</t>
  </si>
  <si>
    <t>P5a,P5b - PVC vinyl protiskluzný s povrchovou úpravou tl. 10mm, protiskluznost R12</t>
  </si>
  <si>
    <t>-77420566</t>
  </si>
  <si>
    <t>137,576*1,1 'Přepočtené koeficientem množství</t>
  </si>
  <si>
    <t>538</t>
  </si>
  <si>
    <t>776231111</t>
  </si>
  <si>
    <t>Lepení podláh z vinylu standardním lepidlem</t>
  </si>
  <si>
    <t>1869352485</t>
  </si>
  <si>
    <t>539</t>
  </si>
  <si>
    <t>28411121</t>
  </si>
  <si>
    <t xml:space="preserve">P1a, P1b - PVC vinyl protiskluzný s povrchovou úpravou tl. 2mm, protiskluznost R10 </t>
  </si>
  <si>
    <t>1498879778</t>
  </si>
  <si>
    <t>890,7*1,1 'Přepočtené koeficientem množství</t>
  </si>
  <si>
    <t>540</t>
  </si>
  <si>
    <t>776321111</t>
  </si>
  <si>
    <t>Montáž podlahovin z PVC na stupnice šířky do 300 mm</t>
  </si>
  <si>
    <t>-1135843501</t>
  </si>
  <si>
    <t>4*18*1,1</t>
  </si>
  <si>
    <t>541</t>
  </si>
  <si>
    <t>776321211</t>
  </si>
  <si>
    <t>Montáž podlahovin z PVC na podstupnice výšky do 200 mm</t>
  </si>
  <si>
    <t>-353032654</t>
  </si>
  <si>
    <t>4*19*1,1</t>
  </si>
  <si>
    <t>542</t>
  </si>
  <si>
    <t>-1776337301</t>
  </si>
  <si>
    <t>4*18*1,1*0,3</t>
  </si>
  <si>
    <t>4*19*1,1*0,16</t>
  </si>
  <si>
    <t>37,136*1,1 'Přepočtené koeficientem množství</t>
  </si>
  <si>
    <t>543</t>
  </si>
  <si>
    <t>776411118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</si>
  <si>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</si>
  <si>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</si>
  <si>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</si>
  <si>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</si>
  <si>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544</t>
  </si>
  <si>
    <t>776431211</t>
  </si>
  <si>
    <t>Montáž schodišťových hran</t>
  </si>
  <si>
    <t>-1207047151</t>
  </si>
  <si>
    <t>76*0,8</t>
  </si>
  <si>
    <t>545</t>
  </si>
  <si>
    <t>590541411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</si>
  <si>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</si>
  <si>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</si>
  <si>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</si>
  <si>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546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</si>
  <si>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</si>
  <si>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</si>
  <si>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</si>
  <si>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</si>
  <si>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</si>
  <si>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547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</si>
  <si>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</si>
  <si>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</si>
  <si>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</si>
  <si>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</si>
  <si>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</si>
  <si>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</si>
  <si>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548</t>
  </si>
  <si>
    <t>59761255</t>
  </si>
  <si>
    <t>4 - keramický obklad 150x150 mm</t>
  </si>
  <si>
    <t>2130656661</t>
  </si>
  <si>
    <t>185,707*1,1 'Přepočtené koeficientem množství</t>
  </si>
  <si>
    <t>549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</si>
  <si>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</si>
  <si>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</si>
  <si>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</si>
  <si>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</si>
  <si>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</si>
  <si>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</si>
  <si>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</si>
  <si>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</si>
  <si>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</si>
  <si>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</si>
  <si>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</si>
  <si>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</si>
  <si>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</si>
  <si>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</si>
  <si>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</si>
  <si>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</si>
  <si>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</si>
  <si>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550</t>
  </si>
  <si>
    <t>59761165</t>
  </si>
  <si>
    <t>2 - keramický obklad 100x100 mm</t>
  </si>
  <si>
    <t>-2022656411</t>
  </si>
  <si>
    <t>376,878*1,1 'Přepočtené koeficientem množství</t>
  </si>
  <si>
    <t>551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</si>
  <si>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</si>
  <si>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</si>
  <si>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</si>
  <si>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</si>
  <si>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</si>
  <si>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552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</si>
  <si>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</si>
  <si>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</si>
  <si>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</si>
  <si>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</si>
  <si>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</si>
  <si>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</si>
  <si>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</si>
  <si>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</si>
  <si>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</si>
  <si>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</si>
  <si>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</si>
  <si>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</si>
  <si>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</si>
  <si>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</si>
  <si>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</si>
  <si>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553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</si>
  <si>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</si>
  <si>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</si>
  <si>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</si>
  <si>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</si>
  <si>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</si>
  <si>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554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</si>
  <si>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</si>
  <si>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</si>
  <si>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</si>
  <si>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</si>
  <si>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</si>
  <si>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</si>
  <si>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555</t>
  </si>
  <si>
    <t>784211111</t>
  </si>
  <si>
    <t>Dvojnásobné bílé malby ze směsí za mokra velmi dobře oděruvzdorných v místnostech v do 3,80 m</t>
  </si>
  <si>
    <t>405868375</t>
  </si>
  <si>
    <t>370,136+24,9</t>
  </si>
  <si>
    <t>556</t>
  </si>
  <si>
    <t>784321131</t>
  </si>
  <si>
    <t>Dvojnásobné omývatelné bílé malby v místnosti v do 3,80 m</t>
  </si>
  <si>
    <t>-532497004</t>
  </si>
  <si>
    <t>786</t>
  </si>
  <si>
    <t>Dokončovací práce - čalounické úpravy</t>
  </si>
  <si>
    <t>557</t>
  </si>
  <si>
    <t>786612200</t>
  </si>
  <si>
    <t>Montáž zastiňujících rolet z textilií nebo umělých tkanin</t>
  </si>
  <si>
    <t>-1488979658</t>
  </si>
  <si>
    <t>21+19</t>
  </si>
  <si>
    <t>558</t>
  </si>
  <si>
    <t>55347000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</si>
  <si>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</si>
  <si>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</si>
  <si>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</si>
  <si>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</si>
  <si>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</si>
  <si>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559</t>
  </si>
  <si>
    <t>631280061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</si>
  <si>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</si>
  <si>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</si>
  <si>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</si>
  <si>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</si>
  <si>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</si>
  <si>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</si>
  <si>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</si>
  <si>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560</t>
  </si>
  <si>
    <t>786681213</t>
  </si>
  <si>
    <t>Montáž  - stínění terasy ve 2.NP</t>
  </si>
  <si>
    <t>-1038282367</t>
  </si>
  <si>
    <t>561</t>
  </si>
  <si>
    <t>55345898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</si>
  <si>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</si>
  <si>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</si>
  <si>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562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</si>
  <si>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</si>
  <si>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</si>
  <si>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</si>
  <si>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</si>
  <si>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</si>
  <si>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563</t>
  </si>
  <si>
    <t>795432003</t>
  </si>
  <si>
    <t>Usazení krbové vložky hmotnosti přes 150 do 200 kg</t>
  </si>
  <si>
    <t>-1652383334</t>
  </si>
  <si>
    <t>564</t>
  </si>
  <si>
    <t>598162031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</si>
  <si>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</si>
  <si>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</si>
  <si>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565</t>
  </si>
  <si>
    <t>795451111</t>
  </si>
  <si>
    <t>Obestavba teplovzdušné komory krbu - omítaná obezděná krbová vložka</t>
  </si>
  <si>
    <t>-1938426306</t>
  </si>
  <si>
    <t>(1,45+1,45+0,8*0,8)*2,7</t>
  </si>
  <si>
    <t>-0,62*0,55*2</t>
  </si>
  <si>
    <t>566</t>
  </si>
  <si>
    <t>795451115</t>
  </si>
  <si>
    <t>Obestavba teplovzdušné komory krbu - vyzděný omítaný sokl s vrchní vrstvou z šamotových cihel (500x1450x330 mm)</t>
  </si>
  <si>
    <t>1592110069</t>
  </si>
  <si>
    <t>567</t>
  </si>
  <si>
    <t>795941001</t>
  </si>
  <si>
    <t>Propojení na přívod vzduchu z exteriéru pozink. rourou</t>
  </si>
  <si>
    <t>812889716</t>
  </si>
  <si>
    <t>568</t>
  </si>
  <si>
    <t>42981119</t>
  </si>
  <si>
    <t>napojovací koleno na potrubí ø125mm pozinkovaná ocel</t>
  </si>
  <si>
    <t>-765291472</t>
  </si>
  <si>
    <t>569</t>
  </si>
  <si>
    <t>553501108</t>
  </si>
  <si>
    <t>potrubí 125 mm pozinkovaná ocel, vedeno ve spádu ve vrstvě tepelné izolace, včetně mřížky proti hlodavcům na konci potrubí</t>
  </si>
  <si>
    <t>-1083940407</t>
  </si>
  <si>
    <t>570</t>
  </si>
  <si>
    <t>795942007</t>
  </si>
  <si>
    <t>Napojení ohniště na komínový průduch kouřovodem ocelovým nebo nerezovým D 200 mm</t>
  </si>
  <si>
    <t>-745875244</t>
  </si>
  <si>
    <t>6,1</t>
  </si>
  <si>
    <t>571</t>
  </si>
  <si>
    <t>541710201</t>
  </si>
  <si>
    <t>kouřovod D 200mm s izolací tl. 50 mm</t>
  </si>
  <si>
    <t>894256312</t>
  </si>
  <si>
    <t>572</t>
  </si>
  <si>
    <t>795943002</t>
  </si>
  <si>
    <t>Montáž teplovzdušných nasávacích nebo výdechových mřížek s rámem</t>
  </si>
  <si>
    <t>-122209462</t>
  </si>
  <si>
    <t>573</t>
  </si>
  <si>
    <t>59816239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</si>
  <si>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</si>
  <si>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</si>
  <si>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574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</si>
  <si>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</si>
  <si>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</si>
  <si>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</si>
  <si>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</si>
  <si>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</si>
  <si>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</si>
  <si>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</si>
  <si>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575</t>
  </si>
  <si>
    <t>011514000</t>
  </si>
  <si>
    <t>Stavebně-statický průzkum - statické zatěžovací zkoušky, měření modulu deformace Edef</t>
  </si>
  <si>
    <t>1024</t>
  </si>
  <si>
    <t>-911759650</t>
  </si>
  <si>
    <t>576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</si>
  <si>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</si>
  <si>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</si>
  <si>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</si>
  <si>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</si>
  <si>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</si>
  <si>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</si>
  <si>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</si>
  <si>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</si>
  <si>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</si>
  <si>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</si>
  <si>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</si>
  <si>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</si>
  <si>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</si>
  <si>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</si>
  <si>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</si>
  <si>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</si>
  <si>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</si>
  <si>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577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</si>
  <si>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</si>
  <si>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</si>
  <si>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</si>
  <si>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</si>
  <si>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</si>
  <si>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</si>
  <si>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</si>
  <si>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</si>
  <si>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</si>
  <si>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</si>
  <si>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</si>
  <si>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</si>
  <si>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</si>
  <si>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</si>
  <si>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</si>
  <si>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</si>
  <si>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</si>
  <si>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578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</si>
  <si>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</si>
  <si>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</si>
  <si>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</si>
  <si>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</si>
  <si>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</si>
  <si>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</si>
  <si>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</si>
  <si>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579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</si>
  <si>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</si>
  <si>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</si>
  <si>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</si>
  <si>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</si>
  <si>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</si>
  <si>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</si>
  <si>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</si>
  <si>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</si>
  <si>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</si>
  <si>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</si>
  <si>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</si>
  <si>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</si>
  <si>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</si>
  <si>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</si>
  <si>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</si>
  <si>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</si>
  <si>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580</t>
  </si>
  <si>
    <t>032903000</t>
  </si>
  <si>
    <t>Náklady na provoz a údržbu zařízení staveniště po celou dobu výstavby</t>
  </si>
  <si>
    <t>-592845374</t>
  </si>
  <si>
    <t>581</t>
  </si>
  <si>
    <t>034103000</t>
  </si>
  <si>
    <t>Oplocení staveniště</t>
  </si>
  <si>
    <t>1442579872</t>
  </si>
  <si>
    <t>Zhotovení dočasního oplocení staveniště stavby</t>
  </si>
  <si>
    <t>582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</si>
  <si>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</si>
  <si>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</si>
  <si>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</si>
  <si>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</si>
  <si>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</si>
  <si>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</si>
  <si>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</si>
  <si>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</si>
  <si>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</si>
  <si>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</si>
  <si>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</si>
  <si>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583</t>
  </si>
  <si>
    <t>039103000</t>
  </si>
  <si>
    <t>Zrušení oplocení staveniště</t>
  </si>
  <si>
    <t>-2017962057</t>
  </si>
  <si>
    <t>Zrušení dočasního oplocení staveniště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</si>
  <si>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</si>
  <si>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</si>
  <si>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</si>
  <si>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</si>
  <si>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</si>
  <si>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</si>
  <si>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</si>
  <si>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</si>
  <si>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</si>
  <si>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</si>
  <si>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</si>
  <si>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</si>
  <si>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</si>
  <si>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</si>
  <si>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</si>
  <si>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</si>
  <si>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</si>
  <si>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</si>
  <si>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</si>
  <si>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</si>
  <si>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</si>
  <si>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</si>
  <si>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Ocelové deskové těleso s integrovanou ventilovou vložkou určené pro prostory s vysokým požadavkem na</t>
  </si>
  <si>
    <t xml:space="preserve">      D2 - typ 10, výška 700mm</t>
  </si>
  <si>
    <t xml:space="preserve">    17 - Ocelové deskové těleso s integrovanou ventilovou vložkou určené pro prostory s vysokým požadavkem na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</si>
  <si>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</si>
  <si>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</si>
  <si>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</si>
  <si>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</si>
  <si>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</si>
  <si>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</si>
  <si>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</si>
  <si>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</si>
  <si>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</si>
  <si>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</si>
  <si>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</si>
  <si>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</si>
  <si>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</si>
  <si>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</si>
  <si>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</si>
  <si>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</si>
  <si>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</si>
  <si>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</si>
  <si>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</si>
  <si>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</si>
  <si>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</si>
  <si>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</si>
  <si>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</si>
  <si>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</si>
  <si>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</si>
  <si>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</si>
  <si>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</si>
  <si>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</si>
  <si>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</si>
  <si>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</si>
  <si>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</si>
  <si>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</si>
  <si>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</si>
  <si>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</si>
  <si>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</si>
  <si>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</si>
  <si>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</si>
  <si>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</si>
  <si>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</si>
  <si>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</si>
  <si>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</si>
  <si>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</si>
  <si>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</si>
  <si>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</si>
  <si>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</si>
  <si>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</si>
  <si>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</si>
  <si>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</si>
  <si>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</si>
  <si>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</si>
  <si>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</si>
  <si>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</si>
  <si>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</si>
  <si>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</si>
  <si>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</si>
  <si>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</si>
  <si>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</si>
  <si>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</si>
  <si>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</si>
  <si>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</si>
  <si>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</si>
  <si>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</si>
  <si>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</si>
  <si>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</si>
  <si>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</si>
  <si>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</si>
  <si>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</si>
  <si>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</si>
  <si>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</si>
  <si>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</si>
  <si>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</si>
  <si>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</si>
  <si>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</si>
  <si>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</si>
  <si>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</si>
  <si>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</si>
  <si>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</si>
  <si>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</si>
  <si>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</si>
  <si>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</si>
  <si>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</si>
  <si>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</si>
  <si>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</si>
  <si>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</si>
  <si>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</si>
  <si>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</si>
  <si>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</si>
  <si>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</si>
  <si>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</si>
  <si>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</si>
  <si>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</si>
  <si>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</si>
  <si>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</si>
  <si>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</si>
  <si>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</si>
  <si>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</si>
  <si>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</si>
  <si>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</si>
  <si>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</si>
  <si>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</si>
  <si>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</si>
  <si>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</si>
  <si>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</si>
  <si>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</si>
  <si>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</si>
  <si>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</si>
  <si>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</si>
  <si>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</si>
  <si>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</si>
  <si>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</si>
  <si>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</si>
  <si>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</si>
  <si>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</si>
  <si>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</si>
  <si>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</si>
  <si>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</si>
  <si>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</si>
  <si>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</si>
  <si>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</si>
  <si>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</si>
  <si>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</si>
  <si>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</si>
  <si>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</si>
  <si>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</si>
  <si>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</si>
  <si>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</si>
  <si>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</si>
  <si>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</si>
  <si>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</si>
  <si>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</si>
  <si>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</si>
  <si>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</si>
  <si>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</si>
  <si>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</si>
  <si>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</si>
  <si>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</si>
  <si>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</si>
  <si>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</si>
  <si>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</si>
  <si>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</si>
  <si>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</si>
  <si>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</si>
  <si>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</si>
  <si>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</si>
  <si>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</si>
  <si>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</si>
  <si>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</si>
  <si>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</si>
  <si>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</si>
  <si>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</si>
  <si>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</si>
  <si>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</si>
  <si>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</si>
  <si>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</si>
  <si>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</si>
  <si>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</si>
  <si>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</si>
  <si>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</si>
  <si>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</si>
  <si>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</si>
  <si>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</si>
  <si>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</si>
  <si>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</si>
  <si>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</si>
  <si>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</si>
  <si>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</si>
  <si>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</si>
  <si>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</si>
  <si>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</si>
  <si>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</si>
  <si>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</si>
  <si>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</si>
  <si>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</si>
  <si>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</si>
  <si>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</si>
  <si>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</si>
  <si>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</si>
  <si>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</si>
  <si>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</si>
  <si>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</si>
  <si>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</si>
  <si>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</si>
  <si>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</si>
  <si>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</si>
  <si>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</si>
  <si>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</si>
  <si>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</si>
  <si>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</si>
  <si>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</si>
  <si>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</si>
  <si>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</si>
  <si>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</si>
  <si>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</si>
  <si>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</si>
  <si>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</si>
  <si>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</si>
  <si>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</si>
  <si>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</si>
  <si>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</si>
  <si>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</si>
  <si>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</si>
  <si>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</si>
  <si>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</si>
  <si>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</si>
  <si>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</si>
  <si>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</si>
  <si>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Ocelové deskové těleso s integrovanou ventilovou vložkou určené pro prostory s vysokým požadavkem na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</si>
  <si>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</si>
  <si>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</si>
  <si>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</si>
  <si>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</si>
  <si>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</si>
  <si>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</si>
  <si>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</si>
  <si>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</si>
  <si>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</si>
  <si>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</si>
  <si>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</si>
  <si>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</si>
  <si>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</si>
  <si>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</si>
  <si>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</si>
  <si>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</si>
  <si>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</si>
  <si>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</si>
  <si>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</si>
  <si>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</si>
  <si>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</si>
  <si>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</si>
  <si>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</si>
  <si>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</si>
  <si>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</si>
  <si>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</si>
  <si>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</si>
  <si>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</si>
  <si>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</si>
  <si>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</si>
  <si>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</si>
  <si>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</si>
  <si>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</si>
  <si>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</si>
  <si>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</si>
  <si>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</si>
  <si>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</si>
  <si>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</si>
  <si>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</si>
  <si>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</si>
  <si>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</si>
  <si>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</si>
  <si>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</si>
  <si>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</si>
  <si>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</si>
  <si>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</si>
  <si>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</si>
  <si>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</si>
  <si>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</si>
  <si>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</si>
  <si>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</si>
  <si>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</si>
  <si>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</si>
  <si>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</si>
  <si>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</si>
  <si>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</si>
  <si>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</si>
  <si>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</si>
  <si>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</si>
  <si>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</si>
  <si>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</si>
  <si>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</si>
  <si>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</si>
  <si>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</si>
  <si>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</si>
  <si>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prostorový termostat v designu vypínačů (dodávkou elektro)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</si>
  <si>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</si>
  <si>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</si>
  <si>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</si>
  <si>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</si>
  <si>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</si>
  <si>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</si>
  <si>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</si>
  <si>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</si>
  <si>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</si>
  <si>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</si>
  <si>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</si>
  <si>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</si>
  <si>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</si>
  <si>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</si>
  <si>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Montáž - pro 8 okruhů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</si>
  <si>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</si>
  <si>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</si>
  <si>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</si>
  <si>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</si>
  <si>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</si>
  <si>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</si>
  <si>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</si>
  <si>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</si>
  <si>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</si>
  <si>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</si>
  <si>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</si>
  <si>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</si>
  <si>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</si>
  <si>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</si>
  <si>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</si>
  <si>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</si>
  <si>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</si>
  <si>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</si>
  <si>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</si>
  <si>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</si>
  <si>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</si>
  <si>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</si>
  <si>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</si>
  <si>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</si>
  <si>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</si>
  <si>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</si>
  <si>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</si>
  <si>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</si>
  <si>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</si>
  <si>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</si>
  <si>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</si>
  <si>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</si>
  <si>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</si>
  <si>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</si>
  <si>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</si>
  <si>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</si>
  <si>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</si>
  <si>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</si>
  <si>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</si>
  <si>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</si>
  <si>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</si>
  <si>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</si>
  <si>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</si>
  <si>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</si>
  <si>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</si>
  <si>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</si>
  <si>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</si>
  <si>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</si>
  <si>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</si>
  <si>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</si>
  <si>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</si>
  <si>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</si>
  <si>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</si>
  <si>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</si>
  <si>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</si>
  <si>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</si>
  <si>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</si>
  <si>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</si>
  <si>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</si>
  <si>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</si>
  <si>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</si>
  <si>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</si>
  <si>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</si>
  <si>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</si>
  <si>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</si>
  <si>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</si>
  <si>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</si>
  <si>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</si>
  <si>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</si>
  <si>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</si>
  <si>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</si>
  <si>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</si>
  <si>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</si>
  <si>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</si>
  <si>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</si>
  <si>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</si>
  <si>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</si>
  <si>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</si>
  <si>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</si>
  <si>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</si>
  <si>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</si>
  <si>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</si>
  <si>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</si>
  <si>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</si>
  <si>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</si>
  <si>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</si>
  <si>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</si>
  <si>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</si>
  <si>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</si>
  <si>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</si>
  <si>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</si>
  <si>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</si>
  <si>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</si>
  <si>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</si>
  <si>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</si>
  <si>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</si>
  <si>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</si>
  <si>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</si>
  <si>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</si>
  <si>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</si>
  <si>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</si>
  <si>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</si>
  <si>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</si>
  <si>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</si>
  <si>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</si>
  <si>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</si>
  <si>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</si>
  <si>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</si>
  <si>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</si>
  <si>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</si>
  <si>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</si>
  <si>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</si>
  <si>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</si>
  <si>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</si>
  <si>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</si>
  <si>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</si>
  <si>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</si>
  <si>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</si>
  <si>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</si>
  <si>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</si>
  <si>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</si>
  <si>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</si>
  <si>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</si>
  <si>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</si>
  <si>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</si>
  <si>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</si>
  <si>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</si>
  <si>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</si>
  <si>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</si>
  <si>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</si>
  <si>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</si>
  <si>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</si>
  <si>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</si>
  <si>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</si>
  <si>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</si>
  <si>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</si>
  <si>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</si>
  <si>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Pol411</t>
  </si>
  <si>
    <t>Filtr vzduchu do kruhového potrubí MFL200</t>
  </si>
  <si>
    <t>Pol412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</si>
  <si>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</si>
  <si>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</si>
  <si>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</si>
  <si>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</si>
  <si>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</si>
  <si>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</si>
  <si>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</si>
  <si>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</si>
  <si>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</si>
  <si>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</si>
  <si>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</si>
  <si>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</si>
  <si>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</si>
  <si>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</si>
  <si>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</si>
  <si>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</si>
  <si>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</si>
  <si>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</si>
  <si>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</si>
  <si>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</si>
  <si>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</si>
  <si>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</si>
  <si>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</si>
  <si>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</si>
  <si>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</si>
  <si>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</si>
  <si>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</si>
  <si>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</si>
  <si>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</si>
  <si>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</si>
  <si>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</si>
  <si>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</si>
  <si>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</si>
  <si>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</si>
  <si>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</si>
  <si>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</si>
  <si>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</si>
  <si>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</si>
  <si>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</si>
  <si>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</si>
  <si>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</si>
  <si>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</si>
  <si>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</si>
  <si>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</si>
  <si>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</si>
  <si>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</si>
  <si>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</si>
  <si>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</si>
  <si>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</si>
  <si>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</si>
  <si>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</si>
  <si>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</si>
  <si>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</si>
  <si>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</si>
  <si>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</si>
  <si>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</si>
  <si>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</si>
  <si>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</si>
  <si>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</si>
  <si>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</si>
  <si>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</si>
  <si>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</si>
  <si>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</si>
  <si>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</si>
  <si>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</si>
  <si>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</si>
  <si>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</si>
  <si>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</si>
  <si>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</si>
  <si>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</si>
  <si>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</si>
  <si>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</si>
  <si>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</si>
  <si>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</si>
  <si>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</si>
  <si>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</si>
  <si>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</si>
  <si>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</si>
  <si>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</si>
  <si>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</si>
  <si>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</si>
  <si>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</si>
  <si>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</si>
  <si>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</si>
  <si>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</si>
  <si>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</si>
  <si>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</si>
  <si>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</si>
  <si>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</si>
  <si>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MU5M40.U44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</si>
  <si>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</si>
  <si>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</si>
  <si>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</si>
  <si>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</si>
  <si>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</si>
  <si>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</si>
  <si>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</si>
  <si>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</si>
  <si>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</si>
  <si>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</si>
  <si>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</si>
  <si>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</si>
  <si>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</si>
  <si>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</si>
  <si>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</si>
  <si>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</si>
  <si>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</si>
  <si>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</si>
  <si>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</si>
  <si>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</si>
  <si>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</si>
  <si>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</si>
  <si>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</si>
  <si>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</si>
  <si>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</si>
  <si>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</si>
  <si>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</si>
  <si>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</si>
  <si>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</si>
  <si>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</si>
  <si>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</si>
  <si>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</si>
  <si>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</si>
  <si>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</si>
  <si>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</si>
  <si>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</si>
  <si>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</si>
  <si>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</si>
  <si>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</si>
  <si>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</si>
  <si>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</si>
  <si>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</si>
  <si>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</si>
  <si>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</si>
  <si>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</si>
  <si>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</si>
  <si>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</si>
  <si>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</si>
  <si>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</si>
  <si>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</si>
  <si>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</si>
  <si>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</si>
  <si>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</si>
  <si>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</si>
  <si>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</si>
  <si>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</si>
  <si>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</si>
  <si>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</si>
  <si>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</si>
  <si>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</si>
  <si>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</si>
  <si>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</si>
  <si>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</si>
  <si>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</si>
  <si>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</si>
  <si>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</si>
  <si>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</si>
  <si>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</si>
  <si>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</si>
  <si>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</si>
  <si>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</si>
  <si>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</si>
  <si>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</si>
  <si>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</si>
  <si>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</si>
  <si>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</si>
  <si>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</si>
  <si>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</si>
  <si>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</si>
  <si>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</si>
  <si>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</si>
  <si>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</si>
  <si>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</si>
  <si>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</si>
  <si>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</si>
  <si>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</si>
  <si>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</si>
  <si>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</si>
  <si>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</si>
  <si>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</si>
  <si>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</si>
  <si>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</si>
  <si>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</si>
  <si>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</si>
  <si>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</si>
  <si>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</si>
  <si>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</si>
  <si>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</si>
  <si>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</si>
  <si>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</si>
  <si>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</si>
  <si>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</si>
  <si>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</si>
  <si>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</si>
  <si>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</si>
  <si>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</si>
  <si>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</si>
  <si>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</si>
  <si>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</si>
  <si>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</si>
  <si>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</si>
  <si>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</si>
  <si>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</si>
  <si>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</si>
  <si>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</si>
  <si>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</si>
  <si>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</si>
  <si>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</si>
  <si>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</si>
  <si>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</si>
  <si>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</si>
  <si>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</si>
  <si>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</si>
  <si>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</si>
  <si>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</si>
  <si>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</si>
  <si>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</si>
  <si>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</si>
  <si>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</si>
  <si>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</si>
  <si>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</si>
  <si>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</si>
  <si>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</si>
  <si>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</si>
  <si>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</si>
  <si>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</si>
  <si>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</si>
  <si>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</si>
  <si>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</si>
  <si>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</si>
  <si>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</si>
  <si>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</si>
  <si>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</si>
  <si>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</si>
  <si>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</si>
  <si>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</si>
  <si>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</si>
  <si>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</si>
  <si>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</si>
  <si>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</si>
  <si>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</si>
  <si>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</si>
  <si>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</si>
  <si>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</si>
  <si>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</si>
  <si>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</si>
  <si>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</si>
  <si>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</si>
  <si>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</si>
  <si>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</si>
  <si>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</si>
  <si>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</si>
  <si>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</si>
  <si>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</si>
  <si>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</si>
  <si>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</si>
  <si>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</si>
  <si>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</si>
  <si>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</si>
  <si>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</si>
  <si>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</si>
  <si>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</si>
  <si>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</si>
  <si>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</si>
  <si>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</si>
  <si>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</si>
  <si>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</si>
  <si>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</si>
  <si>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</si>
  <si>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</si>
  <si>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</si>
  <si>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</si>
  <si>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Inženýrská činnost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</si>
  <si>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</si>
  <si>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</si>
  <si>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</si>
  <si>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</si>
  <si>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</si>
  <si>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</si>
  <si>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</si>
  <si>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</si>
  <si>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</si>
  <si>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</si>
  <si>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</si>
  <si>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</si>
  <si>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</si>
  <si>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</si>
  <si>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</si>
  <si>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</si>
  <si>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</si>
  <si>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</si>
  <si>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</si>
  <si>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</si>
  <si>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</si>
  <si>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</si>
  <si>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</si>
  <si>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</si>
  <si>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</si>
  <si>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</si>
  <si>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</si>
  <si>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</si>
  <si>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</si>
  <si>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</si>
  <si>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</si>
  <si>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</si>
  <si>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</si>
  <si>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</si>
  <si>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</si>
  <si>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</si>
  <si>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</si>
  <si>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</si>
  <si>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</si>
  <si>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</si>
  <si>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</si>
  <si>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</si>
  <si>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</si>
  <si>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</si>
  <si>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-995889814</t>
  </si>
  <si>
    <t>225,4-77,4</t>
  </si>
  <si>
    <t>767251459</t>
  </si>
  <si>
    <t>148*30 'Přepočtené koeficientem množství</t>
  </si>
  <si>
    <t>171201221</t>
  </si>
  <si>
    <t>Poplatek za uložení na skládce (skládkovné) zeminy a kamení kód odpadu 17 05 04</t>
  </si>
  <si>
    <t>492392717</t>
  </si>
  <si>
    <t>148*1,67 'Přepočtené koeficientem množství</t>
  </si>
  <si>
    <t>1285695034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</si>
  <si>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</si>
  <si>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</si>
  <si>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</si>
  <si>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</si>
  <si>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</si>
  <si>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</si>
  <si>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</si>
  <si>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</si>
  <si>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</si>
  <si>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</si>
  <si>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</si>
  <si>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</si>
  <si>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</si>
  <si>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</si>
  <si>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</si>
  <si>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</si>
  <si>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</si>
  <si>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</si>
  <si>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</si>
  <si>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</si>
  <si>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</si>
  <si>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</si>
  <si>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</si>
  <si>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</si>
  <si>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</si>
  <si>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</si>
  <si>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</si>
  <si>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DN 110</t>
  </si>
  <si>
    <t>Pol155</t>
  </si>
  <si>
    <t>PVC-KG DN 125</t>
  </si>
  <si>
    <t>Pol156</t>
  </si>
  <si>
    <t>PVC-KG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</si>
  <si>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</si>
  <si>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</si>
  <si>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</si>
  <si>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</si>
  <si>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</si>
  <si>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</si>
  <si>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</si>
  <si>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</si>
  <si>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</si>
  <si>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</si>
  <si>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</si>
  <si>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</si>
  <si>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</si>
  <si>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</si>
  <si>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</si>
  <si>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</si>
  <si>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</si>
  <si>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</si>
  <si>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</si>
  <si>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</si>
  <si>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</si>
  <si>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</si>
  <si>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</si>
  <si>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</si>
  <si>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</si>
  <si>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</si>
  <si>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</si>
  <si>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</si>
  <si>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</si>
  <si>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</si>
  <si>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</si>
  <si>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</si>
  <si>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</si>
  <si>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</si>
  <si>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</si>
  <si>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</si>
  <si>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</si>
  <si>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</si>
  <si>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</si>
  <si>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</si>
  <si>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</si>
  <si>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</si>
  <si>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>Podlahová vpust 320x350; svislý odtok DN110 - Žlab pro vinyl 320x350mm,H=60,odtok 142mm, 1.4301 - Hyg. vpust 157, DN 100 svislá,poziční přír.,sif, 1.4301 - kalový koš VP 157 pevná/svislá a teleskop, 1.4301 - rošt mřížkový 268x298mm, L15, protiskluz R11, 1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</si>
  <si>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</si>
  <si>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268x298mm, L15, protiskl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</si>
  <si>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</si>
  <si>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268x499mm, L15, protiskl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</si>
  <si>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</si>
  <si>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</si>
  <si>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</si>
  <si>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</si>
  <si>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</si>
  <si>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</si>
  <si>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</si>
  <si>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</si>
  <si>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</si>
  <si>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</si>
  <si>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</si>
  <si>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</si>
  <si>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</si>
  <si>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</si>
  <si>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</si>
  <si>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</si>
  <si>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</si>
  <si>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</si>
  <si>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</si>
  <si>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</si>
  <si>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</si>
  <si>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</si>
  <si>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</si>
  <si>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</si>
  <si>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</si>
  <si>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</si>
  <si>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</si>
  <si>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</si>
  <si>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</si>
  <si>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</si>
  <si>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</si>
  <si>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</si>
  <si>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</si>
  <si>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</si>
  <si>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</si>
  <si>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</si>
  <si>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</si>
  <si>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</si>
  <si>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</si>
  <si>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</si>
  <si>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</si>
  <si>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</si>
  <si>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</si>
  <si>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</si>
  <si>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</si>
  <si>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</si>
  <si>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</si>
  <si>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</si>
  <si>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</si>
  <si>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</si>
  <si>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</si>
  <si>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</si>
  <si>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</si>
  <si>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</si>
  <si>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</si>
  <si>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</si>
  <si>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</si>
  <si>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</si>
  <si>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</si>
  <si>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</si>
  <si>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</si>
  <si>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</si>
  <si>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</si>
  <si>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</si>
  <si>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</si>
  <si>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</si>
  <si>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</si>
  <si>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</si>
  <si>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</si>
  <si>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</si>
  <si>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</si>
  <si>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-666480890</t>
  </si>
  <si>
    <t>25,0-3,4</t>
  </si>
  <si>
    <t>1674169675</t>
  </si>
  <si>
    <t>21,6*30 'Přepočtené koeficientem množství</t>
  </si>
  <si>
    <t>-1126684776</t>
  </si>
  <si>
    <t>21,6*1,67 'Přepočtené koeficientem množství</t>
  </si>
  <si>
    <t>-179620416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</si>
  <si>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</si>
  <si>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</si>
  <si>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</si>
  <si>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</si>
  <si>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</si>
  <si>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</si>
  <si>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</si>
  <si>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</si>
  <si>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</si>
  <si>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</si>
  <si>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</si>
  <si>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</si>
  <si>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</si>
  <si>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Pol201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</si>
  <si>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</si>
  <si>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</si>
  <si>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</si>
  <si>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</si>
  <si>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</si>
  <si>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</si>
  <si>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</si>
  <si>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</si>
  <si>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</si>
  <si>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</si>
  <si>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</si>
  <si>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</si>
  <si>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</si>
  <si>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</si>
  <si>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</si>
  <si>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</si>
  <si>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</si>
  <si>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</si>
  <si>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</si>
  <si>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</si>
  <si>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</si>
  <si>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</si>
  <si>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</si>
  <si>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</si>
  <si>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</si>
  <si>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</si>
  <si>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</si>
  <si>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</si>
  <si>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</si>
  <si>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</si>
  <si>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</si>
  <si>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</si>
  <si>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</si>
  <si>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</si>
  <si>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</si>
  <si>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</si>
  <si>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</si>
  <si>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</si>
  <si>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</si>
  <si>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</si>
  <si>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</si>
  <si>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</si>
  <si>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</si>
  <si>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</si>
  <si>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</si>
  <si>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</si>
  <si>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</si>
  <si>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</si>
  <si>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</si>
  <si>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</si>
  <si>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</si>
  <si>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</si>
  <si>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</si>
  <si>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</si>
  <si>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</si>
  <si>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</si>
  <si>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</si>
  <si>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</si>
  <si>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</si>
  <si>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</si>
  <si>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</si>
  <si>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</si>
  <si>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</si>
  <si>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</si>
  <si>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</si>
  <si>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</si>
  <si>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</si>
  <si>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</si>
  <si>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</si>
  <si>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</si>
  <si>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</si>
  <si>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</si>
  <si>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</si>
  <si>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</si>
  <si>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</si>
  <si>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</si>
  <si>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</si>
  <si>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</si>
  <si>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</si>
  <si>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</si>
  <si>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</si>
  <si>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</si>
  <si>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</si>
  <si>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</si>
  <si>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</si>
  <si>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</si>
  <si>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</si>
  <si>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</si>
  <si>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</si>
  <si>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</si>
  <si>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</si>
  <si>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</si>
  <si>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</si>
  <si>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</si>
  <si>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</si>
  <si>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</si>
  <si>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</si>
  <si>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</si>
  <si>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</si>
  <si>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</si>
  <si>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</si>
  <si>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</si>
  <si>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</si>
  <si>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</si>
  <si>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</si>
  <si>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</si>
  <si>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</si>
  <si>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</si>
  <si>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</si>
  <si>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</si>
  <si>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</si>
  <si>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</si>
  <si>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</si>
  <si>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</si>
  <si>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</si>
  <si>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</si>
  <si>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</si>
  <si>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</si>
  <si>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</si>
  <si>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</si>
  <si>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</si>
  <si>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</si>
  <si>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</si>
  <si>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</si>
  <si>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</si>
  <si>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</si>
  <si>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</si>
  <si>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</si>
  <si>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</si>
  <si>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</si>
  <si>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</si>
  <si>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</si>
  <si>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</si>
  <si>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</si>
  <si>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</si>
  <si>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</si>
  <si>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</si>
  <si>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</si>
  <si>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</si>
  <si>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</si>
  <si>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</si>
  <si>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</si>
  <si>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</si>
  <si>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</si>
  <si>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</si>
  <si>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</si>
  <si>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</si>
  <si>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</si>
  <si>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</si>
  <si>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</si>
  <si>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</si>
  <si>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</si>
  <si>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</si>
  <si>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</si>
  <si>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</si>
  <si>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</si>
  <si>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</si>
  <si>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</si>
  <si>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</si>
  <si>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</si>
  <si>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</si>
  <si>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</si>
  <si>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</si>
  <si>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</si>
  <si>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</si>
  <si>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</si>
  <si>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</si>
  <si>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</si>
  <si>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</si>
  <si>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</si>
  <si>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</si>
  <si>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</si>
  <si>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</si>
  <si>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</si>
  <si>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</si>
  <si>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</si>
  <si>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</si>
  <si>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</si>
  <si>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</si>
  <si>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</si>
  <si>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</si>
  <si>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</si>
  <si>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1940941904</t>
  </si>
  <si>
    <t>303,0+120,8+190,0</t>
  </si>
  <si>
    <t>-(199,0+185,0)</t>
  </si>
  <si>
    <t>-490967429</t>
  </si>
  <si>
    <t>229,8*30 'Přepočtené koeficientem množství</t>
  </si>
  <si>
    <t>-1572787183</t>
  </si>
  <si>
    <t>229,8*1,67 'Přepočtené koeficientem množství</t>
  </si>
  <si>
    <t>2125155098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</si>
  <si>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</si>
  <si>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</si>
  <si>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</si>
  <si>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</si>
  <si>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</si>
  <si>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</si>
  <si>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</si>
  <si>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</si>
  <si>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</si>
  <si>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</si>
  <si>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</si>
  <si>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</si>
  <si>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</si>
  <si>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</si>
  <si>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</si>
  <si>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</si>
  <si>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</si>
  <si>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</si>
  <si>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</si>
  <si>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</si>
  <si>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</si>
  <si>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</si>
  <si>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</si>
  <si>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</si>
  <si>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</si>
  <si>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</si>
  <si>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</si>
  <si>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</si>
  <si>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</si>
  <si>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</si>
  <si>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</si>
  <si>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</si>
  <si>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</si>
  <si>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</si>
  <si>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</si>
  <si>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</si>
  <si>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</si>
  <si>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</si>
  <si>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</si>
  <si>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</si>
  <si>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</si>
  <si>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</si>
  <si>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</si>
  <si>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</si>
  <si>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</si>
  <si>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</si>
  <si>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</si>
  <si>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</si>
  <si>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</si>
  <si>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</si>
  <si>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</si>
  <si>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</si>
  <si>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</si>
  <si>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</si>
  <si>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</si>
  <si>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</si>
  <si>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</si>
  <si>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</si>
  <si>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</si>
  <si>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</si>
  <si>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</si>
  <si>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</si>
  <si>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</si>
  <si>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</si>
  <si>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</si>
  <si>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</si>
  <si>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</si>
  <si>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</si>
  <si>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</si>
  <si>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</si>
  <si>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</si>
  <si>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</si>
  <si>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</si>
  <si>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</si>
  <si>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</si>
  <si>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</si>
  <si>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</si>
  <si>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</si>
  <si>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</si>
  <si>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</si>
  <si>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-408240105</t>
  </si>
  <si>
    <t>178,0+10,0</t>
  </si>
  <si>
    <t>-(83,4+6,7)</t>
  </si>
  <si>
    <t>101923231</t>
  </si>
  <si>
    <t>97,9*30 'Přepočtené koeficientem množství</t>
  </si>
  <si>
    <t>-663916887</t>
  </si>
  <si>
    <t>97,9*1,67 'Přepočtené koeficientem množství</t>
  </si>
  <si>
    <t>-1320789853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</si>
  <si>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</si>
  <si>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</si>
  <si>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</si>
  <si>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</si>
  <si>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</si>
  <si>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</si>
  <si>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</si>
  <si>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</si>
  <si>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</si>
  <si>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</si>
  <si>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</si>
  <si>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</si>
  <si>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</si>
  <si>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</si>
  <si>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</si>
  <si>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</si>
  <si>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</si>
  <si>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</si>
  <si>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</si>
  <si>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</si>
  <si>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</si>
  <si>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</si>
  <si>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</si>
  <si>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</si>
  <si>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</si>
  <si>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</si>
  <si>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</si>
  <si>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</si>
  <si>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</si>
  <si>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</si>
  <si>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</si>
  <si>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</si>
  <si>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</si>
  <si>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</si>
  <si>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</si>
  <si>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</si>
  <si>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</si>
  <si>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</si>
  <si>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</si>
  <si>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</si>
  <si>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</si>
  <si>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</si>
  <si>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</si>
  <si>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</si>
  <si>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</si>
  <si>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</si>
  <si>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</si>
  <si>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</si>
  <si>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</si>
  <si>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</si>
  <si>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</si>
  <si>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</si>
  <si>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</si>
  <si>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</si>
  <si>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</si>
  <si>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</si>
  <si>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</si>
  <si>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</si>
  <si>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</si>
  <si>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</si>
  <si>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</si>
  <si>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</si>
  <si>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</si>
  <si>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</si>
  <si>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</si>
  <si>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</si>
  <si>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</si>
  <si>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</si>
  <si>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</si>
  <si>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</si>
  <si>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</si>
  <si>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</si>
  <si>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</si>
  <si>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</si>
  <si>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</si>
  <si>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</si>
  <si>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</si>
  <si>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</si>
  <si>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</si>
  <si>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</si>
  <si>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</si>
  <si>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</si>
  <si>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</si>
  <si>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</si>
  <si>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</si>
  <si>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</si>
  <si>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</si>
  <si>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</si>
  <si>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</si>
  <si>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</si>
  <si>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</si>
  <si>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</si>
  <si>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</si>
  <si>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</si>
  <si>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</si>
  <si>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</si>
  <si>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</si>
  <si>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</si>
  <si>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</si>
  <si>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</si>
  <si>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</si>
  <si>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</si>
  <si>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</si>
  <si>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</si>
  <si>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</si>
  <si>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</si>
  <si>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</si>
  <si>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</si>
  <si>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</si>
  <si>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</si>
  <si>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</si>
  <si>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</si>
  <si>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</si>
  <si>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</si>
  <si>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</si>
  <si>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</si>
  <si>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</si>
  <si>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</si>
  <si>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</si>
  <si>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</si>
  <si>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</si>
  <si>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</si>
  <si>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</si>
  <si>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</si>
  <si>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</si>
  <si>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</si>
  <si>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</si>
  <si>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</si>
  <si>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</si>
  <si>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</si>
  <si>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</si>
  <si>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</si>
  <si>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</si>
  <si>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</si>
  <si>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</si>
  <si>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</si>
  <si>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</si>
  <si>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</si>
  <si>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</si>
  <si>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</si>
  <si>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</si>
  <si>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</si>
  <si>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</si>
  <si>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</si>
  <si>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</si>
  <si>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</si>
  <si>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</si>
  <si>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</si>
  <si>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</si>
  <si>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</si>
  <si>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</si>
  <si>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</si>
  <si>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</si>
  <si>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</si>
  <si>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</si>
  <si>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</si>
  <si>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</si>
  <si>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</si>
  <si>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</si>
  <si>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</si>
  <si>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</si>
  <si>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</si>
  <si>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</si>
  <si>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</si>
  <si>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</si>
  <si>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</si>
  <si>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</si>
  <si>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</si>
  <si>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</si>
  <si>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</si>
  <si>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</si>
  <si>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</si>
  <si>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</si>
  <si>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</si>
  <si>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</si>
  <si>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</si>
  <si>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</si>
  <si>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</si>
  <si>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</si>
  <si>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</si>
  <si>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</si>
  <si>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</si>
  <si>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</si>
  <si>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</si>
  <si>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</si>
  <si>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</si>
  <si>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</si>
  <si>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</si>
  <si>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</si>
  <si>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</si>
  <si>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</si>
  <si>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</si>
  <si>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</si>
  <si>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</si>
  <si>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</si>
  <si>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</si>
  <si>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</si>
  <si>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</si>
  <si>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</si>
  <si>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</si>
  <si>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</si>
  <si>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</si>
  <si>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</si>
  <si>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</si>
  <si>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</si>
  <si>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</si>
  <si>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</si>
  <si>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</si>
  <si>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</si>
  <si>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</si>
  <si>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</si>
  <si>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</si>
  <si>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</si>
  <si>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</si>
  <si>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</si>
  <si>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</si>
  <si>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</si>
  <si>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</si>
  <si>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</si>
  <si>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</si>
  <si>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</si>
  <si>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</si>
  <si>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</si>
  <si>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</si>
  <si>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</si>
  <si>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</si>
  <si>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</si>
  <si>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</si>
  <si>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</si>
  <si>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</si>
  <si>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</si>
  <si>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</si>
  <si>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</si>
  <si>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</si>
  <si>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</si>
  <si>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</si>
  <si>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</si>
  <si>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</si>
  <si>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</si>
  <si>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</si>
  <si>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</si>
  <si>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</si>
  <si>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</si>
  <si>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</si>
  <si>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</si>
  <si>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</si>
  <si>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</si>
  <si>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</si>
  <si>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</si>
  <si>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</si>
  <si>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</si>
  <si>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</si>
  <si>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</si>
  <si>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</si>
  <si>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</si>
  <si>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</si>
  <si>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</si>
  <si>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</si>
  <si>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</si>
  <si>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</si>
  <si>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</si>
  <si>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</si>
  <si>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</si>
  <si>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</si>
  <si>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</si>
  <si>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</si>
  <si>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</si>
  <si>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</si>
  <si>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</si>
  <si>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</si>
  <si>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</si>
  <si>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</si>
  <si>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</si>
  <si>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</si>
  <si>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</si>
  <si>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</si>
  <si>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</si>
  <si>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</si>
  <si>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</si>
  <si>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</si>
  <si>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</si>
  <si>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</si>
  <si>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</si>
  <si>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</si>
  <si>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</si>
  <si>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</si>
  <si>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</si>
  <si>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</si>
  <si>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</si>
  <si>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</si>
  <si>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</si>
  <si>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</si>
  <si>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</si>
  <si>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</si>
  <si>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</si>
  <si>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</si>
  <si>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</si>
  <si>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</si>
  <si>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</si>
  <si>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</si>
  <si>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</si>
  <si>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</si>
  <si>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</si>
  <si>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</si>
  <si>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</si>
  <si>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</si>
  <si>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</si>
  <si>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</si>
  <si>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</si>
  <si>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</si>
  <si>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</si>
  <si>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</si>
  <si>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</si>
  <si>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</si>
  <si>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</si>
  <si>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</si>
  <si>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</si>
  <si>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</si>
  <si>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</si>
  <si>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</si>
  <si>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</si>
  <si>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</si>
  <si>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</si>
  <si>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</si>
  <si>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</si>
  <si>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</si>
  <si>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</si>
  <si>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</si>
  <si>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</si>
  <si>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</si>
  <si>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</si>
  <si>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</si>
  <si>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</si>
  <si>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</si>
  <si>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</si>
  <si>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</si>
  <si>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</si>
  <si>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</si>
  <si>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</si>
  <si>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</si>
  <si>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</si>
  <si>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</si>
  <si>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</si>
  <si>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</si>
  <si>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</si>
  <si>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</si>
  <si>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</si>
  <si>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</si>
  <si>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</si>
  <si>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</si>
  <si>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</si>
  <si>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</si>
  <si>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</si>
  <si>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</si>
  <si>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</si>
  <si>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</si>
  <si>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</si>
  <si>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</si>
  <si>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</si>
  <si>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</si>
  <si>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</si>
  <si>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</si>
  <si>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</si>
  <si>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</si>
  <si>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</si>
  <si>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</si>
  <si>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</si>
  <si>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</si>
  <si>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</si>
  <si>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</si>
  <si>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</si>
  <si>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</si>
  <si>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</si>
  <si>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</si>
  <si>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</si>
  <si>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</si>
  <si>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</si>
  <si>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</si>
  <si>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</si>
  <si>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</si>
  <si>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</si>
  <si>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</si>
  <si>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</si>
  <si>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</si>
  <si>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</si>
  <si>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</si>
  <si>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</si>
  <si>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</si>
  <si>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</si>
  <si>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</si>
  <si>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</si>
  <si>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</si>
  <si>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</si>
  <si>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</si>
  <si>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</si>
  <si>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</si>
  <si>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</si>
  <si>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</si>
  <si>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</si>
  <si>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</si>
  <si>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</si>
  <si>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</si>
  <si>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</si>
  <si>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</si>
  <si>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</si>
  <si>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</si>
  <si>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</si>
  <si>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</si>
  <si>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</si>
  <si>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</si>
  <si>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</si>
  <si>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</si>
  <si>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</si>
  <si>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</si>
  <si>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</si>
  <si>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</si>
  <si>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</si>
  <si>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</si>
  <si>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</si>
  <si>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</si>
  <si>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</si>
  <si>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</si>
  <si>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</si>
  <si>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</si>
  <si>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</si>
  <si>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</si>
  <si>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</si>
  <si>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</si>
  <si>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</si>
  <si>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</si>
  <si>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</si>
  <si>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</si>
  <si>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</si>
  <si>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</si>
  <si>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</si>
  <si>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</si>
  <si>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</si>
  <si>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</si>
  <si>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</si>
  <si>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</si>
  <si>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</si>
  <si>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</si>
  <si>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</si>
  <si>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</si>
  <si>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</si>
  <si>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</si>
  <si>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</si>
  <si>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</si>
  <si>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</si>
  <si>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</si>
  <si>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</si>
  <si>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</si>
  <si>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</si>
  <si>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</si>
  <si>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</si>
  <si>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</si>
  <si>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</si>
  <si>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</si>
  <si>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</si>
  <si>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</si>
  <si>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</si>
  <si>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</si>
  <si>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</si>
  <si>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</si>
  <si>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</si>
  <si>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</si>
  <si>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</si>
  <si>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</si>
  <si>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</si>
  <si>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</si>
  <si>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</si>
  <si>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</si>
  <si>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</si>
  <si>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</si>
  <si>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</si>
  <si>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</si>
  <si>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</si>
  <si>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</si>
  <si>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</si>
  <si>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</si>
  <si>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</si>
  <si>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</si>
  <si>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</si>
  <si>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</si>
  <si>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</si>
  <si>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</si>
  <si>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</si>
  <si>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</si>
  <si>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</si>
  <si>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</si>
  <si>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</si>
  <si>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</si>
  <si>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</si>
  <si>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</si>
  <si>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</si>
  <si>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</si>
  <si>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</si>
  <si>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</si>
  <si>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</si>
  <si>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</si>
  <si>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</si>
  <si>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</si>
  <si>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</si>
  <si>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</si>
  <si>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</si>
  <si>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</si>
  <si>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</si>
  <si>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</si>
  <si>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</si>
  <si>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</si>
  <si>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</si>
  <si>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</si>
  <si>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</si>
  <si>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</si>
  <si>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</si>
  <si>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</si>
  <si>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</si>
  <si>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</si>
  <si>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</si>
  <si>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</si>
  <si>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</si>
  <si>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</si>
  <si>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</si>
  <si>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</si>
  <si>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</si>
  <si>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</si>
  <si>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</si>
  <si>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</si>
  <si>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</si>
  <si>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</si>
  <si>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</si>
  <si>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</si>
  <si>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</si>
  <si>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</si>
  <si>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</si>
  <si>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</si>
  <si>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</si>
  <si>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</si>
  <si>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</si>
  <si>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</si>
  <si>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</si>
  <si>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</si>
  <si>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</si>
  <si>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</si>
  <si>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</si>
  <si>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</si>
  <si>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</si>
  <si>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</si>
  <si>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</si>
  <si>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</si>
  <si>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</si>
  <si>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</si>
  <si>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</si>
  <si>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</si>
  <si>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</si>
  <si>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</si>
  <si>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</si>
  <si>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</si>
  <si>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</si>
  <si>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</si>
  <si>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</si>
  <si>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</si>
  <si>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</si>
  <si>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</si>
  <si>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</si>
  <si>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</si>
  <si>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</si>
  <si>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</si>
  <si>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</si>
  <si>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</si>
  <si>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</si>
  <si>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</si>
  <si>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</si>
  <si>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</si>
  <si>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</si>
  <si>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</si>
  <si>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</si>
  <si>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</si>
  <si>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</si>
  <si>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</si>
  <si>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</si>
  <si>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</si>
  <si>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</si>
  <si>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</si>
  <si>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</si>
  <si>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</si>
  <si>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</si>
  <si>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</si>
  <si>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</si>
  <si>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</si>
  <si>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</si>
  <si>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</si>
  <si>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</si>
  <si>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</si>
  <si>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</si>
  <si>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</si>
  <si>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</si>
  <si>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</si>
  <si>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</si>
  <si>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</si>
  <si>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</si>
  <si>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</si>
  <si>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</si>
  <si>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</si>
  <si>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</si>
  <si>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</si>
  <si>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</si>
  <si>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</si>
  <si>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</si>
  <si>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</si>
  <si>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</si>
  <si>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</si>
  <si>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</si>
  <si>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</si>
  <si>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</si>
  <si>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</si>
  <si>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</si>
  <si>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</si>
  <si>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</si>
  <si>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</si>
  <si>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</si>
  <si>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</si>
  <si>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</si>
  <si>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</si>
  <si>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</si>
  <si>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</si>
  <si>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</si>
  <si>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</si>
  <si>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</si>
  <si>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</si>
  <si>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</si>
  <si>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</si>
  <si>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</si>
  <si>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</si>
  <si>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</si>
  <si>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</si>
  <si>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</si>
  <si>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</si>
  <si>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</si>
  <si>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</si>
  <si>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</si>
  <si>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</si>
  <si>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</si>
  <si>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</si>
  <si>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</si>
  <si>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</si>
  <si>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</si>
  <si>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</si>
  <si>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</si>
  <si>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</si>
  <si>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</si>
  <si>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</si>
  <si>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</si>
  <si>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</si>
  <si>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</si>
  <si>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</si>
  <si>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</si>
  <si>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</si>
  <si>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</si>
  <si>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</si>
  <si>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</si>
  <si>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</si>
  <si>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</si>
  <si>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</si>
  <si>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</si>
  <si>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</si>
  <si>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</si>
  <si>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</si>
  <si>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</si>
  <si>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</si>
  <si>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</si>
  <si>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</si>
  <si>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</si>
  <si>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</si>
  <si>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</si>
  <si>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</si>
  <si>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</si>
  <si>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</si>
  <si>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</si>
  <si>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</si>
  <si>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</si>
  <si>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</si>
  <si>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</si>
  <si>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</si>
  <si>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</si>
  <si>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</si>
  <si>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</si>
  <si>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</si>
  <si>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</si>
  <si>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</si>
  <si>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</si>
  <si>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</si>
  <si>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</si>
  <si>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</si>
  <si>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</si>
  <si>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</si>
  <si>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</si>
  <si>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</si>
  <si>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</si>
  <si>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</si>
  <si>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</si>
  <si>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</si>
  <si>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</si>
  <si>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</si>
  <si>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</si>
  <si>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</si>
  <si>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</si>
  <si>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</si>
  <si>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</si>
  <si>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</si>
  <si>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</si>
  <si>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</si>
  <si>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</si>
  <si>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</si>
  <si>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</si>
  <si>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</si>
  <si>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</si>
  <si>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</si>
  <si>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</si>
  <si>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</si>
  <si>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</si>
  <si>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</si>
  <si>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</si>
  <si>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</si>
  <si>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</si>
  <si>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</si>
  <si>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</si>
  <si>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</si>
  <si>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</si>
  <si>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</si>
  <si>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</si>
  <si>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</si>
  <si>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</si>
  <si>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</si>
  <si>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</si>
  <si>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</si>
  <si>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</si>
  <si>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</si>
  <si>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</si>
  <si>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</si>
  <si>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</si>
  <si>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</si>
  <si>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</si>
  <si>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</si>
  <si>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</si>
  <si>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</si>
  <si>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</si>
  <si>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</si>
  <si>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</si>
  <si>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</si>
  <si>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</si>
  <si>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</si>
  <si>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</si>
  <si>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</si>
  <si>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</si>
  <si>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</si>
  <si>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</si>
  <si>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</si>
  <si>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</si>
  <si>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</si>
  <si>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</si>
  <si>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</si>
  <si>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</si>
  <si>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</si>
  <si>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</si>
  <si>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</si>
  <si>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</si>
  <si>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</si>
  <si>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</si>
  <si>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</si>
  <si>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</si>
  <si>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</si>
  <si>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</si>
  <si>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</si>
  <si>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</si>
  <si>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</si>
  <si>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</si>
  <si>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</si>
  <si>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</si>
  <si>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</si>
  <si>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</si>
  <si>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</si>
  <si>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</si>
  <si>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</si>
  <si>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</si>
  <si>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</si>
  <si>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</si>
  <si>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</si>
  <si>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</si>
  <si>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</si>
  <si>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</si>
  <si>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</si>
  <si>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</si>
  <si>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</si>
  <si>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</si>
  <si>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</si>
  <si>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</si>
  <si>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</si>
  <si>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</si>
  <si>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</si>
  <si>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</si>
  <si>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</si>
  <si>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</si>
  <si>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</si>
  <si>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</si>
  <si>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</si>
  <si>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</si>
  <si>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</si>
  <si>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</si>
  <si>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</si>
  <si>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</si>
  <si>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</si>
  <si>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</si>
  <si>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</si>
  <si>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</si>
  <si>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</si>
  <si>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</si>
  <si>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</si>
  <si>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</si>
  <si>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</si>
  <si>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</si>
  <si>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</si>
  <si>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</si>
  <si>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</si>
  <si>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</si>
  <si>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</si>
  <si>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</si>
  <si>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</si>
  <si>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</si>
  <si>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</si>
  <si>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</si>
  <si>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</si>
  <si>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</si>
  <si>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</si>
  <si>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</si>
  <si>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</si>
  <si>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</si>
  <si>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</si>
  <si>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</si>
  <si>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</si>
  <si>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</si>
  <si>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</si>
  <si>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</si>
  <si>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</si>
  <si>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</si>
  <si>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</si>
  <si>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</si>
  <si>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</si>
  <si>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</si>
  <si>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</si>
  <si>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</si>
  <si>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</si>
  <si>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</si>
  <si>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</si>
  <si>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</si>
  <si>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</si>
  <si>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</si>
  <si>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</si>
  <si>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</si>
  <si>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</si>
  <si>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</si>
  <si>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</si>
  <si>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</si>
  <si>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</si>
  <si>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</si>
  <si>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</si>
  <si>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</si>
  <si>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</si>
  <si>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</si>
  <si>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</si>
  <si>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</si>
  <si>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</si>
  <si>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</si>
  <si>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</si>
  <si>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</si>
  <si>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</si>
  <si>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</si>
  <si>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</si>
  <si>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</si>
  <si>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</si>
  <si>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</si>
  <si>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</si>
  <si>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</si>
  <si>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</si>
  <si>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</si>
  <si>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</si>
  <si>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</si>
  <si>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</si>
  <si>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</si>
  <si>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</si>
  <si>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</si>
  <si>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</si>
  <si>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</si>
  <si>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</si>
  <si>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</si>
  <si>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</si>
  <si>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</si>
  <si>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</si>
  <si>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</si>
  <si>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</si>
  <si>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</si>
  <si>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</si>
  <si>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</si>
  <si>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</si>
  <si>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</si>
  <si>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</si>
  <si>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</si>
  <si>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</si>
  <si>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</si>
  <si>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</si>
  <si>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</si>
  <si>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</si>
  <si>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</si>
  <si>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</si>
  <si>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</si>
  <si>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</si>
  <si>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</si>
  <si>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</si>
  <si>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</si>
  <si>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</si>
  <si>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</si>
  <si>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</si>
  <si>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</si>
  <si>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</si>
  <si>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</si>
  <si>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</si>
  <si>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</si>
  <si>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</si>
  <si>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</si>
  <si>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</si>
  <si>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</si>
  <si>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</si>
  <si>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</si>
  <si>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</si>
  <si>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</si>
  <si>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</si>
  <si>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</si>
  <si>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</si>
  <si>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</si>
  <si>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</si>
  <si>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</si>
  <si>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</si>
  <si>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</si>
  <si>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</si>
  <si>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</si>
  <si>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</si>
  <si>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</si>
  <si>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</si>
  <si>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</si>
  <si>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</si>
  <si>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</si>
  <si>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</si>
  <si>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</si>
  <si>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</si>
  <si>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</si>
  <si>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</si>
  <si>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</si>
  <si>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</si>
  <si>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</si>
  <si>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</si>
  <si>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</si>
  <si>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</si>
  <si>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</si>
  <si>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</si>
  <si>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</si>
  <si>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</si>
  <si>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</si>
  <si>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</si>
  <si>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</si>
  <si>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</si>
  <si>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</si>
  <si>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</si>
  <si>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</si>
  <si>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</si>
  <si>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</si>
  <si>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</si>
  <si>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</si>
  <si>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</si>
  <si>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</si>
  <si>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</si>
  <si>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</si>
  <si>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</si>
  <si>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</si>
  <si>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</si>
  <si>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</si>
  <si>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</si>
  <si>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</si>
  <si>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</si>
  <si>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</si>
  <si>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</si>
  <si>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</si>
  <si>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</si>
  <si>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</si>
  <si>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</si>
  <si>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</si>
  <si>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</si>
  <si>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</si>
  <si>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</si>
  <si>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</si>
  <si>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</si>
  <si>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</si>
  <si>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</si>
  <si>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</si>
  <si>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</si>
  <si>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</si>
  <si>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</si>
  <si>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</si>
  <si>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</si>
  <si>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</si>
  <si>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</si>
  <si>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</si>
  <si>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</si>
  <si>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</si>
  <si>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</si>
  <si>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</si>
  <si>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</si>
  <si>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</si>
  <si>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</si>
  <si>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</si>
  <si>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</si>
  <si>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</si>
  <si>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</si>
  <si>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</si>
  <si>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</si>
  <si>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</si>
  <si>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</si>
  <si>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</si>
  <si>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</si>
  <si>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</si>
  <si>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</si>
  <si>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</si>
  <si>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</si>
  <si>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</si>
  <si>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</si>
  <si>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</si>
  <si>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</si>
  <si>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</si>
  <si>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</si>
  <si>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</si>
  <si>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</si>
  <si>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</si>
  <si>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</si>
  <si>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</si>
  <si>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</si>
  <si>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</si>
  <si>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</si>
  <si>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</si>
  <si>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</si>
  <si>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</si>
  <si>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</si>
  <si>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</si>
  <si>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</si>
  <si>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</si>
  <si>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</si>
  <si>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</si>
  <si>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</si>
  <si>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</si>
  <si>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</si>
  <si>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</si>
  <si>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</si>
  <si>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</si>
  <si>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</si>
  <si>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</si>
  <si>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</si>
  <si>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</si>
  <si>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</si>
  <si>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</si>
  <si>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</si>
  <si>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</si>
  <si>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</si>
  <si>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</si>
  <si>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</si>
  <si>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</si>
  <si>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</si>
  <si>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</si>
  <si>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</si>
  <si>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</si>
  <si>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</si>
  <si>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</si>
  <si>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</si>
  <si>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</si>
  <si>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</si>
  <si>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</si>
  <si>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</si>
  <si>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</si>
  <si>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</si>
  <si>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</si>
  <si>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</si>
  <si>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</si>
  <si>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</si>
  <si>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</si>
  <si>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</si>
  <si>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</si>
  <si>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</si>
  <si>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</si>
  <si>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</si>
  <si>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</si>
  <si>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</si>
  <si>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</si>
  <si>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</si>
  <si>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</si>
  <si>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</si>
  <si>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</si>
  <si>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</si>
  <si>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</si>
  <si>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</si>
  <si>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</si>
  <si>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</si>
  <si>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</si>
  <si>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</si>
  <si>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</si>
  <si>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</si>
  <si>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</si>
  <si>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</si>
  <si>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</si>
  <si>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</si>
  <si>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</si>
  <si>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</si>
  <si>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</si>
  <si>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</si>
  <si>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</si>
  <si>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</si>
  <si>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</si>
  <si>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</si>
  <si>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</si>
  <si>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</si>
  <si>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</si>
  <si>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</si>
  <si>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</si>
  <si>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</si>
  <si>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</si>
  <si>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</si>
  <si>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</si>
  <si>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</si>
  <si>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</si>
  <si>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</si>
  <si>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</si>
  <si>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</si>
  <si>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</si>
  <si>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</si>
  <si>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</si>
  <si>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</si>
  <si>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</si>
  <si>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</si>
  <si>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</si>
  <si>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</si>
  <si>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</si>
  <si>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</si>
  <si>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</si>
  <si>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</si>
  <si>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</si>
  <si>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</si>
  <si>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</si>
  <si>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</si>
  <si>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</si>
  <si>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</si>
  <si>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</si>
  <si>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</si>
  <si>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</si>
  <si>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</si>
  <si>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</si>
  <si>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</si>
  <si>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</si>
  <si>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</si>
  <si>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</si>
  <si>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</si>
  <si>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</si>
  <si>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</si>
  <si>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</si>
  <si>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</si>
  <si>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</si>
  <si>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</si>
  <si>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</si>
  <si>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</si>
  <si>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</si>
  <si>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</si>
  <si>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</si>
  <si>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</si>
  <si>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</si>
  <si>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</si>
  <si>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</si>
  <si>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</si>
  <si>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</si>
  <si>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</si>
  <si>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</si>
  <si>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</si>
  <si>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</si>
  <si>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</si>
  <si>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</si>
  <si>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</si>
  <si>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</si>
  <si>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</si>
  <si>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</si>
  <si>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</si>
  <si>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</si>
  <si>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</si>
  <si>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</si>
  <si>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</si>
  <si>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</si>
  <si>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</si>
  <si>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</si>
  <si>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</si>
  <si>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</si>
  <si>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</si>
  <si>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</si>
  <si>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</si>
  <si>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</si>
  <si>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</si>
  <si>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</si>
  <si>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</si>
  <si>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</si>
  <si>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</si>
  <si>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</si>
  <si>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</si>
  <si>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</si>
  <si>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</si>
  <si>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</si>
  <si>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</si>
  <si>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</si>
  <si>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</si>
  <si>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</si>
  <si>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</si>
  <si>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</si>
  <si>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</si>
  <si>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</si>
  <si>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</si>
  <si>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</si>
  <si>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</si>
  <si>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</si>
  <si>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</si>
  <si>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</si>
  <si>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</si>
  <si>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</si>
  <si>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</si>
  <si>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</si>
  <si>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</si>
  <si>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</si>
  <si>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</si>
  <si>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</si>
  <si>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</si>
  <si>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</si>
  <si>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</si>
  <si>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</si>
  <si>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</si>
  <si>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</si>
  <si>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</si>
  <si>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</si>
  <si>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</si>
  <si>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</si>
  <si>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</si>
  <si>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</si>
  <si>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</si>
  <si>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</si>
  <si>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</si>
  <si>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</si>
  <si>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</si>
  <si>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</si>
  <si>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</si>
  <si>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</si>
  <si>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</si>
  <si>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</si>
  <si>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</si>
  <si>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</si>
  <si>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</si>
  <si>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</si>
  <si>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</si>
  <si>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</si>
  <si>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</si>
  <si>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</si>
  <si>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</si>
  <si>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</si>
  <si>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</si>
  <si>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</si>
  <si>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</si>
  <si>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</si>
  <si>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</si>
  <si>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</si>
  <si>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</si>
  <si>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</si>
  <si>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</si>
  <si>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</si>
  <si>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</si>
  <si>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</si>
  <si>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</si>
  <si>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</si>
  <si>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</si>
  <si>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</si>
  <si>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</si>
  <si>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</si>
  <si>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</si>
  <si>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</si>
  <si>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</si>
  <si>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</si>
  <si>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</si>
  <si>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</si>
  <si>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</si>
  <si>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</si>
  <si>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</si>
  <si>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</si>
  <si>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</si>
  <si>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</si>
  <si>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</si>
  <si>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</si>
  <si>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</si>
  <si>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</si>
  <si>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</si>
  <si>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</si>
  <si>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</si>
  <si>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</si>
  <si>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</si>
  <si>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</si>
  <si>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</si>
  <si>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</si>
  <si>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</si>
  <si>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</si>
  <si>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</si>
  <si>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</si>
  <si>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</si>
  <si>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</si>
  <si>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</si>
  <si>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</si>
  <si>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</si>
  <si>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</si>
  <si>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</si>
  <si>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</si>
  <si>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</si>
  <si>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</si>
  <si>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</si>
  <si>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</si>
  <si>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</si>
  <si>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</si>
  <si>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</si>
  <si>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</si>
  <si>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</si>
  <si>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</si>
  <si>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</si>
  <si>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</si>
  <si>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</si>
  <si>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</si>
  <si>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</si>
  <si>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</si>
  <si>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</si>
  <si>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</si>
  <si>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</si>
  <si>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</si>
  <si>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</si>
  <si>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</si>
  <si>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</si>
  <si>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</si>
  <si>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</si>
  <si>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</si>
  <si>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</si>
  <si>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</si>
  <si>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</si>
  <si>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</si>
  <si>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</si>
  <si>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</si>
  <si>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</si>
  <si>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</si>
  <si>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</si>
  <si>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</si>
  <si>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</si>
  <si>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</si>
  <si>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</si>
  <si>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</si>
  <si>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</si>
  <si>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</si>
  <si>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</si>
  <si>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</si>
  <si>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</si>
  <si>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</si>
  <si>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</si>
  <si>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</si>
  <si>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</si>
  <si>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</si>
  <si>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</si>
  <si>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</si>
  <si>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</si>
  <si>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</si>
  <si>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</si>
  <si>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</si>
  <si>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</si>
  <si>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</si>
  <si>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</si>
  <si>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</si>
  <si>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</si>
  <si>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</si>
  <si>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</si>
  <si>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</si>
  <si>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</si>
  <si>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</si>
  <si>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</si>
  <si>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</si>
  <si>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</si>
  <si>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</si>
  <si>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</si>
  <si>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</si>
  <si>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</si>
  <si>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</si>
  <si>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</si>
  <si>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</si>
  <si>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</si>
  <si>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</si>
  <si>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</si>
  <si>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</si>
  <si>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</si>
  <si>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</si>
  <si>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</si>
  <si>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</si>
  <si>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</si>
  <si>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</si>
  <si>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</si>
  <si>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</si>
  <si>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</si>
  <si>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</si>
  <si>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</si>
  <si>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</si>
  <si>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</si>
  <si>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</si>
  <si>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</si>
  <si>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</si>
  <si>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</si>
  <si>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</si>
  <si>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</si>
  <si>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</si>
  <si>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</si>
  <si>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</si>
  <si>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</si>
  <si>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</si>
  <si>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</si>
  <si>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</si>
  <si>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</si>
  <si>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</si>
  <si>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</si>
  <si>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</si>
  <si>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</si>
  <si>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</si>
  <si>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</si>
  <si>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</si>
  <si>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</si>
  <si>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</si>
  <si>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</si>
  <si>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</si>
  <si>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</si>
  <si>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</si>
  <si>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</si>
  <si>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</si>
  <si>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</si>
  <si>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</si>
  <si>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</si>
  <si>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</si>
  <si>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</si>
  <si>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</si>
  <si>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</si>
  <si>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</si>
  <si>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</si>
  <si>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</si>
  <si>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</si>
  <si>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</si>
  <si>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</si>
  <si>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</si>
  <si>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</si>
  <si>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</si>
  <si>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</si>
  <si>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</si>
  <si>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</si>
  <si>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</si>
  <si>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</si>
  <si>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</si>
  <si>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</si>
  <si>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</si>
  <si>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</si>
  <si>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</si>
  <si>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</si>
  <si>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</si>
  <si>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</si>
  <si>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</si>
  <si>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</si>
  <si>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</si>
  <si>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</si>
  <si>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</si>
  <si>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</si>
  <si>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</si>
  <si>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</si>
  <si>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</si>
  <si>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</si>
  <si>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</si>
  <si>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</si>
  <si>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</si>
  <si>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</si>
  <si>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</si>
  <si>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</si>
  <si>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</si>
  <si>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</si>
  <si>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</si>
  <si>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</si>
  <si>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</si>
  <si>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</si>
  <si>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</si>
  <si>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</si>
  <si>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</si>
  <si>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</si>
  <si>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</si>
  <si>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</si>
  <si>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</si>
  <si>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</si>
  <si>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</si>
  <si>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</si>
  <si>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</si>
  <si>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</si>
  <si>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</si>
  <si>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</si>
  <si>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</si>
  <si>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</si>
  <si>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</si>
  <si>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</si>
  <si>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</si>
  <si>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</si>
  <si>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</si>
  <si>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</si>
  <si>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</si>
  <si>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</si>
  <si>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</si>
  <si>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</si>
  <si>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</si>
  <si>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</si>
  <si>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</si>
  <si>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</si>
  <si>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</si>
  <si>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</si>
  <si>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</si>
  <si>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</si>
  <si>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</si>
  <si>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</si>
  <si>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</si>
  <si>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</si>
  <si>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</si>
  <si>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</si>
  <si>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</si>
  <si>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</si>
  <si>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</si>
  <si>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</si>
  <si>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</si>
  <si>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</si>
  <si>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828289146</t>
  </si>
  <si>
    <t>1849567062</t>
  </si>
  <si>
    <t>56,0*0,3</t>
  </si>
  <si>
    <t>-2687437</t>
  </si>
  <si>
    <t>16,8*30 'Přepočtené koeficientem množství</t>
  </si>
  <si>
    <t>2135505992</t>
  </si>
  <si>
    <t>15,0*2,5</t>
  </si>
  <si>
    <t>-455437586</t>
  </si>
  <si>
    <t>16,8*1,67 'Přepočtené koeficientem množství</t>
  </si>
  <si>
    <t>-667118167</t>
  </si>
  <si>
    <t>9,312</t>
  </si>
  <si>
    <t>-1659747253</t>
  </si>
  <si>
    <t>16,8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</si>
  <si>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</si>
  <si>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</si>
  <si>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</si>
  <si>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</si>
  <si>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</si>
  <si>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</si>
  <si>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</si>
  <si>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</si>
  <si>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</si>
  <si>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</si>
  <si>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</si>
  <si>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</si>
  <si>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</si>
  <si>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</si>
  <si>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</si>
  <si>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</si>
  <si>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</si>
  <si>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</si>
  <si>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</si>
  <si>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</si>
  <si>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</si>
  <si>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</si>
  <si>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</si>
  <si>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</si>
  <si>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</si>
  <si>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</si>
  <si>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</si>
  <si>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</si>
  <si>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</si>
  <si>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</si>
  <si>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</si>
  <si>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</t>
  </si>
  <si>
    <t>X2.19 - STOJAN NA KOLA - 1480x365x240 mm - svařovaný z trubek ø 18 mm, pro 5 kol, rám z profilů 25x25 mm - galvanický zinek s epoxidovým praškovým lakováním</t>
  </si>
  <si>
    <t>-1024372236</t>
  </si>
  <si>
    <t>936174312.1</t>
  </si>
  <si>
    <t>Montáž stojanu na koloběžky, 9 stání kotevními šrouby na pevný podklad</t>
  </si>
  <si>
    <t>-1115608239</t>
  </si>
  <si>
    <t>74910151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</si>
  <si>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</si>
  <si>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</si>
  <si>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</si>
  <si>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</si>
  <si>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</si>
  <si>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</si>
  <si>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953943122.1</t>
  </si>
  <si>
    <t>Osazování výrobků do 5 kg/kus do betonu</t>
  </si>
  <si>
    <t>1667255313</t>
  </si>
  <si>
    <t>9+13+4</t>
  </si>
  <si>
    <t>59232598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</si>
  <si>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</si>
  <si>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</si>
  <si>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</si>
  <si>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</si>
  <si>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</si>
  <si>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</si>
  <si>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</si>
  <si>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</si>
  <si>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</si>
  <si>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</si>
  <si>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</si>
  <si>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</si>
  <si>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</si>
  <si>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</si>
  <si>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</si>
  <si>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</si>
  <si>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</si>
  <si>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</si>
  <si>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</si>
  <si>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</si>
  <si>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</si>
  <si>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</si>
  <si>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</si>
  <si>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</si>
  <si>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</si>
  <si>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</si>
  <si>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</si>
  <si>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</si>
  <si>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</si>
  <si>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</si>
  <si>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</si>
  <si>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</si>
  <si>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</si>
  <si>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</si>
  <si>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</si>
  <si>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</si>
  <si>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</si>
  <si>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</si>
  <si>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</si>
  <si>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</si>
  <si>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</si>
  <si>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</si>
  <si>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</si>
  <si>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</si>
  <si>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</si>
  <si>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</si>
  <si>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764221461.8</t>
  </si>
  <si>
    <t>K2.1 - Střešní žlab půlkulatý, Tl. plechu 0,7 mm, d 145 mm (MATERIÁL: slitiny dle EN 573, ODSTÍN:  P.10 ČERNÁ)</t>
  </si>
  <si>
    <t>1489927230</t>
  </si>
  <si>
    <t>764222405.1</t>
  </si>
  <si>
    <t>K2.4a - Závětrná lišta - oplechování konce střechy tl. 0,7 mm, rš 410 mm (MATERIÁL: hliníkový plech, ODSTÍN:  P.10 03 ČERNÁ)</t>
  </si>
  <si>
    <t>1582921578</t>
  </si>
  <si>
    <t>15,8+3,35*2</t>
  </si>
  <si>
    <t>764222405.2</t>
  </si>
  <si>
    <t>K2.4b - Zatahovací pás závětrné lišty - oplechování konce střechy tl. 0,7 mm, rš 405 mm (MATERIÁL: hliníkový plech, ODSTÍN:  P.10 03 ČERNÁ)</t>
  </si>
  <si>
    <t>1058996925</t>
  </si>
  <si>
    <t>764222406.1</t>
  </si>
  <si>
    <t>K2.5a - Oplechování konce střechy tl. 0,7 mm, rš 460 mm (MATERIÁL: hliníkový plech, ODSTÍN:  P.10 03 ČERNÁ)</t>
  </si>
  <si>
    <t>-705410918</t>
  </si>
  <si>
    <t>764222406.2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</si>
  <si>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</si>
  <si>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</si>
  <si>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</si>
  <si>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</si>
  <si>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</si>
  <si>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</si>
  <si>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</si>
  <si>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</si>
  <si>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</si>
  <si>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</si>
  <si>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</si>
  <si>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</si>
  <si>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</t>
  </si>
  <si>
    <t>Kotlík oválný pro podokapní žlaby d 145/100 mm</t>
  </si>
  <si>
    <t>-834110842</t>
  </si>
  <si>
    <t>764528422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</si>
  <si>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</si>
  <si>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</si>
  <si>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</si>
  <si>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</si>
  <si>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</si>
  <si>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</si>
  <si>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766416231.1</t>
  </si>
  <si>
    <t>Montáž obložení stěn - fasádní obklad, kotvení - systémový kovový rošt, vč. kompl.příslušenství</t>
  </si>
  <si>
    <t>412788642</t>
  </si>
  <si>
    <t>R2.1</t>
  </si>
  <si>
    <t>2*(5,1*2,55+5,1*2,1+2*2,55*(2,55+2,1)/2)</t>
  </si>
  <si>
    <t>-2*2,3*2,35</t>
  </si>
  <si>
    <t>606211358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</si>
  <si>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</si>
  <si>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</si>
  <si>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</si>
  <si>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</t>
  </si>
  <si>
    <t>Montáž obložení stěn latěmi osově cca 1250 mm</t>
  </si>
  <si>
    <t>1514031143</t>
  </si>
  <si>
    <t>7*2,8</t>
  </si>
  <si>
    <t>10*2,2</t>
  </si>
  <si>
    <t>2*1,5*2</t>
  </si>
  <si>
    <t>60627091</t>
  </si>
  <si>
    <t>latě 27x45 mm, vč. povrchové úpravy</t>
  </si>
  <si>
    <t>-2002074386</t>
  </si>
  <si>
    <t>47,6*1,1 'Přepočtené koeficientem množství</t>
  </si>
  <si>
    <t>766660511.1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</si>
  <si>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</si>
  <si>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</si>
  <si>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</si>
  <si>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</si>
  <si>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</si>
  <si>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</si>
  <si>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</si>
  <si>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</si>
  <si>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</si>
  <si>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</si>
  <si>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</si>
  <si>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767249198.1</t>
  </si>
  <si>
    <t>Montáž - zábradlí s ocelovým lankem a síťovým výpletem</t>
  </si>
  <si>
    <t>44057840</t>
  </si>
  <si>
    <t>4,87*1,99</t>
  </si>
  <si>
    <t>553415011.1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</si>
  <si>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</si>
  <si>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</si>
  <si>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</si>
  <si>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</si>
  <si>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</si>
  <si>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</si>
  <si>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13010440.1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</si>
  <si>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</si>
  <si>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</si>
  <si>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</si>
  <si>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</si>
  <si>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</si>
  <si>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</si>
  <si>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</si>
  <si>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</si>
  <si>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</si>
  <si>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</si>
  <si>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</si>
  <si>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</si>
  <si>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</si>
  <si>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</si>
  <si>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</si>
  <si>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</si>
  <si>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</si>
  <si>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</si>
  <si>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</si>
  <si>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</si>
  <si>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</si>
  <si>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-942990396</t>
  </si>
  <si>
    <t>95,688*0,3</t>
  </si>
  <si>
    <t>148078429</t>
  </si>
  <si>
    <t>28,706*30 'Přepočtené koeficientem množství</t>
  </si>
  <si>
    <t>16,35*2,5</t>
  </si>
  <si>
    <t>811571174</t>
  </si>
  <si>
    <t>28,706*1,67 'Přepočtené koeficientem množství</t>
  </si>
  <si>
    <t>22,747</t>
  </si>
  <si>
    <t>-1414781381</t>
  </si>
  <si>
    <t>28,706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</si>
  <si>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</si>
  <si>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</si>
  <si>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</si>
  <si>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</si>
  <si>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</si>
  <si>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</si>
  <si>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</si>
  <si>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</si>
  <si>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</si>
  <si>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</si>
  <si>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</t>
  </si>
  <si>
    <t>Opěrné zdi a valy ze ŽB tř. C 30/37 - XC4-XF1</t>
  </si>
  <si>
    <t>495867932</t>
  </si>
  <si>
    <t>16,35*0,9*0,2</t>
  </si>
  <si>
    <t>16,35*1,7*0,2</t>
  </si>
  <si>
    <t>-1,799</t>
  </si>
  <si>
    <t>327323128.1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</si>
  <si>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</si>
  <si>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</si>
  <si>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</si>
  <si>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</si>
  <si>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</si>
  <si>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</si>
  <si>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</si>
  <si>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</si>
  <si>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</si>
  <si>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</si>
  <si>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</si>
  <si>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</si>
  <si>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</si>
  <si>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</si>
  <si>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</si>
  <si>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</si>
  <si>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</si>
  <si>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</si>
  <si>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</si>
  <si>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</si>
  <si>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</si>
  <si>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</si>
  <si>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</si>
  <si>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</si>
  <si>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</si>
  <si>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</si>
  <si>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</si>
  <si>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</si>
  <si>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</si>
  <si>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</si>
  <si>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</si>
  <si>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</si>
  <si>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</si>
  <si>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</si>
  <si>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</si>
  <si>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</si>
  <si>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</si>
  <si>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</si>
  <si>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</si>
  <si>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</si>
  <si>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</si>
  <si>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</si>
  <si>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</si>
  <si>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</si>
  <si>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</si>
  <si>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</si>
  <si>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</si>
  <si>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</si>
  <si>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</si>
  <si>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</si>
  <si>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</si>
  <si>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</si>
  <si>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</si>
  <si>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</si>
  <si>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</si>
  <si>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</si>
  <si>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</si>
  <si>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</si>
  <si>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</si>
  <si>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</si>
  <si>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</si>
  <si>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</si>
  <si>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</si>
  <si>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</si>
  <si>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</si>
  <si>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</si>
  <si>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</si>
  <si>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</si>
  <si>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</si>
  <si>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</si>
  <si>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</si>
  <si>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</si>
  <si>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</si>
  <si>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</si>
  <si>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</si>
  <si>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</si>
  <si>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</si>
  <si>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</si>
  <si>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</si>
  <si>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</si>
  <si>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</si>
  <si>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</si>
  <si>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</si>
  <si>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</si>
  <si>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3,543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</si>
  <si>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</si>
  <si>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</si>
  <si>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</si>
  <si>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</si>
  <si>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</si>
  <si>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 XC2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</si>
  <si>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</si>
  <si>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</si>
  <si>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</si>
  <si>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</si>
  <si>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</si>
  <si>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</si>
  <si>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 XC2</t>
  </si>
  <si>
    <t>-974578991</t>
  </si>
  <si>
    <t>(19+14+17+16)</t>
  </si>
  <si>
    <t>55342243.1</t>
  </si>
  <si>
    <t>plotový sloupek v. do 2,6 m, ocelová trubka Ø 48mm žárově zinkovaná, skryté vrchní záslepky + držáky rámu s pletivem žárově zinkovaný</t>
  </si>
  <si>
    <t>-213946465</t>
  </si>
  <si>
    <t>55342243.2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</si>
  <si>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</si>
  <si>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</si>
  <si>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</si>
  <si>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</si>
  <si>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</si>
  <si>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</si>
  <si>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</si>
  <si>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</si>
  <si>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</si>
  <si>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</si>
  <si>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</si>
  <si>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</si>
  <si>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</si>
  <si>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</si>
  <si>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</t>
  </si>
  <si>
    <t>Osazení ostatních konstrukcí oplocení</t>
  </si>
  <si>
    <t>-327721049</t>
  </si>
  <si>
    <t>553423985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</si>
  <si>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</si>
  <si>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</si>
  <si>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</si>
  <si>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</si>
  <si>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</si>
  <si>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</si>
  <si>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</si>
  <si>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</si>
  <si>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</si>
  <si>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</si>
  <si>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</si>
  <si>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</si>
  <si>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</si>
  <si>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</si>
  <si>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</si>
  <si>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</si>
  <si>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</si>
  <si>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</si>
  <si>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</t>
  </si>
  <si>
    <t>plotový panel - výplň žebírkovým pletivem v rámu z tyčoviny Ø 14 mm, pletivo s okem 50/50 mm, držáky rámu, žárově zinkované</t>
  </si>
  <si>
    <t>1535713019</t>
  </si>
  <si>
    <t>3482780561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</si>
  <si>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</si>
  <si>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</si>
  <si>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</si>
  <si>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</si>
  <si>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</si>
  <si>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</si>
  <si>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</t>
  </si>
  <si>
    <t>Montáž tabule na kreslení, kotvena do gabionové opěrné stěny</t>
  </si>
  <si>
    <t>-1296892549</t>
  </si>
  <si>
    <t>562890918</t>
  </si>
  <si>
    <t>X2.16a - tabule na kreslení 1450x1200 mm, tl. 18 mm, buková vodovzdorná překližka, opatřena speciálním nátěrem tabulovou barvou, kotvící materiál zinkovaný</t>
  </si>
  <si>
    <t>1461019479</t>
  </si>
  <si>
    <t>562890919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</si>
  <si>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</si>
  <si>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</si>
  <si>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</si>
  <si>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</si>
  <si>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</si>
  <si>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</si>
  <si>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</si>
  <si>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</si>
  <si>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</si>
  <si>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</si>
  <si>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</si>
  <si>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</si>
  <si>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</si>
  <si>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1893944486</t>
  </si>
  <si>
    <t>122,727*0,3</t>
  </si>
  <si>
    <t>-1584877199</t>
  </si>
  <si>
    <t>36,818*30 'Přepočtené koeficientem množství</t>
  </si>
  <si>
    <t>-1424989268</t>
  </si>
  <si>
    <t>-1220006039</t>
  </si>
  <si>
    <t>-505019454</t>
  </si>
  <si>
    <t>36,818*1,67 'Přepočtené koeficientem množství</t>
  </si>
  <si>
    <t>-1669426203</t>
  </si>
  <si>
    <t>0,576</t>
  </si>
  <si>
    <t>-1351010108</t>
  </si>
  <si>
    <t>36,818</t>
  </si>
  <si>
    <t>338171113</t>
  </si>
  <si>
    <t>Osazování sloupků a vzpěr plotových ocelových v do 2,00 m se zabetonováním</t>
  </si>
  <si>
    <t>1824506568</t>
  </si>
  <si>
    <t>553421951</t>
  </si>
  <si>
    <t>ocelový sloupek - trubka čtvercová, 100x100x2100 mm, háčky navařené na sloupy, á 250 mm, pozink</t>
  </si>
  <si>
    <t>2066526116</t>
  </si>
  <si>
    <t>1876023514</t>
  </si>
  <si>
    <t>248655554</t>
  </si>
  <si>
    <t>589116112.1</t>
  </si>
  <si>
    <t>Kryt ploch pro tělovýchovu - hlinito-písčitá lomová podsívka fr. 0-4 mm tl. 40 mm</t>
  </si>
  <si>
    <t>695604539</t>
  </si>
  <si>
    <t>916371111.1</t>
  </si>
  <si>
    <t>X2.24 - Obrubník - PRYŽOVÉ OBRUBY - 1000x250x40 mm - gumový granulát, spojený s polyuretanem</t>
  </si>
  <si>
    <t>-1474952456</t>
  </si>
  <si>
    <t>(14,05*2+8,535*2)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</si>
  <si>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</si>
  <si>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</si>
  <si>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</si>
  <si>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</si>
  <si>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</si>
  <si>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</si>
  <si>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</si>
  <si>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>767249198.2</t>
  </si>
  <si>
    <t xml:space="preserve">Montáž - polyproylenová síť, ke sloupkům i k lanu uchycena pomocí karabin, </t>
  </si>
  <si>
    <t>1043620211</t>
  </si>
  <si>
    <t>4*4,118*1,55</t>
  </si>
  <si>
    <t>553415011.2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</si>
  <si>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</si>
  <si>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</si>
  <si>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</si>
  <si>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</si>
  <si>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</si>
  <si>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</si>
  <si>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</si>
  <si>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</si>
  <si>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1062675724</t>
  </si>
  <si>
    <t>134,935*0,3</t>
  </si>
  <si>
    <t>1611816546</t>
  </si>
  <si>
    <t>40,481*30 'Přepočtené koeficientem množství</t>
  </si>
  <si>
    <t>900081499</t>
  </si>
  <si>
    <t>1916421058</t>
  </si>
  <si>
    <t>40,481*1,67 'Přepočtené koeficientem množství</t>
  </si>
  <si>
    <t>1945783464</t>
  </si>
  <si>
    <t>40,481</t>
  </si>
  <si>
    <t>1297936365</t>
  </si>
  <si>
    <t>(14,4*2+10,0*2+2,45*2)</t>
  </si>
  <si>
    <t>-1106302296</t>
  </si>
  <si>
    <t>(14,4*2+10,0*2+2,45*2)*0,3</t>
  </si>
  <si>
    <t>936001021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</si>
  <si>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</si>
  <si>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</si>
  <si>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</si>
  <si>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</si>
  <si>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</si>
  <si>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</si>
  <si>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</si>
  <si>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</si>
  <si>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</si>
  <si>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</si>
  <si>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</si>
  <si>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</si>
  <si>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</si>
  <si>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</si>
  <si>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</si>
  <si>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</si>
  <si>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</si>
  <si>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</si>
  <si>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</si>
  <si>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</si>
  <si>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</si>
  <si>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1361955614</t>
  </si>
  <si>
    <t>71,16*0,3</t>
  </si>
  <si>
    <t>-966101158</t>
  </si>
  <si>
    <t>21,348*30 'Přepočtené koeficientem množství</t>
  </si>
  <si>
    <t>-1867888775</t>
  </si>
  <si>
    <t>21,348*1,67 'Přepočtené koeficientem množství</t>
  </si>
  <si>
    <t>-1890157543</t>
  </si>
  <si>
    <t>21,348</t>
  </si>
  <si>
    <t>(13,95*2+5,75*2+2,45*2)</t>
  </si>
  <si>
    <t>(13,95*2+5,75*2+2,45*2)*0,3</t>
  </si>
  <si>
    <t>936001015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</si>
  <si>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</si>
  <si>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</si>
  <si>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</si>
  <si>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</si>
  <si>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</si>
  <si>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</si>
  <si>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</si>
  <si>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</si>
  <si>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</si>
  <si>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</si>
  <si>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</si>
  <si>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</si>
  <si>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</si>
  <si>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</si>
  <si>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</si>
  <si>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</si>
  <si>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</si>
  <si>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</si>
  <si>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</si>
  <si>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</si>
  <si>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</si>
  <si>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</si>
  <si>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</si>
  <si>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</si>
  <si>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</si>
  <si>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</si>
  <si>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</si>
  <si>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</si>
  <si>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</si>
  <si>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</si>
  <si>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</si>
  <si>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</si>
  <si>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</si>
  <si>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</si>
  <si>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</si>
  <si>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</si>
  <si>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</si>
  <si>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</si>
  <si>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</si>
  <si>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</si>
  <si>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</si>
  <si>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</si>
  <si>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</si>
  <si>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</si>
  <si>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</si>
  <si>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1561002079</t>
  </si>
  <si>
    <t>119,427*0,3</t>
  </si>
  <si>
    <t>-83,922*0,3</t>
  </si>
  <si>
    <t>48691871</t>
  </si>
  <si>
    <t>10,651*30 'Přepočtené koeficientem množství</t>
  </si>
  <si>
    <t>-1753989354</t>
  </si>
  <si>
    <t>665298940</t>
  </si>
  <si>
    <t>600751369</t>
  </si>
  <si>
    <t>10,651</t>
  </si>
  <si>
    <t>10,651*1,67 'Přepočtené koeficientem množství</t>
  </si>
  <si>
    <t>-1258335555</t>
  </si>
  <si>
    <t>0,18</t>
  </si>
  <si>
    <t>-1444332079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</si>
  <si>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</si>
  <si>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</si>
  <si>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</si>
  <si>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</si>
  <si>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</si>
  <si>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</si>
  <si>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</si>
  <si>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</si>
  <si>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</si>
  <si>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</si>
  <si>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</si>
  <si>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</si>
  <si>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</si>
  <si>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</si>
  <si>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</si>
  <si>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</si>
  <si>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</si>
  <si>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</si>
  <si>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</si>
  <si>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571908111.1</t>
  </si>
  <si>
    <t>Podklad ploch pro tělovýchovu - štěrkodrť 0-63 + kompost tl. 150 mm</t>
  </si>
  <si>
    <t>-1858227023</t>
  </si>
  <si>
    <t>571908111.2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</si>
  <si>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</si>
  <si>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</si>
  <si>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</si>
  <si>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</si>
  <si>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</si>
  <si>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</si>
  <si>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</si>
  <si>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</si>
  <si>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</si>
  <si>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</si>
  <si>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</si>
  <si>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</si>
  <si>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</si>
  <si>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</si>
  <si>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</si>
  <si>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936001042.1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</si>
  <si>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</si>
  <si>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</si>
  <si>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936001042.2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</si>
  <si>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</si>
  <si>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</si>
  <si>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936001042.3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</si>
  <si>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</si>
  <si>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</si>
  <si>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936001042.4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</si>
  <si>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</si>
  <si>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</si>
  <si>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</si>
  <si>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</si>
  <si>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</si>
  <si>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</t>
  </si>
  <si>
    <t>X2.6 - OHNIŠTĚ - přenosné ohniště pro grilování na otevřeném ohni, průměr 100cm, černá ocel, tl. plechu 2mm</t>
  </si>
  <si>
    <t>336217954</t>
  </si>
  <si>
    <t>936001110</t>
  </si>
  <si>
    <t>X2.17 - LANO - houpací/šplhací, pro napnutí mezi stromy, průměr 25 mm, z juty v přírodní barvě, světle hnědé. dl. 30 m</t>
  </si>
  <si>
    <t>-1527333645</t>
  </si>
  <si>
    <t>936001111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</si>
  <si>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</si>
  <si>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</si>
  <si>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</si>
  <si>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</si>
  <si>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</si>
  <si>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</t>
  </si>
  <si>
    <t>X2.21b - STOŽÁROVÁ VLAJKA - vertikální orientace, s vrchním ráhnem a karabinami na levé straně, rozměr 1200x3000mm, polyester s gramáží 120 g/m2, kovové karabiny</t>
  </si>
  <si>
    <t>546204678</t>
  </si>
  <si>
    <t>936001114</t>
  </si>
  <si>
    <t>X2.23 - DOMOVNÍ ČÍSLO - tvar bombír - vypouklé, rozměr 200x150mm, smalt.</t>
  </si>
  <si>
    <t>-1873266388</t>
  </si>
  <si>
    <t>1681571165</t>
  </si>
  <si>
    <t>03 - SO 03 - Komunikace a DTÚ</t>
  </si>
  <si>
    <t>1183790346</t>
  </si>
  <si>
    <t>-1414837196</t>
  </si>
  <si>
    <t>-714244401</t>
  </si>
  <si>
    <t>použití po bourání na zásyp jámy a základů ASR</t>
  </si>
  <si>
    <t>1848,52-(1330,181+9,312+22,747+3,543+0,576+0,18)</t>
  </si>
  <si>
    <t>-1236250187</t>
  </si>
  <si>
    <t>1180</t>
  </si>
  <si>
    <t>-481,981</t>
  </si>
  <si>
    <t>pro násyp</t>
  </si>
  <si>
    <t>-50,0</t>
  </si>
  <si>
    <t>162751117.1</t>
  </si>
  <si>
    <t>-1208147016</t>
  </si>
  <si>
    <t>420*0,3</t>
  </si>
  <si>
    <t>2018852118</t>
  </si>
  <si>
    <t>648,019*30 'Přepočtené koeficientem množství</t>
  </si>
  <si>
    <t>162751119.1</t>
  </si>
  <si>
    <t>-1099044638</t>
  </si>
  <si>
    <t>126*30 'Přepočtené koeficientem množství</t>
  </si>
  <si>
    <t>17111</t>
  </si>
  <si>
    <t>ULOŽENÍ SYPANINY DO NÁSYPŮ SE ZLEPŠENÍM ZEMINY</t>
  </si>
  <si>
    <t>M3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</si>
  <si>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</si>
  <si>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-541614274</t>
  </si>
  <si>
    <t>648,019*1,67 'Přepočtené koeficientem množství</t>
  </si>
  <si>
    <t>1600505140</t>
  </si>
  <si>
    <t>126*1,67 'Přepočtené koeficientem množství</t>
  </si>
  <si>
    <t>1514965273</t>
  </si>
  <si>
    <t>1424033627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</si>
  <si>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</si>
  <si>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</si>
  <si>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</si>
  <si>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</si>
  <si>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</si>
  <si>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</si>
  <si>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</si>
  <si>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</si>
  <si>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</si>
  <si>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</si>
  <si>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</si>
  <si>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</si>
  <si>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</si>
  <si>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</si>
  <si>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</si>
  <si>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</si>
  <si>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</si>
  <si>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</si>
  <si>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</si>
  <si>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</si>
  <si>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</si>
  <si>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</si>
  <si>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</si>
  <si>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</si>
  <si>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</si>
  <si>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</si>
  <si>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</si>
  <si>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</si>
  <si>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</si>
  <si>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</si>
  <si>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</si>
  <si>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</si>
  <si>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</si>
  <si>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</si>
  <si>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</si>
  <si>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</si>
  <si>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</si>
  <si>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</si>
  <si>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</si>
  <si>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</si>
  <si>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</si>
  <si>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</si>
  <si>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</si>
  <si>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</si>
  <si>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</si>
  <si>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</si>
  <si>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</si>
  <si>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</si>
  <si>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</si>
  <si>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</si>
  <si>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</si>
  <si>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</si>
  <si>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</si>
  <si>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</si>
  <si>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</si>
  <si>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</si>
  <si>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</si>
  <si>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</si>
  <si>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</si>
  <si>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</si>
  <si>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</si>
  <si>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</si>
  <si>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</si>
  <si>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</si>
  <si>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</si>
  <si>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</si>
  <si>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</si>
  <si>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</si>
  <si>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</si>
  <si>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</si>
  <si>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</si>
  <si>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</si>
  <si>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</si>
  <si>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</si>
  <si>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</si>
  <si>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</si>
  <si>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</si>
  <si>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</si>
  <si>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</si>
  <si>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</si>
  <si>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</si>
  <si>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</si>
  <si>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</si>
  <si>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</si>
  <si>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</si>
  <si>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</si>
  <si>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</si>
  <si>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</si>
  <si>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</si>
  <si>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</si>
  <si>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</si>
  <si>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</si>
  <si>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</si>
  <si>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</si>
  <si>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</si>
  <si>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00572410R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</si>
  <si>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</si>
  <si>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</si>
  <si>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</si>
  <si>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</si>
  <si>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</si>
  <si>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</si>
  <si>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</si>
  <si>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</si>
  <si>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</si>
  <si>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</si>
  <si>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</si>
  <si>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</si>
  <si>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</si>
  <si>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</si>
  <si>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</si>
  <si>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</si>
  <si>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</si>
  <si>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</si>
  <si>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</si>
  <si>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</si>
  <si>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</si>
  <si>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</si>
  <si>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</si>
  <si>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</si>
  <si>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</si>
  <si>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</si>
  <si>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</si>
  <si>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</si>
  <si>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</si>
  <si>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</si>
  <si>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</si>
  <si>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</si>
  <si>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</si>
  <si>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</si>
  <si>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</si>
  <si>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</si>
  <si>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</si>
  <si>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</si>
  <si>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</si>
  <si>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</si>
  <si>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</si>
  <si>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</si>
  <si>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</si>
  <si>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</si>
  <si>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</si>
  <si>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</si>
  <si>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</si>
  <si>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</si>
  <si>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</si>
  <si>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</si>
  <si>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</si>
  <si>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</si>
  <si>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</si>
  <si>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</si>
  <si>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</si>
  <si>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</si>
  <si>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</si>
  <si>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</si>
  <si>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</si>
  <si>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</si>
  <si>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</si>
  <si>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</si>
  <si>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</si>
  <si>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</si>
  <si>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</si>
  <si>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</si>
  <si>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</si>
  <si>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</si>
  <si>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</si>
  <si>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</si>
  <si>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</si>
  <si>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</si>
  <si>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</si>
  <si>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</si>
  <si>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</si>
  <si>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</si>
  <si>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</si>
  <si>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</si>
  <si>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</si>
  <si>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</si>
  <si>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</si>
  <si>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</si>
  <si>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</si>
  <si>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</si>
  <si>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</si>
  <si>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</si>
  <si>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</si>
  <si>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</si>
  <si>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</si>
  <si>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</si>
  <si>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</si>
  <si>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</si>
  <si>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</si>
  <si>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</si>
  <si>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</si>
  <si>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</si>
  <si>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</si>
  <si>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</si>
  <si>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</si>
  <si>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</si>
  <si>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</si>
  <si>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</si>
  <si>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</si>
  <si>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</si>
  <si>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</si>
  <si>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</si>
  <si>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</si>
  <si>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</si>
  <si>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</si>
  <si>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</si>
  <si>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</si>
  <si>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</si>
  <si>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</si>
  <si>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</si>
  <si>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</si>
  <si>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</si>
  <si>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</si>
  <si>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</si>
  <si>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</si>
  <si>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</si>
  <si>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</si>
  <si>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</si>
  <si>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</si>
  <si>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</si>
  <si>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</si>
  <si>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</si>
  <si>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</si>
  <si>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</si>
  <si>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</si>
  <si>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</si>
  <si>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</si>
  <si>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</si>
  <si>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</si>
  <si>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</si>
  <si>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</si>
  <si>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</si>
  <si>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</si>
  <si>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</si>
  <si>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</si>
  <si>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</si>
  <si>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</si>
  <si>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</si>
  <si>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</si>
  <si>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</si>
  <si>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</si>
  <si>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</si>
  <si>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</si>
  <si>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</si>
  <si>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</si>
  <si>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</si>
  <si>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</si>
  <si>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</si>
  <si>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</si>
  <si>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</si>
  <si>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</si>
  <si>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</si>
  <si>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</si>
  <si>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</si>
  <si>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</si>
  <si>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</si>
  <si>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</si>
  <si>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</si>
  <si>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</si>
  <si>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</si>
  <si>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</si>
  <si>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</si>
  <si>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</si>
  <si>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</si>
  <si>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</si>
  <si>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</si>
  <si>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</si>
  <si>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</si>
  <si>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</si>
  <si>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</si>
  <si>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</si>
  <si>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</si>
  <si>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</si>
  <si>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</si>
  <si>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</si>
  <si>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</si>
  <si>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</si>
  <si>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</si>
  <si>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</si>
  <si>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</si>
  <si>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</si>
  <si>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</si>
  <si>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</si>
  <si>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</si>
  <si>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</si>
  <si>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</si>
  <si>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</si>
  <si>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</si>
  <si>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</si>
  <si>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</si>
  <si>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</si>
  <si>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</si>
  <si>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</si>
  <si>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</si>
  <si>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</si>
  <si>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</si>
  <si>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</si>
  <si>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</si>
  <si>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</si>
  <si>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</si>
  <si>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</si>
  <si>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</si>
  <si>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</si>
  <si>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</si>
  <si>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</si>
  <si>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</si>
  <si>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</si>
  <si>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</si>
  <si>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</si>
  <si>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</si>
  <si>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</si>
  <si>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</si>
  <si>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</si>
  <si>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</si>
  <si>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</si>
  <si>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</si>
  <si>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</si>
  <si>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</si>
  <si>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</si>
  <si>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</si>
  <si>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</si>
  <si>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</si>
  <si>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</si>
  <si>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</si>
  <si>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</si>
  <si>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</si>
  <si>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</si>
  <si>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</si>
  <si>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a2</t>
  </si>
  <si>
    <t>gula v kanálku krytá vyjímatelnou rohoží -nerez 300x300x000 dodá zt         gula</t>
  </si>
  <si>
    <t>Poznámka k položce:_x000D_
definovat napojení na skladbu podlahy - dlažba</t>
  </si>
  <si>
    <t>a3</t>
  </si>
  <si>
    <t>baterie t. a st. voda s napojením na zahradní hadici  dodá zt</t>
  </si>
  <si>
    <t>Poznámka k položce:_x000D_
běžný standard</t>
  </si>
  <si>
    <t>a4</t>
  </si>
  <si>
    <t>nádoba na tříděný odpad   dodá provozovatel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</si>
  <si>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</si>
  <si>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</si>
  <si>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</si>
  <si>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</si>
  <si>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</si>
  <si>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</si>
  <si>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</si>
  <si>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</si>
  <si>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</si>
  <si>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</si>
  <si>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</si>
  <si>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</si>
  <si>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</si>
  <si>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</si>
  <si>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</si>
  <si>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</si>
  <si>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</si>
  <si>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</si>
  <si>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</si>
  <si>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</si>
  <si>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</si>
  <si>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</si>
  <si>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</si>
  <si>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</si>
  <si>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</si>
  <si>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</si>
  <si>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</si>
  <si>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</si>
  <si>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</si>
  <si>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</si>
  <si>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</si>
  <si>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</si>
  <si>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</si>
  <si>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</si>
  <si>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</si>
  <si>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</si>
  <si>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d7</t>
  </si>
  <si>
    <t>gula v kanálku krytá vyjímatelnou rohoží -nerez 350x350x000 dodá zt         gula</t>
  </si>
  <si>
    <t>Poznámka k položce:_x000D_
definovat napojení na skladbu podlahy -altro</t>
  </si>
  <si>
    <t>d8</t>
  </si>
  <si>
    <t>Poznámka k položce:_x000D_
definovat napojení na skladbu podlahy - altro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</si>
  <si>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</si>
  <si>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</si>
  <si>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</si>
  <si>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</si>
  <si>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</si>
  <si>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</si>
  <si>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</si>
  <si>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d12</t>
  </si>
  <si>
    <t>umývadlo stojánková baterie,výpust,sifon  dodá zt       1/2" 1/2"" 50</t>
  </si>
  <si>
    <t>d13</t>
  </si>
  <si>
    <t>osoušeč rukou   dodá elektro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</si>
  <si>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</si>
  <si>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</si>
  <si>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</si>
  <si>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</si>
  <si>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</si>
  <si>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</si>
  <si>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</si>
  <si>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</si>
  <si>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</si>
  <si>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</si>
  <si>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</si>
  <si>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</si>
  <si>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</si>
  <si>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</si>
  <si>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</si>
  <si>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</si>
  <si>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</si>
  <si>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</si>
  <si>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</si>
  <si>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</si>
  <si>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</si>
  <si>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</si>
  <si>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</si>
  <si>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</si>
  <si>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</si>
  <si>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</si>
  <si>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</si>
  <si>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</si>
  <si>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</si>
  <si>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</si>
  <si>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</si>
  <si>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</si>
  <si>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</si>
  <si>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</si>
  <si>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</si>
  <si>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</si>
  <si>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</si>
  <si>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</si>
  <si>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</si>
  <si>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</si>
  <si>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</si>
  <si>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</si>
  <si>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</si>
  <si>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</si>
  <si>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</si>
  <si>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</si>
  <si>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</si>
  <si>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</si>
  <si>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</si>
  <si>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</si>
  <si>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</si>
  <si>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f16</t>
  </si>
  <si>
    <t>gula v kanálku krytá vyjímatelnou rohoží 700x350x000 dodá zt         gula</t>
  </si>
  <si>
    <t>f17</t>
  </si>
  <si>
    <t>zákryt vzt s osvětlením  dodá vzt</t>
  </si>
  <si>
    <t>f18</t>
  </si>
  <si>
    <t>regál nerez 600x700x900</t>
  </si>
  <si>
    <t>f19</t>
  </si>
  <si>
    <t>gula v kanálku krytá vyjímatelnou rohoží 1000x350x000 dodá zt         gula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</si>
  <si>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</si>
  <si>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</si>
  <si>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</si>
  <si>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</si>
  <si>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</si>
  <si>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</si>
  <si>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</si>
  <si>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</si>
  <si>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</si>
  <si>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</si>
  <si>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</si>
  <si>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</si>
  <si>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</si>
  <si>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</si>
  <si>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</si>
  <si>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</si>
  <si>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</si>
  <si>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</si>
  <si>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</si>
  <si>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</si>
  <si>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</si>
  <si>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</si>
  <si>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</si>
  <si>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</si>
  <si>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</si>
  <si>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</si>
  <si>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</si>
  <si>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</si>
  <si>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</si>
  <si>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</si>
  <si>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</si>
  <si>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</si>
  <si>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</si>
  <si>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</si>
  <si>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</si>
  <si>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</si>
  <si>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</si>
  <si>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</si>
  <si>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</si>
  <si>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</si>
  <si>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1659443149</t>
  </si>
  <si>
    <t>39,7-33,0</t>
  </si>
  <si>
    <t>-240039212</t>
  </si>
  <si>
    <t>6,7*30 'Přepočtené koeficientem množství</t>
  </si>
  <si>
    <t>-56707501</t>
  </si>
  <si>
    <t>6,7*1,67 'Přepočtené koeficientem množství</t>
  </si>
  <si>
    <t>840869000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</si>
  <si>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</si>
  <si>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</si>
  <si>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</si>
  <si>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</si>
  <si>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</si>
  <si>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</si>
  <si>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</si>
  <si>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</si>
  <si>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</si>
  <si>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</si>
  <si>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</si>
  <si>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</si>
  <si>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</si>
  <si>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</si>
  <si>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</si>
  <si>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</si>
  <si>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</si>
  <si>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</si>
  <si>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</si>
  <si>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-1636008381</t>
  </si>
  <si>
    <t>6,9+20,5</t>
  </si>
  <si>
    <t>-(5+14,3)</t>
  </si>
  <si>
    <t>-1350490524</t>
  </si>
  <si>
    <t>8,1*30 'Přepočtené koeficientem množství</t>
  </si>
  <si>
    <t>996416275</t>
  </si>
  <si>
    <t>8,1*1,67 'Přepočtené koeficientem množství</t>
  </si>
  <si>
    <t>1929956219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</si>
  <si>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</si>
  <si>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</si>
  <si>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</si>
  <si>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</si>
  <si>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</si>
  <si>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</si>
  <si>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</si>
  <si>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</si>
  <si>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</si>
  <si>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</si>
  <si>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</si>
  <si>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</si>
  <si>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</si>
  <si>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</si>
  <si>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</si>
  <si>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</si>
  <si>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</si>
  <si>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</si>
  <si>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</si>
  <si>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</si>
  <si>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</si>
  <si>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</si>
  <si>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</si>
  <si>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</si>
  <si>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</si>
  <si>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</si>
  <si>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</si>
  <si>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</si>
  <si>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</si>
  <si>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</si>
  <si>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</si>
  <si>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</si>
  <si>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</si>
  <si>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</si>
  <si>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</si>
  <si>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</si>
  <si>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</si>
  <si>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1522379251</t>
  </si>
  <si>
    <t>2,0-0,5</t>
  </si>
  <si>
    <t>-47340024</t>
  </si>
  <si>
    <t>1,5*30 'Přepočtené koeficientem množství</t>
  </si>
  <si>
    <t>-137781006</t>
  </si>
  <si>
    <t>1,5*1,67 'Přepočtené koeficientem množství</t>
  </si>
  <si>
    <t>803831772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</si>
  <si>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</si>
  <si>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</si>
  <si>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</si>
  <si>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</si>
  <si>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</si>
  <si>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</si>
  <si>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</si>
  <si>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</si>
  <si>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</si>
  <si>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</si>
  <si>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</si>
  <si>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</si>
  <si>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</si>
  <si>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</si>
  <si>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</si>
  <si>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</si>
  <si>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</si>
  <si>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</si>
  <si>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</si>
  <si>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</si>
  <si>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</si>
  <si>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</si>
  <si>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</si>
  <si>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</si>
  <si>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</si>
  <si>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</si>
  <si>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</si>
  <si>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</si>
  <si>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</si>
  <si>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</si>
  <si>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</si>
  <si>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</si>
  <si>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</si>
  <si>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</si>
  <si>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</si>
  <si>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</si>
  <si>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</si>
  <si>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</si>
  <si>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</si>
  <si>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</si>
  <si>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</si>
  <si>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</si>
  <si>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</si>
  <si>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</si>
  <si>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</si>
  <si>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</si>
  <si>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</si>
  <si>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</si>
  <si>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</si>
  <si>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</si>
  <si>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</si>
  <si>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</si>
  <si>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</si>
  <si>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</si>
  <si>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</si>
  <si>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</si>
  <si>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</si>
  <si>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</si>
  <si>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</si>
  <si>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</si>
  <si>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</si>
  <si>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</si>
  <si>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</si>
  <si>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</si>
  <si>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</si>
  <si>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</si>
  <si>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</si>
  <si>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</si>
  <si>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</si>
  <si>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</si>
  <si>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</si>
  <si>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</si>
  <si>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</si>
  <si>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</si>
  <si>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</si>
  <si>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</si>
  <si>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</si>
  <si>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</si>
  <si>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</si>
  <si>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</si>
  <si>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</si>
  <si>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</si>
  <si>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</si>
  <si>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</si>
  <si>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</si>
  <si>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</si>
  <si>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</si>
  <si>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</si>
  <si>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</si>
  <si>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</si>
  <si>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</si>
  <si>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</si>
  <si>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</si>
  <si>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</si>
  <si>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</si>
  <si>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</si>
  <si>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</si>
  <si>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</si>
  <si>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</si>
  <si>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</si>
  <si>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</si>
  <si>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</si>
  <si>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</si>
  <si>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</si>
  <si>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</si>
  <si>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</si>
  <si>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</si>
  <si>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</si>
  <si>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</si>
  <si>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</si>
  <si>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</si>
  <si>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</si>
  <si>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</si>
  <si>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</si>
  <si>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</si>
  <si>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</si>
  <si>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</si>
  <si>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</si>
  <si>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</si>
  <si>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</si>
  <si>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</si>
  <si>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</si>
  <si>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</si>
  <si>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</si>
  <si>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</si>
  <si>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</si>
  <si>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</si>
  <si>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</si>
  <si>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</si>
  <si>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</si>
  <si>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Úprava stávajícího vedení CETIN, zakončení v SO 02</t>
  </si>
  <si>
    <t>1125187397</t>
  </si>
  <si>
    <t>Poznámka k položce:_x000D_
úprava trasy vedení odklonění do zelného pásu k objektu SO02, vytýčení stávajcí trasy, koordinace s pracovníky CETIN</t>
  </si>
  <si>
    <t>1218002R</t>
  </si>
  <si>
    <t>SKRIN MRK 10 KOMPLETNÍ NA OMITKU IP54, NOSNÍK 3/10, SVORKOVNICE 2/10 ROZPOJOVACÍ</t>
  </si>
  <si>
    <t>1537430256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</si>
  <si>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</si>
  <si>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</si>
  <si>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</si>
  <si>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</si>
  <si>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</si>
  <si>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</si>
  <si>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</si>
  <si>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</si>
  <si>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</si>
  <si>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</si>
  <si>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</si>
  <si>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</si>
  <si>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</si>
  <si>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</si>
  <si>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</si>
  <si>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</si>
  <si>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</si>
  <si>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</si>
  <si>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</si>
  <si>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</si>
  <si>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</si>
  <si>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</si>
  <si>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</si>
  <si>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</si>
  <si>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</si>
  <si>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</si>
  <si>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</si>
  <si>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</si>
  <si>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</si>
  <si>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</si>
  <si>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</si>
  <si>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</si>
  <si>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</si>
  <si>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</si>
  <si>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</si>
  <si>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</si>
  <si>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</si>
  <si>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</si>
  <si>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</si>
  <si>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</si>
  <si>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</si>
  <si>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</si>
  <si>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</si>
  <si>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</si>
  <si>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</si>
  <si>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</si>
  <si>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</si>
  <si>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</si>
  <si>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</si>
  <si>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</si>
  <si>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</si>
  <si>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</si>
  <si>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</si>
  <si>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</si>
  <si>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</si>
  <si>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</si>
  <si>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</si>
  <si>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</si>
  <si>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</si>
  <si>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</si>
  <si>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</si>
  <si>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</si>
  <si>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991805269</t>
  </si>
  <si>
    <t>37,0-13,8</t>
  </si>
  <si>
    <t>-110*3,14*0,07*0,07</t>
  </si>
  <si>
    <t>1582138221</t>
  </si>
  <si>
    <t>37,0-21,508</t>
  </si>
  <si>
    <t>-1264924881</t>
  </si>
  <si>
    <t>15,492*30 'Přepočtené koeficientem množství</t>
  </si>
  <si>
    <t>-1475187944</t>
  </si>
  <si>
    <t>15,492*1,67 'Přepočtené koeficientem množství</t>
  </si>
  <si>
    <t>1114090274</t>
  </si>
  <si>
    <t>ostatní</t>
  </si>
  <si>
    <t>Pol64</t>
  </si>
  <si>
    <t>Pol65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</si>
  <si>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</si>
  <si>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</si>
  <si>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</si>
  <si>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</si>
  <si>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</si>
  <si>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</si>
  <si>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Pol66</t>
  </si>
  <si>
    <t>Hloubení rýh šířky do 60 cm v hor.2 do 100 m3</t>
  </si>
  <si>
    <t>Poznámka k položce:_x000D_
pro potrubí :    (0,2*0,4)*410</t>
  </si>
  <si>
    <t>Pol67</t>
  </si>
  <si>
    <t>Hloubení šachet v hor.2 do 100 m3</t>
  </si>
  <si>
    <t>Poznámka k položce:_x000D_
pro postřikovače  102ks_x000D_
pro ventilové šachtice 8ks</t>
  </si>
  <si>
    <t>Pol68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</si>
  <si>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</si>
  <si>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</si>
  <si>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</si>
  <si>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</si>
  <si>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</si>
  <si>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</si>
  <si>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</si>
  <si>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</si>
  <si>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</si>
  <si>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</si>
  <si>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</si>
  <si>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</si>
  <si>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</si>
  <si>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</si>
  <si>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</si>
  <si>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</si>
  <si>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</si>
  <si>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</si>
  <si>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</si>
  <si>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</si>
  <si>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</si>
  <si>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</si>
  <si>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</si>
  <si>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</si>
  <si>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</si>
  <si>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</si>
  <si>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</si>
  <si>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</si>
  <si>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</si>
  <si>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</si>
  <si>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</si>
  <si>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</si>
  <si>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</si>
  <si>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</si>
  <si>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</si>
  <si>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</si>
  <si>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</si>
  <si>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</si>
  <si>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</si>
  <si>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</si>
  <si>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</si>
  <si>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</si>
  <si>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</si>
  <si>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</si>
  <si>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</si>
  <si>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</si>
  <si>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</si>
  <si>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</si>
  <si>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</si>
  <si>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</si>
  <si>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</si>
  <si>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</si>
  <si>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</si>
  <si>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</si>
  <si>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</si>
  <si>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</si>
  <si>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</si>
  <si>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</si>
  <si>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</si>
  <si>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</si>
  <si>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</si>
  <si>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</si>
  <si>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</si>
  <si>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</si>
  <si>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</si>
  <si>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</si>
  <si>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</si>
  <si>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</si>
  <si>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</si>
  <si>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</si>
  <si>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</si>
  <si>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</si>
  <si>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</si>
  <si>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</si>
  <si>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</si>
  <si>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</si>
  <si>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</si>
  <si>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</si>
  <si>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</si>
  <si>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</si>
  <si>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</si>
  <si>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</si>
  <si>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</si>
  <si>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</si>
  <si>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</si>
  <si>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</si>
  <si>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</si>
  <si>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</si>
  <si>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</si>
  <si>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</si>
  <si>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</si>
  <si>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</si>
  <si>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</si>
  <si>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</si>
  <si>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</si>
  <si>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</si>
  <si>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</si>
  <si>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</si>
  <si>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</si>
  <si>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</si>
  <si>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</si>
  <si>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</si>
  <si>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</si>
  <si>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</si>
  <si>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</si>
  <si>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</si>
  <si>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</si>
  <si>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</si>
  <si>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</si>
  <si>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</si>
  <si>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</si>
  <si>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</si>
  <si>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</si>
  <si>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</si>
  <si>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</si>
  <si>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</si>
  <si>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</si>
  <si>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</si>
  <si>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</si>
  <si>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</si>
  <si>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</si>
  <si>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</si>
  <si>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</si>
  <si>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</si>
  <si>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</si>
  <si>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</si>
  <si>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</si>
  <si>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</si>
  <si>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</si>
  <si>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</si>
  <si>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</si>
  <si>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</si>
  <si>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</si>
  <si>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</si>
  <si>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</si>
  <si>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</si>
  <si>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</si>
  <si>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</si>
  <si>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</si>
  <si>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</si>
  <si>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</si>
  <si>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</si>
  <si>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</si>
  <si>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</si>
  <si>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</si>
  <si>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</si>
  <si>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</si>
  <si>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</si>
  <si>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</si>
  <si>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</si>
  <si>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</si>
  <si>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</si>
  <si>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</si>
  <si>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</si>
  <si>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</si>
  <si>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</si>
  <si>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</si>
  <si>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</si>
  <si>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</si>
  <si>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</si>
  <si>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</si>
  <si>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</si>
  <si>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</si>
  <si>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</si>
  <si>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</si>
  <si>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</si>
  <si>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</si>
  <si>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</si>
  <si>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</si>
  <si>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</si>
  <si>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</si>
  <si>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</si>
  <si>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</si>
  <si>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</si>
  <si>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</si>
  <si>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</si>
  <si>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</si>
  <si>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</si>
  <si>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</si>
  <si>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</si>
  <si>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</si>
  <si>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</si>
  <si>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</si>
  <si>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</si>
  <si>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</si>
  <si>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</si>
  <si>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</si>
  <si>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</si>
  <si>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</si>
  <si>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</si>
  <si>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</si>
  <si>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</si>
  <si>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</si>
  <si>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</si>
  <si>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</si>
  <si>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</si>
  <si>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</si>
  <si>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</si>
  <si>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</si>
  <si>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</si>
  <si>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</si>
  <si>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</si>
  <si>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</si>
  <si>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</si>
  <si>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</si>
  <si>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</si>
  <si>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</si>
  <si>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</si>
  <si>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</si>
  <si>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</si>
  <si>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</si>
  <si>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</si>
  <si>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</si>
  <si>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</si>
  <si>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</si>
  <si>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</si>
  <si>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</si>
  <si>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</si>
  <si>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</si>
  <si>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</si>
  <si>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</si>
  <si>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</si>
  <si>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</si>
  <si>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</si>
  <si>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</si>
  <si>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</si>
  <si>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</si>
  <si>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</si>
  <si>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</si>
  <si>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</si>
  <si>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</si>
  <si>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</si>
  <si>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</si>
  <si>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</si>
  <si>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</si>
  <si>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</si>
  <si>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</si>
  <si>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</si>
  <si>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</si>
  <si>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</si>
  <si>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</si>
  <si>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</si>
  <si>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</si>
  <si>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</si>
  <si>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</si>
  <si>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</si>
  <si>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</si>
  <si>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</si>
  <si>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</si>
  <si>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</si>
  <si>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</si>
  <si>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</si>
  <si>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</si>
  <si>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</si>
  <si>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</si>
  <si>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</si>
  <si>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</si>
  <si>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</si>
  <si>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</si>
  <si>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</si>
  <si>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</si>
  <si>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</si>
  <si>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</si>
  <si>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</si>
  <si>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</si>
  <si>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</si>
  <si>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</si>
  <si>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</si>
  <si>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</si>
  <si>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</si>
  <si>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</si>
  <si>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</si>
  <si>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</si>
  <si>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</si>
  <si>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</si>
  <si>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</si>
  <si>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</si>
  <si>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</si>
  <si>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</si>
  <si>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</si>
  <si>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</si>
  <si>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</si>
  <si>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</si>
  <si>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</si>
  <si>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</si>
  <si>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</si>
  <si>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</si>
  <si>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</si>
  <si>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</si>
  <si>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</si>
  <si>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</si>
  <si>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</si>
  <si>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</si>
  <si>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</si>
  <si>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</si>
  <si>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</si>
  <si>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</si>
  <si>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</si>
  <si>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</si>
  <si>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</si>
  <si>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</si>
  <si>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</si>
  <si>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</si>
  <si>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</si>
  <si>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</si>
  <si>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</si>
  <si>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</si>
  <si>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</si>
  <si>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</si>
  <si>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</si>
  <si>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</si>
  <si>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</si>
  <si>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</si>
  <si>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</si>
  <si>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</si>
  <si>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</si>
  <si>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</si>
  <si>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</si>
  <si>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</si>
  <si>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</si>
  <si>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</si>
  <si>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</si>
  <si>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</si>
  <si>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</si>
  <si>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</si>
  <si>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</si>
  <si>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</si>
  <si>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</si>
  <si>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</si>
  <si>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</si>
  <si>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</si>
  <si>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</si>
  <si>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</si>
  <si>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</si>
  <si>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</si>
  <si>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</si>
  <si>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</si>
  <si>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</si>
  <si>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</si>
  <si>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</si>
  <si>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</si>
  <si>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</si>
  <si>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</si>
  <si>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</si>
  <si>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</si>
  <si>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</si>
  <si>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</si>
  <si>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</si>
  <si>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</si>
  <si>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</si>
  <si>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</si>
  <si>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</si>
  <si>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</si>
  <si>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</si>
  <si>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</si>
  <si>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</si>
  <si>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</si>
  <si>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</si>
  <si>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</si>
  <si>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</si>
  <si>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</si>
  <si>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</si>
  <si>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</si>
  <si>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</si>
  <si>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</si>
  <si>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</si>
  <si>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</si>
  <si>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</si>
  <si>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</si>
  <si>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</si>
  <si>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</si>
  <si>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</si>
  <si>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</si>
  <si>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</si>
  <si>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</si>
  <si>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</si>
  <si>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</si>
  <si>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</si>
  <si>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</si>
  <si>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</si>
  <si>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</si>
  <si>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</si>
  <si>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</si>
  <si>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</si>
  <si>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</si>
  <si>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</si>
  <si>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</si>
  <si>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</si>
  <si>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</si>
  <si>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</si>
  <si>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</si>
  <si>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</si>
  <si>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</si>
  <si>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</si>
  <si>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</si>
  <si>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</si>
  <si>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</si>
  <si>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</si>
  <si>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</si>
  <si>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</si>
  <si>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</si>
  <si>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</si>
  <si>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</si>
  <si>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</si>
  <si>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</si>
  <si>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</si>
  <si>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</si>
  <si>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</si>
  <si>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</si>
  <si>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</si>
  <si>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</si>
  <si>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</si>
  <si>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</si>
  <si>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</si>
  <si>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</si>
  <si>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</si>
  <si>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</si>
  <si>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</si>
  <si>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</si>
  <si>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</si>
  <si>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</si>
  <si>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</si>
  <si>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</si>
  <si>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</si>
  <si>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</si>
  <si>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</si>
  <si>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</si>
  <si>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</si>
  <si>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</si>
  <si>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</si>
  <si>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</si>
  <si>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</si>
  <si>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</si>
  <si>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</si>
  <si>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</si>
  <si>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</si>
  <si>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</si>
  <si>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</si>
  <si>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</si>
  <si>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</si>
  <si>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</si>
  <si>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</si>
  <si>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</si>
  <si>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</si>
  <si>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</si>
  <si>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</si>
  <si>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</si>
  <si>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</si>
  <si>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</si>
  <si>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</si>
  <si>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</si>
  <si>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</si>
  <si>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</si>
  <si>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</si>
  <si>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</si>
  <si>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</si>
  <si>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</si>
  <si>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</si>
  <si>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</si>
  <si>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</si>
  <si>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</si>
  <si>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</si>
  <si>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</si>
  <si>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</si>
  <si>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</si>
  <si>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</si>
  <si>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</si>
  <si>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</si>
  <si>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</si>
  <si>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</si>
  <si>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</si>
  <si>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</si>
  <si>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</si>
  <si>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</si>
  <si>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</si>
  <si>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</si>
  <si>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</si>
  <si>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</si>
  <si>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</si>
  <si>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</si>
  <si>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</si>
  <si>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</si>
  <si>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</si>
  <si>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</si>
  <si>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</si>
  <si>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</si>
  <si>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</si>
  <si>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</si>
  <si>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</si>
  <si>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</si>
  <si>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</si>
  <si>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</si>
  <si>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</si>
  <si>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</si>
  <si>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</si>
  <si>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</si>
  <si>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</si>
  <si>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</si>
  <si>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</si>
  <si>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</si>
  <si>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</si>
  <si>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</si>
  <si>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</si>
  <si>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</si>
  <si>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</si>
  <si>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</si>
  <si>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</si>
  <si>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</si>
  <si>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</si>
  <si>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</si>
  <si>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</si>
  <si>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</si>
  <si>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</si>
  <si>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</si>
  <si>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</si>
  <si>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</si>
  <si>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</si>
  <si>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</si>
  <si>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</si>
  <si>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</si>
  <si>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</si>
  <si>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</si>
  <si>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</si>
  <si>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</si>
  <si>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</si>
  <si>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</si>
  <si>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</si>
  <si>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</si>
  <si>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</si>
  <si>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</si>
  <si>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</si>
  <si>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</si>
  <si>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</si>
  <si>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</si>
  <si>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</si>
  <si>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</si>
  <si>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</si>
  <si>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</si>
  <si>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</si>
  <si>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</si>
  <si>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</si>
  <si>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</si>
  <si>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</si>
  <si>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</si>
  <si>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</si>
  <si>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</si>
  <si>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</si>
  <si>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</si>
  <si>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</si>
  <si>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</si>
  <si>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</si>
  <si>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</si>
  <si>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</si>
  <si>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</si>
  <si>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</si>
  <si>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</si>
  <si>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</si>
  <si>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</si>
  <si>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</si>
  <si>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</si>
  <si>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</si>
  <si>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</si>
  <si>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</si>
  <si>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</si>
  <si>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</si>
  <si>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</si>
  <si>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</si>
  <si>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</si>
  <si>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</si>
  <si>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</si>
  <si>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</si>
  <si>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</si>
  <si>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</si>
  <si>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</si>
  <si>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</si>
  <si>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</si>
  <si>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</si>
  <si>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</si>
  <si>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</si>
  <si>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</si>
  <si>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</si>
  <si>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</si>
  <si>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</si>
  <si>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</si>
  <si>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</si>
  <si>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</si>
  <si>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</si>
  <si>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</si>
  <si>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</si>
  <si>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</si>
  <si>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</si>
  <si>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</si>
  <si>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</si>
  <si>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</si>
  <si>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</si>
  <si>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</si>
  <si>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</si>
  <si>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</si>
  <si>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</si>
  <si>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</si>
  <si>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</si>
  <si>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</si>
  <si>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</si>
  <si>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</si>
  <si>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</si>
  <si>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</si>
  <si>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</si>
  <si>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</si>
  <si>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</si>
  <si>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</si>
  <si>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</si>
  <si>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</si>
  <si>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</si>
  <si>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</si>
  <si>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</si>
  <si>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</si>
  <si>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</si>
  <si>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</si>
  <si>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</si>
  <si>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</si>
  <si>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</si>
  <si>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</si>
  <si>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</si>
  <si>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</si>
  <si>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</si>
  <si>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</si>
  <si>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</si>
  <si>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</si>
  <si>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</si>
  <si>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</si>
  <si>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</si>
  <si>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</si>
  <si>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</si>
  <si>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</si>
  <si>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</si>
  <si>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</si>
  <si>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</si>
  <si>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</si>
  <si>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</si>
  <si>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</si>
  <si>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</si>
  <si>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</si>
  <si>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</si>
  <si>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</si>
  <si>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</si>
  <si>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</si>
  <si>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</si>
  <si>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</si>
  <si>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</si>
  <si>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</si>
  <si>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</si>
  <si>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</si>
  <si>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</si>
  <si>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</si>
  <si>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</si>
  <si>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</si>
  <si>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</si>
  <si>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</si>
  <si>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</si>
  <si>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</si>
  <si>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</si>
  <si>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</si>
  <si>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</si>
  <si>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</si>
  <si>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</si>
  <si>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</si>
  <si>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</si>
  <si>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</si>
  <si>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Pol691</t>
  </si>
  <si>
    <t>demontáž PVC kanalizačního potrubí DN 50  vč. odvozu a likvidace</t>
  </si>
  <si>
    <t>1482636158</t>
  </si>
  <si>
    <t>Pol692</t>
  </si>
  <si>
    <t>demontáž PVC kanalizační trubky DN 110  vč. odvozu a likvidace</t>
  </si>
  <si>
    <t>-1352458785</t>
  </si>
  <si>
    <t>Pol693</t>
  </si>
  <si>
    <t>demontáž litonového kanalizačního potrubí DN 70  vč. odvozu a likvidace</t>
  </si>
  <si>
    <t>-1802464139</t>
  </si>
  <si>
    <t>Pol694</t>
  </si>
  <si>
    <t>demontáž litonového odpadního potrubí DN125  vč. odvozu a likvidace</t>
  </si>
  <si>
    <t>703134042</t>
  </si>
  <si>
    <t>722</t>
  </si>
  <si>
    <t>Zdravotechnika - vnitřní vodovod</t>
  </si>
  <si>
    <t>Pol695</t>
  </si>
  <si>
    <t>demontáž PVC vodovodní trubky DN 1 1/2"  vč. odvozu a likvidace</t>
  </si>
  <si>
    <t>786070410</t>
  </si>
  <si>
    <t>Pol696</t>
  </si>
  <si>
    <t>demontáž PVC vodovodní trubky DN 1"  vč. odvozu a likvidace</t>
  </si>
  <si>
    <t>-1922974237</t>
  </si>
  <si>
    <t>Pol697</t>
  </si>
  <si>
    <t>demontáž ocelového vodovodního potrubí DN 1“  vč. odvozu a likvidace</t>
  </si>
  <si>
    <t>1757281760</t>
  </si>
  <si>
    <t>723</t>
  </si>
  <si>
    <t>Zdravotechnika - vnitřní plynovod</t>
  </si>
  <si>
    <t>Pol698</t>
  </si>
  <si>
    <t>demontáž ocelového plynovodního potrubí DN 50  vč. odvozu a likvidace</t>
  </si>
  <si>
    <t>-814323900</t>
  </si>
  <si>
    <t>Pol699</t>
  </si>
  <si>
    <t>demontáž ocelového plynovodního potrubí DN 32  vč. odvozu a likvidace</t>
  </si>
  <si>
    <t>-1236554348</t>
  </si>
  <si>
    <t>Pol700</t>
  </si>
  <si>
    <t>demontáž stávajícího plynoměru  vč. odvozu a likvidace</t>
  </si>
  <si>
    <t>-715044989</t>
  </si>
  <si>
    <t>Pol685</t>
  </si>
  <si>
    <t>demontáž WC vč. odvozu a likvidace</t>
  </si>
  <si>
    <t>708120767</t>
  </si>
  <si>
    <t>Pol686</t>
  </si>
  <si>
    <t>demontáž umyvadla včetně baterie  vč. odvozu a likvidace</t>
  </si>
  <si>
    <t>-587156896</t>
  </si>
  <si>
    <t>Pol687</t>
  </si>
  <si>
    <t>demontáž výlevky včetně nástěnné baterie  vč. odvozu a likvidace</t>
  </si>
  <si>
    <t>534914201</t>
  </si>
  <si>
    <t>Pol688</t>
  </si>
  <si>
    <t>demontáž vany včetně baterie  vč. odvozu a likvidace</t>
  </si>
  <si>
    <t>44141929</t>
  </si>
  <si>
    <t>Pol689</t>
  </si>
  <si>
    <t>demontáž sprchové baterie  vč. odvozu a likvidace</t>
  </si>
  <si>
    <t>-308900826</t>
  </si>
  <si>
    <t>Pol690</t>
  </si>
  <si>
    <t>demontáž sprchové vaničky, sprchové baterie a zástěny  vč. odvozu a likvidace</t>
  </si>
  <si>
    <t>-1969604716</t>
  </si>
  <si>
    <t>732</t>
  </si>
  <si>
    <t>Ústřední vytápění - strojovny</t>
  </si>
  <si>
    <t>Pol707</t>
  </si>
  <si>
    <t>demontáž stacionárního plynového kotle  vč. odvozu a likvidace</t>
  </si>
  <si>
    <t>1591603643</t>
  </si>
  <si>
    <t>Pol708</t>
  </si>
  <si>
    <t>demontáž kombinovaného rozdělovače a sběrače  vč. odvozu a likvidace</t>
  </si>
  <si>
    <t>962131464</t>
  </si>
  <si>
    <t>Pol709</t>
  </si>
  <si>
    <t>demontáž zásobníku TUV   vč. odvozu a likvidace</t>
  </si>
  <si>
    <t>-1231744520</t>
  </si>
  <si>
    <t>Pol710</t>
  </si>
  <si>
    <t>demontáž expanzní nádoby   vč. odvozu a likvidace</t>
  </si>
  <si>
    <t>-1250681143</t>
  </si>
  <si>
    <t>733</t>
  </si>
  <si>
    <t>Ústřední vytápění - rozvodné potrubí</t>
  </si>
  <si>
    <t>Pol701</t>
  </si>
  <si>
    <t>demontáž ocelového potrubí UT DN 1“   vč. odvozu a likvidace</t>
  </si>
  <si>
    <t>-1038202580</t>
  </si>
  <si>
    <t>Pol702</t>
  </si>
  <si>
    <t>demontáž ocelového potrubí UT DN 1 1/2"   vč. odvozu a likvidace</t>
  </si>
  <si>
    <t>1499035469</t>
  </si>
  <si>
    <t>Pol703</t>
  </si>
  <si>
    <t>demontáž ocelového potrubí UT DN 2"   vč. odvozu a likvidace</t>
  </si>
  <si>
    <t>812889763</t>
  </si>
  <si>
    <t>735</t>
  </si>
  <si>
    <t>Ústřední vytápění - otopná tělesa</t>
  </si>
  <si>
    <t>Pol704</t>
  </si>
  <si>
    <t>demontáž deskového radiátoru   vč. odvozu a likvidace</t>
  </si>
  <si>
    <t>-1576338619</t>
  </si>
  <si>
    <t>Pol705</t>
  </si>
  <si>
    <t>demontáž litinového radiátoru   vč. odvozu a likvidace</t>
  </si>
  <si>
    <t>959161010</t>
  </si>
  <si>
    <t>Pol706</t>
  </si>
  <si>
    <t>demontáž topného registru  vč. odvozu a likvidace</t>
  </si>
  <si>
    <t>1489400019</t>
  </si>
  <si>
    <t>Pol711</t>
  </si>
  <si>
    <t>Demontáže stávajících rozvaděčů včetně ekologické likvidace  vč. odvozu a likvidace</t>
  </si>
  <si>
    <t>-1067651221</t>
  </si>
  <si>
    <t>Pol712</t>
  </si>
  <si>
    <t>Demontáže svítidel včetně ekologické likvidace  vč. odvozu a likvidace</t>
  </si>
  <si>
    <t>-1299194890</t>
  </si>
  <si>
    <t>Pol713</t>
  </si>
  <si>
    <t>Demontáže spínačů včetně ekologické likvidace  vč. odvozu a likvidace</t>
  </si>
  <si>
    <t>-1315216596</t>
  </si>
  <si>
    <t>Pol714</t>
  </si>
  <si>
    <t>Demontáže zásuvek včetně ekologické likvidace  vč. odvozu a likvidace</t>
  </si>
  <si>
    <t>904821412</t>
  </si>
  <si>
    <t>Pol715</t>
  </si>
  <si>
    <t>Demontáže stávající kabeláže  vč. odvozu a likvidace</t>
  </si>
  <si>
    <t>-1164849218</t>
  </si>
  <si>
    <t>Pol716</t>
  </si>
  <si>
    <t>Demontáže kabeláže včetně PVC lišty  vč. odvozu a likvidace</t>
  </si>
  <si>
    <t>1435958175</t>
  </si>
  <si>
    <t>Pol717</t>
  </si>
  <si>
    <t>Demontáž soustavy uzemnění - drát FeZn  vč. odvozu a likvidace</t>
  </si>
  <si>
    <t>-1150023518</t>
  </si>
  <si>
    <t>Pol718</t>
  </si>
  <si>
    <t>Demontáž jímací tyče  vč. odvozu a likvidace</t>
  </si>
  <si>
    <t>1871284237</t>
  </si>
  <si>
    <t>742</t>
  </si>
  <si>
    <t>Elektroinstalace - slaboproud</t>
  </si>
  <si>
    <t>Pol719</t>
  </si>
  <si>
    <t>Demontáže stávajících rozvaděčů včetně ekologické likvidace</t>
  </si>
  <si>
    <t>-1967561786</t>
  </si>
  <si>
    <t>Pol7161</t>
  </si>
  <si>
    <t>-1317462911</t>
  </si>
  <si>
    <t>751</t>
  </si>
  <si>
    <t>Pol720</t>
  </si>
  <si>
    <t>Demontáž a ekologická likvidace stávajícího ventilátoru  vč. odvozu a likvidace</t>
  </si>
  <si>
    <t>-357200587</t>
  </si>
  <si>
    <t>Pol716.2</t>
  </si>
  <si>
    <t>-520565732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</si>
  <si>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</si>
  <si>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</si>
  <si>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</si>
  <si>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</si>
  <si>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</si>
  <si>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</si>
  <si>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</si>
  <si>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</si>
  <si>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</si>
  <si>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</si>
  <si>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</si>
  <si>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</si>
  <si>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</si>
  <si>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</si>
  <si>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</si>
  <si>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</si>
  <si>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</si>
  <si>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</si>
  <si>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</si>
  <si>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</si>
  <si>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</si>
  <si>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</si>
  <si>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</si>
  <si>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</si>
  <si>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</si>
  <si>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</si>
  <si>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</si>
  <si>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</si>
  <si>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</si>
  <si>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</si>
  <si>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</si>
  <si>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</si>
  <si>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</si>
  <si>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</si>
  <si>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</si>
  <si>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</si>
  <si>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</si>
  <si>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</si>
  <si>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</si>
  <si>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</si>
  <si>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</si>
  <si>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</si>
  <si>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</si>
  <si>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</si>
  <si>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</si>
  <si>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</si>
  <si>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</si>
  <si>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</si>
  <si>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</si>
  <si>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</si>
  <si>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</si>
  <si>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</si>
  <si>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</si>
  <si>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</si>
  <si>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</si>
  <si>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</si>
  <si>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</si>
  <si>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</si>
  <si>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</si>
  <si>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</si>
  <si>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</si>
  <si>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</si>
  <si>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</si>
  <si>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</si>
  <si>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</si>
  <si>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</si>
  <si>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</si>
  <si>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</si>
  <si>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</si>
  <si>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</si>
  <si>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</si>
  <si>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</si>
  <si>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</si>
  <si>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</si>
  <si>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</si>
  <si>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</si>
  <si>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</si>
  <si>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</si>
  <si>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</si>
  <si>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</si>
  <si>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</si>
  <si>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</si>
  <si>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</si>
  <si>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</si>
  <si>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</si>
  <si>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</si>
  <si>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</si>
  <si>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</si>
  <si>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</si>
  <si>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</si>
  <si>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</si>
  <si>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</si>
  <si>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</si>
  <si>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</si>
  <si>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</si>
  <si>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</si>
  <si>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</si>
  <si>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</si>
  <si>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</si>
  <si>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</si>
  <si>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</si>
  <si>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</si>
  <si>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</si>
  <si>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</si>
  <si>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</si>
  <si>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</si>
  <si>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</si>
  <si>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</si>
  <si>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</si>
  <si>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</si>
  <si>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</si>
  <si>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</si>
  <si>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</si>
  <si>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</si>
  <si>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</si>
  <si>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</si>
  <si>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</si>
  <si>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</si>
  <si>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</si>
  <si>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</si>
  <si>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</si>
  <si>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</si>
  <si>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</si>
  <si>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</si>
  <si>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</si>
  <si>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</si>
  <si>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</si>
  <si>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</si>
  <si>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</si>
  <si>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</si>
  <si>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</si>
  <si>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</si>
  <si>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</si>
  <si>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</si>
  <si>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</si>
  <si>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</si>
  <si>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</si>
  <si>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</si>
  <si>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</si>
  <si>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</si>
  <si>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</si>
  <si>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</si>
  <si>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</si>
  <si>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</si>
  <si>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</si>
  <si>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</si>
  <si>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</si>
  <si>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</si>
  <si>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</si>
  <si>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</si>
  <si>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</si>
  <si>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</si>
  <si>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</si>
  <si>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</si>
  <si>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</si>
  <si>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</si>
  <si>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</si>
  <si>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</si>
  <si>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</si>
  <si>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</si>
  <si>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</si>
  <si>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</si>
  <si>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</si>
  <si>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</si>
  <si>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</si>
  <si>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</si>
  <si>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</si>
  <si>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</si>
  <si>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</si>
  <si>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</si>
  <si>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</si>
  <si>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</si>
  <si>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</si>
  <si>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</si>
  <si>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</si>
  <si>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</si>
  <si>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</si>
  <si>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</si>
  <si>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</si>
  <si>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</si>
  <si>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</si>
  <si>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</si>
  <si>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</si>
  <si>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</si>
  <si>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</si>
  <si>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</si>
  <si>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</si>
  <si>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</si>
  <si>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</si>
  <si>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</si>
  <si>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</si>
  <si>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</si>
  <si>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</si>
  <si>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</si>
  <si>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</si>
  <si>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</si>
  <si>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</si>
  <si>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</si>
  <si>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</si>
  <si>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</si>
  <si>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</si>
  <si>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</si>
  <si>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</si>
  <si>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</si>
  <si>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</si>
  <si>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</si>
  <si>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</si>
  <si>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</si>
  <si>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</si>
  <si>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</si>
  <si>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</si>
  <si>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</si>
  <si>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</si>
  <si>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</si>
  <si>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</si>
  <si>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</si>
  <si>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</si>
  <si>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</si>
  <si>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</si>
  <si>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</si>
  <si>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</si>
  <si>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</si>
  <si>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</si>
  <si>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</si>
  <si>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</si>
  <si>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</si>
  <si>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</si>
  <si>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</si>
  <si>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</si>
  <si>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</si>
  <si>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</si>
  <si>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</si>
  <si>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</si>
  <si>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</si>
  <si>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</si>
  <si>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</si>
  <si>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</si>
  <si>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</si>
  <si>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</si>
  <si>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</si>
  <si>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</si>
  <si>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</si>
  <si>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</si>
  <si>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</si>
  <si>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</si>
  <si>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</si>
  <si>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</si>
  <si>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</si>
  <si>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</si>
  <si>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</si>
  <si>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</si>
  <si>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</si>
  <si>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</si>
  <si>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</si>
  <si>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</si>
  <si>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</si>
  <si>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</si>
  <si>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</si>
  <si>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</si>
  <si>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</si>
  <si>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</si>
  <si>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</si>
  <si>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</si>
  <si>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</si>
  <si>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</si>
  <si>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</si>
  <si>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</si>
  <si>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</si>
  <si>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</si>
  <si>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</si>
  <si>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</si>
  <si>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</si>
  <si>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</si>
  <si>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</si>
  <si>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</si>
  <si>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</si>
  <si>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</si>
  <si>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</si>
  <si>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</si>
  <si>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</si>
  <si>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</si>
  <si>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</si>
  <si>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</si>
  <si>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</si>
  <si>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</si>
  <si>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</si>
  <si>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</si>
  <si>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</si>
  <si>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</si>
  <si>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</si>
  <si>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</si>
  <si>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</si>
  <si>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</si>
  <si>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</si>
  <si>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</si>
  <si>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</si>
  <si>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</si>
  <si>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</si>
  <si>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</si>
  <si>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</si>
  <si>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</si>
  <si>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</si>
  <si>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</si>
  <si>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</si>
  <si>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</si>
  <si>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</si>
  <si>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</si>
  <si>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</si>
  <si>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</si>
  <si>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</si>
  <si>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</si>
  <si>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</si>
  <si>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</si>
  <si>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</si>
  <si>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</si>
  <si>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</si>
  <si>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</si>
  <si>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</si>
  <si>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</si>
  <si>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</si>
  <si>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</si>
  <si>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</si>
  <si>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</si>
  <si>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</si>
  <si>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</si>
  <si>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</si>
  <si>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330532568</t>
  </si>
  <si>
    <t>-1902108954</t>
  </si>
  <si>
    <t>1035912239</t>
  </si>
  <si>
    <t>-1239433839</t>
  </si>
  <si>
    <t>1362015228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</si>
  <si>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</si>
  <si>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</si>
  <si>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</si>
  <si>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</si>
  <si>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</si>
  <si>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</si>
  <si>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</si>
  <si>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</si>
  <si>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</si>
  <si>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</si>
  <si>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</si>
  <si>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</si>
  <si>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</si>
  <si>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</si>
  <si>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</si>
  <si>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</si>
  <si>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</si>
  <si>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</si>
  <si>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</si>
  <si>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</si>
  <si>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</si>
  <si>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</si>
  <si>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</si>
  <si>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</si>
  <si>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</si>
  <si>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</si>
  <si>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</si>
  <si>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</si>
  <si>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</si>
  <si>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</si>
  <si>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</si>
  <si>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</si>
  <si>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</si>
  <si>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</si>
  <si>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</si>
  <si>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</si>
  <si>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</si>
  <si>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</si>
  <si>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</si>
  <si>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</si>
  <si>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</si>
  <si>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</si>
  <si>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</si>
  <si>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</si>
  <si>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</si>
  <si>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</si>
  <si>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</si>
  <si>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</si>
  <si>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</si>
  <si>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</si>
  <si>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</si>
  <si>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</si>
  <si>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</si>
  <si>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</si>
  <si>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</si>
  <si>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</si>
  <si>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</si>
  <si>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</si>
  <si>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</si>
  <si>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</si>
  <si>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</si>
  <si>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</si>
  <si>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</si>
  <si>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</si>
  <si>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</si>
  <si>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</si>
  <si>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</si>
  <si>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</si>
  <si>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</si>
  <si>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</si>
  <si>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</si>
  <si>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</si>
  <si>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</si>
  <si>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</si>
  <si>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</si>
  <si>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</si>
  <si>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</si>
  <si>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</si>
  <si>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</si>
  <si>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</si>
  <si>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</si>
  <si>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</si>
  <si>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</si>
  <si>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</si>
  <si>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</si>
  <si>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</si>
  <si>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</si>
  <si>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</si>
  <si>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</si>
  <si>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</si>
  <si>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</si>
  <si>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</si>
  <si>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</si>
  <si>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</si>
  <si>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</si>
  <si>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</si>
  <si>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</si>
  <si>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</si>
  <si>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</si>
  <si>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</si>
  <si>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</si>
  <si>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</si>
  <si>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</si>
  <si>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</si>
  <si>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</si>
  <si>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</si>
  <si>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</si>
  <si>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</si>
  <si>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</si>
  <si>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</si>
  <si>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</si>
  <si>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</si>
  <si>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</si>
  <si>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</si>
  <si>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</si>
  <si>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</si>
  <si>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</si>
  <si>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</si>
  <si>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</si>
  <si>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</si>
  <si>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</si>
  <si>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</si>
  <si>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</si>
  <si>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</si>
  <si>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</si>
  <si>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</si>
  <si>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</si>
  <si>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</si>
  <si>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</si>
  <si>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</si>
  <si>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</si>
  <si>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</si>
  <si>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</si>
  <si>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</si>
  <si>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</si>
  <si>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</si>
  <si>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</si>
  <si>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</si>
  <si>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</si>
  <si>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</si>
  <si>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</si>
  <si>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</si>
  <si>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</si>
  <si>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</si>
  <si>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</si>
  <si>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</si>
  <si>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</si>
  <si>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</si>
  <si>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</si>
  <si>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</si>
  <si>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</si>
  <si>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</si>
  <si>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</si>
  <si>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</si>
  <si>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</si>
  <si>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</si>
  <si>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</si>
  <si>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</si>
  <si>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</si>
  <si>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</si>
  <si>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</si>
  <si>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</si>
  <si>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</si>
  <si>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</si>
  <si>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</si>
  <si>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</si>
  <si>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</si>
  <si>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</si>
  <si>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</si>
  <si>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</si>
  <si>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</si>
  <si>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</si>
  <si>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</si>
  <si>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</si>
  <si>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</si>
  <si>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</si>
  <si>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</si>
  <si>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</si>
  <si>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</si>
  <si>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</si>
  <si>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</si>
  <si>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</si>
  <si>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</si>
  <si>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</si>
  <si>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</si>
  <si>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</si>
  <si>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</si>
  <si>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</si>
  <si>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</si>
  <si>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</si>
  <si>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</si>
  <si>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</si>
  <si>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</si>
  <si>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</si>
  <si>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</si>
  <si>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</si>
  <si>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</si>
  <si>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</si>
  <si>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</si>
  <si>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</si>
  <si>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</si>
  <si>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</si>
  <si>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</si>
  <si>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</si>
  <si>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</si>
  <si>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</si>
  <si>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</si>
  <si>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</si>
  <si>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</si>
  <si>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</si>
  <si>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</si>
  <si>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</si>
  <si>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</si>
  <si>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</si>
  <si>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</si>
  <si>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</si>
  <si>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</si>
  <si>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</si>
  <si>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</si>
  <si>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</si>
  <si>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</si>
  <si>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</si>
  <si>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</si>
  <si>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</si>
  <si>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</si>
  <si>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</si>
  <si>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</si>
  <si>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</si>
  <si>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</si>
  <si>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</si>
  <si>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</si>
  <si>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</si>
  <si>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</si>
  <si>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</si>
  <si>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</si>
  <si>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</si>
  <si>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</si>
  <si>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</si>
  <si>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</si>
  <si>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</si>
  <si>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</si>
  <si>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</si>
  <si>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</si>
  <si>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</si>
  <si>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</si>
  <si>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</si>
  <si>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</si>
  <si>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</si>
  <si>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</si>
  <si>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</si>
  <si>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</si>
  <si>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</si>
  <si>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</si>
  <si>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</si>
  <si>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</si>
  <si>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</si>
  <si>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</si>
  <si>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</si>
  <si>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</si>
  <si>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</si>
  <si>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</si>
  <si>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</si>
  <si>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</si>
  <si>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</si>
  <si>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</si>
  <si>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</si>
  <si>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</si>
  <si>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</si>
  <si>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</si>
  <si>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</si>
  <si>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</si>
  <si>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</si>
  <si>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</si>
  <si>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</si>
  <si>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</si>
  <si>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</si>
  <si>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</si>
  <si>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</si>
  <si>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</si>
  <si>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</si>
  <si>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</si>
  <si>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</si>
  <si>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</si>
  <si>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</si>
  <si>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</si>
  <si>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</si>
  <si>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</si>
  <si>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</si>
  <si>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</si>
  <si>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 - NEKALKULOVAT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</si>
  <si>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</si>
  <si>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</si>
  <si>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</si>
  <si>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</si>
  <si>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</si>
  <si>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</si>
  <si>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</si>
  <si>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</si>
  <si>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</si>
  <si>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</si>
  <si>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</si>
  <si>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</si>
  <si>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</si>
  <si>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</si>
  <si>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</si>
  <si>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</si>
  <si>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</si>
  <si>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</si>
  <si>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</si>
  <si>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</si>
  <si>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</si>
  <si>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</si>
  <si>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</si>
  <si>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</si>
  <si>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</si>
  <si>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</si>
  <si>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</si>
  <si>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</si>
  <si>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</si>
  <si>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</si>
  <si>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</si>
  <si>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</si>
  <si>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</si>
  <si>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</si>
  <si>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</si>
  <si>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</si>
  <si>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</si>
  <si>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</si>
  <si>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</si>
  <si>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</si>
  <si>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</si>
  <si>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</si>
  <si>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</si>
  <si>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</si>
  <si>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</si>
  <si>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</si>
  <si>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</si>
  <si>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</si>
  <si>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</si>
  <si>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</si>
  <si>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</si>
  <si>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</si>
  <si>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</si>
  <si>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</si>
  <si>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</si>
  <si>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</si>
  <si>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</si>
  <si>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</si>
  <si>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</si>
  <si>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</si>
  <si>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</si>
  <si>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</si>
  <si>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</si>
  <si>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</si>
  <si>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</si>
  <si>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</si>
  <si>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</si>
  <si>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</si>
  <si>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</si>
  <si>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</si>
  <si>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</si>
  <si>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</si>
  <si>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</si>
  <si>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</si>
  <si>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</si>
  <si>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</si>
  <si>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</si>
  <si>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</si>
  <si>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</si>
  <si>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</si>
  <si>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</si>
  <si>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</si>
  <si>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</si>
  <si>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</si>
  <si>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</si>
  <si>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</si>
  <si>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</si>
  <si>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</si>
  <si>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</si>
  <si>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</si>
  <si>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</si>
  <si>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</si>
  <si>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</si>
  <si>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</si>
  <si>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</si>
  <si>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</si>
  <si>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</si>
  <si>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</si>
  <si>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</si>
  <si>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</si>
  <si>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</si>
  <si>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</si>
  <si>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</si>
  <si>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</si>
  <si>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</si>
  <si>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</si>
  <si>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</si>
  <si>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</si>
  <si>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</si>
  <si>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</si>
  <si>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</si>
  <si>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</si>
  <si>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</si>
  <si>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</si>
  <si>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</si>
  <si>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</si>
  <si>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</si>
  <si>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</si>
  <si>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</si>
  <si>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</si>
  <si>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</si>
  <si>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</si>
  <si>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</si>
  <si>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</si>
  <si>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</si>
  <si>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</si>
  <si>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</si>
  <si>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</si>
  <si>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</si>
  <si>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</si>
  <si>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</si>
  <si>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</si>
  <si>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</si>
  <si>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</si>
  <si>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</si>
  <si>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</si>
  <si>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</si>
  <si>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</si>
  <si>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</si>
  <si>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</si>
  <si>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</si>
  <si>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</si>
  <si>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</si>
  <si>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</si>
  <si>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</si>
  <si>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</si>
  <si>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</si>
  <si>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</si>
  <si>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</si>
  <si>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</si>
  <si>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</si>
  <si>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</si>
  <si>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</si>
  <si>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</si>
  <si>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</si>
  <si>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</si>
  <si>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</si>
  <si>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</si>
  <si>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</si>
  <si>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</si>
  <si>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</si>
  <si>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</si>
  <si>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</si>
  <si>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</si>
  <si>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</si>
  <si>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</si>
  <si>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</si>
  <si>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</si>
  <si>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</si>
  <si>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</si>
  <si>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</si>
  <si>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Pol605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</si>
  <si>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</si>
  <si>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</si>
  <si>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</si>
  <si>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</si>
  <si>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</si>
  <si>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</si>
  <si>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</si>
  <si>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</si>
  <si>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</si>
  <si>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</si>
  <si>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</si>
  <si>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</si>
  <si>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</si>
  <si>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</si>
  <si>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</si>
  <si>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</si>
  <si>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</si>
  <si>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</si>
  <si>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</si>
  <si>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</si>
  <si>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</si>
  <si>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</si>
  <si>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</si>
  <si>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</si>
  <si>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</si>
  <si>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</si>
  <si>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</si>
  <si>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</si>
  <si>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</si>
  <si>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</si>
  <si>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</si>
  <si>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</si>
  <si>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</si>
  <si>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</si>
  <si>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</si>
  <si>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</si>
  <si>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</si>
  <si>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</si>
  <si>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</si>
  <si>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</si>
  <si>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</si>
  <si>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</si>
  <si>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</si>
  <si>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</si>
  <si>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</si>
  <si>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</si>
  <si>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</si>
  <si>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</si>
  <si>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</si>
  <si>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</si>
  <si>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</si>
  <si>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</si>
  <si>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</si>
  <si>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</si>
  <si>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</si>
  <si>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</si>
  <si>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</si>
  <si>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</si>
  <si>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</si>
  <si>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</si>
  <si>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</si>
  <si>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</si>
  <si>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</si>
  <si>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</si>
  <si>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</si>
  <si>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</si>
  <si>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</si>
  <si>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</si>
  <si>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</si>
  <si>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</si>
  <si>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</si>
  <si>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</si>
  <si>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</si>
  <si>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</si>
  <si>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</si>
  <si>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</si>
  <si>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</si>
  <si>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</si>
  <si>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</si>
  <si>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</si>
  <si>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</si>
  <si>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</si>
  <si>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</si>
  <si>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</si>
  <si>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</si>
  <si>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</si>
  <si>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</si>
  <si>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</si>
  <si>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</si>
  <si>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</si>
  <si>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</si>
  <si>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</si>
  <si>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</si>
  <si>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</si>
  <si>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</si>
  <si>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</si>
  <si>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</si>
  <si>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</si>
  <si>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</si>
  <si>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</si>
  <si>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</si>
  <si>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</si>
  <si>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</si>
  <si>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</si>
  <si>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</si>
  <si>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</si>
  <si>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</si>
  <si>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</si>
  <si>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</si>
  <si>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</si>
  <si>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</si>
  <si>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</si>
  <si>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</si>
  <si>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</si>
  <si>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</si>
  <si>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</si>
  <si>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</si>
  <si>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</si>
  <si>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</si>
  <si>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</si>
  <si>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</si>
  <si>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</si>
  <si>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</si>
  <si>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</si>
  <si>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</si>
  <si>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</si>
  <si>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</si>
  <si>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</si>
  <si>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</si>
  <si>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</si>
  <si>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</si>
  <si>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</si>
  <si>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</si>
  <si>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</si>
  <si>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</si>
  <si>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</si>
  <si>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</si>
  <si>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</si>
  <si>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</si>
  <si>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</si>
  <si>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</si>
  <si>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</si>
  <si>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</si>
  <si>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</si>
  <si>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</si>
  <si>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</si>
  <si>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</si>
  <si>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</si>
  <si>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</si>
  <si>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</si>
  <si>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</si>
  <si>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</si>
  <si>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</si>
  <si>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</si>
  <si>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</si>
  <si>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</si>
  <si>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</si>
  <si>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</si>
  <si>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</si>
  <si>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</si>
  <si>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</si>
  <si>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</si>
  <si>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</si>
  <si>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</si>
  <si>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 - NEKALKULOVAT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</si>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</sst>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topLeftCell="A9" workbookViewId="0">
      <selection activeCell="AB44" sqref="AB4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42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R5" s="20"/>
      <c r="BE5" s="239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43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R6" s="20"/>
      <c r="BE6" s="240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0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0"/>
      <c r="BS8" s="17" t="s">
        <v>6</v>
      </c>
    </row>
    <row r="9" spans="1:74" ht="14.45" customHeight="1" x14ac:dyDescent="0.2">
      <c r="B9" s="20"/>
      <c r="AR9" s="20"/>
      <c r="BE9" s="240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0"/>
      <c r="BS10" s="17" t="s">
        <v>6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40"/>
      <c r="BS11" s="17" t="s">
        <v>6</v>
      </c>
    </row>
    <row r="12" spans="1:74" ht="6.95" customHeight="1" x14ac:dyDescent="0.2">
      <c r="B12" s="20"/>
      <c r="AR12" s="20"/>
      <c r="BE12" s="240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40"/>
      <c r="BS13" s="17" t="s">
        <v>6</v>
      </c>
    </row>
    <row r="14" spans="1:74" ht="12.75" x14ac:dyDescent="0.2">
      <c r="B14" s="20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27</v>
      </c>
      <c r="AN14" s="29" t="s">
        <v>29</v>
      </c>
      <c r="AR14" s="20"/>
      <c r="BE14" s="240"/>
      <c r="BS14" s="17" t="s">
        <v>6</v>
      </c>
    </row>
    <row r="15" spans="1:74" ht="6.95" customHeight="1" x14ac:dyDescent="0.2">
      <c r="B15" s="20"/>
      <c r="AR15" s="20"/>
      <c r="BE15" s="240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40"/>
      <c r="BS16" s="17" t="s">
        <v>4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1</v>
      </c>
      <c r="AR17" s="20"/>
      <c r="BE17" s="240"/>
      <c r="BS17" s="17" t="s">
        <v>32</v>
      </c>
    </row>
    <row r="18" spans="2:71" ht="6.95" customHeight="1" x14ac:dyDescent="0.2">
      <c r="B18" s="20"/>
      <c r="AR18" s="20"/>
      <c r="BE18" s="240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1</v>
      </c>
      <c r="AR19" s="20"/>
      <c r="BE19" s="240"/>
      <c r="BS19" s="17" t="s">
        <v>6</v>
      </c>
    </row>
    <row r="20" spans="2:71" ht="18.399999999999999" customHeight="1" x14ac:dyDescent="0.2">
      <c r="B20" s="20"/>
      <c r="E20" s="25" t="s">
        <v>34</v>
      </c>
      <c r="AK20" s="27" t="s">
        <v>27</v>
      </c>
      <c r="AN20" s="25" t="s">
        <v>1</v>
      </c>
      <c r="AR20" s="20"/>
      <c r="BE20" s="240"/>
      <c r="BS20" s="17" t="s">
        <v>32</v>
      </c>
    </row>
    <row r="21" spans="2:71" ht="6.95" customHeight="1" x14ac:dyDescent="0.2">
      <c r="B21" s="20"/>
      <c r="AR21" s="20"/>
      <c r="BE21" s="240"/>
    </row>
    <row r="22" spans="2:71" ht="12" customHeight="1" x14ac:dyDescent="0.2">
      <c r="B22" s="20"/>
      <c r="D22" s="27" t="s">
        <v>35</v>
      </c>
      <c r="AR22" s="20"/>
      <c r="BE22" s="240"/>
    </row>
    <row r="23" spans="2:71" ht="16.5" customHeight="1" x14ac:dyDescent="0.2">
      <c r="B23" s="20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40"/>
    </row>
    <row r="24" spans="2:71" ht="6.95" customHeight="1" x14ac:dyDescent="0.2">
      <c r="B24" s="20"/>
      <c r="AR24" s="20"/>
      <c r="BE24" s="240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0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7">
        <f>ROUND(AG94,2)</f>
        <v>0</v>
      </c>
      <c r="AL26" s="248"/>
      <c r="AM26" s="248"/>
      <c r="AN26" s="248"/>
      <c r="AO26" s="248"/>
      <c r="AR26" s="32"/>
      <c r="BE26" s="240"/>
    </row>
    <row r="27" spans="2:71" s="1" customFormat="1" ht="6.95" customHeight="1" x14ac:dyDescent="0.2">
      <c r="B27" s="32"/>
      <c r="AR27" s="32"/>
      <c r="BE27" s="240"/>
    </row>
    <row r="28" spans="2:71" s="1" customFormat="1" ht="12.75" x14ac:dyDescent="0.2">
      <c r="B28" s="32"/>
      <c r="L28" s="249" t="s">
        <v>37</v>
      </c>
      <c r="M28" s="249"/>
      <c r="N28" s="249"/>
      <c r="O28" s="249"/>
      <c r="P28" s="249"/>
      <c r="W28" s="249" t="s">
        <v>38</v>
      </c>
      <c r="X28" s="249"/>
      <c r="Y28" s="249"/>
      <c r="Z28" s="249"/>
      <c r="AA28" s="249"/>
      <c r="AB28" s="249"/>
      <c r="AC28" s="249"/>
      <c r="AD28" s="249"/>
      <c r="AE28" s="249"/>
      <c r="AK28" s="249" t="s">
        <v>39</v>
      </c>
      <c r="AL28" s="249"/>
      <c r="AM28" s="249"/>
      <c r="AN28" s="249"/>
      <c r="AO28" s="249"/>
      <c r="AR28" s="32"/>
      <c r="BE28" s="240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52">
        <v>0.21</v>
      </c>
      <c r="M29" s="251"/>
      <c r="N29" s="251"/>
      <c r="O29" s="251"/>
      <c r="P29" s="251"/>
      <c r="W29" s="250">
        <f>ROUND(AZ94, 2)</f>
        <v>0</v>
      </c>
      <c r="X29" s="251"/>
      <c r="Y29" s="251"/>
      <c r="Z29" s="251"/>
      <c r="AA29" s="251"/>
      <c r="AB29" s="251"/>
      <c r="AC29" s="251"/>
      <c r="AD29" s="251"/>
      <c r="AE29" s="251"/>
      <c r="AK29" s="250">
        <f>ROUND(AV94, 2)</f>
        <v>0</v>
      </c>
      <c r="AL29" s="251"/>
      <c r="AM29" s="251"/>
      <c r="AN29" s="251"/>
      <c r="AO29" s="251"/>
      <c r="AR29" s="36"/>
      <c r="BE29" s="241"/>
    </row>
    <row r="30" spans="2:71" s="2" customFormat="1" ht="14.45" customHeight="1" x14ac:dyDescent="0.2">
      <c r="B30" s="36"/>
      <c r="F30" s="27" t="s">
        <v>42</v>
      </c>
      <c r="L30" s="252">
        <v>0.15</v>
      </c>
      <c r="M30" s="251"/>
      <c r="N30" s="251"/>
      <c r="O30" s="251"/>
      <c r="P30" s="251"/>
      <c r="W30" s="250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0">
        <f>ROUND(AW94, 2)</f>
        <v>0</v>
      </c>
      <c r="AL30" s="251"/>
      <c r="AM30" s="251"/>
      <c r="AN30" s="251"/>
      <c r="AO30" s="251"/>
      <c r="AR30" s="36"/>
      <c r="BE30" s="241"/>
    </row>
    <row r="31" spans="2:71" s="2" customFormat="1" ht="14.45" hidden="1" customHeight="1" x14ac:dyDescent="0.2">
      <c r="B31" s="36"/>
      <c r="F31" s="27" t="s">
        <v>43</v>
      </c>
      <c r="L31" s="252">
        <v>0.21</v>
      </c>
      <c r="M31" s="251"/>
      <c r="N31" s="251"/>
      <c r="O31" s="251"/>
      <c r="P31" s="251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36"/>
      <c r="BE31" s="241"/>
    </row>
    <row r="32" spans="2:71" s="2" customFormat="1" ht="14.45" hidden="1" customHeight="1" x14ac:dyDescent="0.2">
      <c r="B32" s="36"/>
      <c r="F32" s="27" t="s">
        <v>44</v>
      </c>
      <c r="L32" s="252">
        <v>0.15</v>
      </c>
      <c r="M32" s="251"/>
      <c r="N32" s="251"/>
      <c r="O32" s="251"/>
      <c r="P32" s="251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36"/>
      <c r="BE32" s="241"/>
    </row>
    <row r="33" spans="2:57" s="2" customFormat="1" ht="14.45" hidden="1" customHeight="1" x14ac:dyDescent="0.2">
      <c r="B33" s="36"/>
      <c r="F33" s="27" t="s">
        <v>45</v>
      </c>
      <c r="L33" s="252">
        <v>0</v>
      </c>
      <c r="M33" s="251"/>
      <c r="N33" s="251"/>
      <c r="O33" s="251"/>
      <c r="P33" s="251"/>
      <c r="W33" s="250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0">
        <v>0</v>
      </c>
      <c r="AL33" s="251"/>
      <c r="AM33" s="251"/>
      <c r="AN33" s="251"/>
      <c r="AO33" s="251"/>
      <c r="AR33" s="36"/>
      <c r="BE33" s="241"/>
    </row>
    <row r="34" spans="2:57" s="1" customFormat="1" ht="6.95" customHeight="1" x14ac:dyDescent="0.2">
      <c r="B34" s="32"/>
      <c r="AR34" s="32"/>
      <c r="BE34" s="240"/>
    </row>
    <row r="35" spans="2:57" s="1" customFormat="1" ht="25.9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7" t="s">
        <v>48</v>
      </c>
      <c r="Y35" s="235"/>
      <c r="Z35" s="235"/>
      <c r="AA35" s="235"/>
      <c r="AB35" s="235"/>
      <c r="AC35" s="39"/>
      <c r="AD35" s="39"/>
      <c r="AE35" s="39"/>
      <c r="AF35" s="39"/>
      <c r="AG35" s="39"/>
      <c r="AH35" s="39"/>
      <c r="AI35" s="39"/>
      <c r="AJ35" s="39"/>
      <c r="AK35" s="234">
        <f>SUM(AK26:AK33)</f>
        <v>0</v>
      </c>
      <c r="AL35" s="235"/>
      <c r="AM35" s="235"/>
      <c r="AN35" s="235"/>
      <c r="AO35" s="236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55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20211113</v>
      </c>
      <c r="AR84" s="48"/>
    </row>
    <row r="85" spans="1:91" s="4" customFormat="1" ht="36.950000000000003" customHeight="1" x14ac:dyDescent="0.2">
      <c r="B85" s="49"/>
      <c r="C85" s="50" t="s">
        <v>16</v>
      </c>
      <c r="L85" s="231" t="str">
        <f>K6</f>
        <v>MŠ Vokovická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>Vokovice, p.č. 1281/256, 1281/257</v>
      </c>
      <c r="AI87" s="27" t="s">
        <v>22</v>
      </c>
      <c r="AM87" s="212" t="str">
        <f>IF(AN8= "","",AN8)</f>
        <v>21. 2. 2023</v>
      </c>
      <c r="AN87" s="212"/>
      <c r="AR87" s="32"/>
    </row>
    <row r="88" spans="1:91" s="1" customFormat="1" ht="6.95" customHeight="1" x14ac:dyDescent="0.2">
      <c r="B88" s="32"/>
      <c r="AR88" s="32"/>
    </row>
    <row r="89" spans="1:91" s="1" customFormat="1" ht="25.7" customHeight="1" x14ac:dyDescent="0.2">
      <c r="B89" s="32"/>
      <c r="C89" s="27" t="s">
        <v>24</v>
      </c>
      <c r="L89" s="3" t="str">
        <f>IF(E11= "","",E11)</f>
        <v>Městská část Praha 6, Čs. Armády 601/23</v>
      </c>
      <c r="AI89" s="27" t="s">
        <v>30</v>
      </c>
      <c r="AM89" s="213" t="str">
        <f>IF(E17="","",E17)</f>
        <v>ra15 a.s., ATELIER SEVER s.r.o.</v>
      </c>
      <c r="AN89" s="214"/>
      <c r="AO89" s="214"/>
      <c r="AP89" s="214"/>
      <c r="AR89" s="32"/>
      <c r="AS89" s="215" t="s">
        <v>56</v>
      </c>
      <c r="AT89" s="21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33</v>
      </c>
      <c r="AM90" s="213" t="str">
        <f>IF(E20="","",E20)</f>
        <v>Ecoten s.r.o.</v>
      </c>
      <c r="AN90" s="214"/>
      <c r="AO90" s="214"/>
      <c r="AP90" s="214"/>
      <c r="AR90" s="32"/>
      <c r="AS90" s="217"/>
      <c r="AT90" s="218"/>
      <c r="BD90" s="56"/>
    </row>
    <row r="91" spans="1:91" s="1" customFormat="1" ht="10.9" customHeight="1" x14ac:dyDescent="0.2">
      <c r="B91" s="32"/>
      <c r="AR91" s="32"/>
      <c r="AS91" s="217"/>
      <c r="AT91" s="218"/>
      <c r="BD91" s="56"/>
    </row>
    <row r="92" spans="1:91" s="1" customFormat="1" ht="29.25" customHeight="1" x14ac:dyDescent="0.2">
      <c r="B92" s="32"/>
      <c r="C92" s="233" t="s">
        <v>57</v>
      </c>
      <c r="D92" s="220"/>
      <c r="E92" s="220"/>
      <c r="F92" s="220"/>
      <c r="G92" s="220"/>
      <c r="H92" s="57"/>
      <c r="I92" s="219" t="s">
        <v>58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59</v>
      </c>
      <c r="AH92" s="220"/>
      <c r="AI92" s="220"/>
      <c r="AJ92" s="220"/>
      <c r="AK92" s="220"/>
      <c r="AL92" s="220"/>
      <c r="AM92" s="220"/>
      <c r="AN92" s="219" t="s">
        <v>60</v>
      </c>
      <c r="AO92" s="220"/>
      <c r="AP92" s="221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ROUND(AG95+AG117+SUM(AG126:AG137)+AG141,2)</f>
        <v>0</v>
      </c>
      <c r="AH94" s="229"/>
      <c r="AI94" s="229"/>
      <c r="AJ94" s="229"/>
      <c r="AK94" s="229"/>
      <c r="AL94" s="229"/>
      <c r="AM94" s="229"/>
      <c r="AN94" s="230">
        <f t="shared" ref="AN94:AN141" si="0">SUM(AG94,AT94)</f>
        <v>0</v>
      </c>
      <c r="AO94" s="230"/>
      <c r="AP94" s="230"/>
      <c r="AQ94" s="67" t="s">
        <v>1</v>
      </c>
      <c r="AR94" s="63"/>
      <c r="AS94" s="68">
        <f>ROUND(AS95+AS117+SUM(AS126:AS137)+AS141,2)</f>
        <v>0</v>
      </c>
      <c r="AT94" s="69">
        <f t="shared" ref="AT94:AT141" si="1">ROUND(SUM(AV94:AW94),2)</f>
        <v>0</v>
      </c>
      <c r="AU94" s="70">
        <f>ROUND(AU95+AU117+SUM(AU126:AU137)+AU141,5)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ROUND(AZ95+AZ117+SUM(AZ126:AZ137)+AZ141,2)</f>
        <v>0</v>
      </c>
      <c r="BA94" s="69">
        <f>ROUND(BA95+BA117+SUM(BA126:BA137)+BA141,2)</f>
        <v>0</v>
      </c>
      <c r="BB94" s="69">
        <f>ROUND(BB95+BB117+SUM(BB126:BB137)+BB141,2)</f>
        <v>0</v>
      </c>
      <c r="BC94" s="69">
        <f>ROUND(BC95+BC117+SUM(BC126:BC137)+BC141,2)</f>
        <v>0</v>
      </c>
      <c r="BD94" s="71">
        <f>ROUND(BD95+BD117+SUM(BD126:BD137)+BD141,2)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 x14ac:dyDescent="0.2">
      <c r="B95" s="74"/>
      <c r="C95" s="75"/>
      <c r="D95" s="211" t="s">
        <v>80</v>
      </c>
      <c r="E95" s="211"/>
      <c r="F95" s="211"/>
      <c r="G95" s="211"/>
      <c r="H95" s="211"/>
      <c r="I95" s="76"/>
      <c r="J95" s="211" t="s">
        <v>81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25">
        <f>ROUND(AG96+SUM(AG97:AG100)+AG105+AG110,2)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77" t="s">
        <v>82</v>
      </c>
      <c r="AR95" s="74"/>
      <c r="AS95" s="78">
        <f>ROUND(AS96+SUM(AS97:AS100)+AS105+AS110,2)</f>
        <v>0</v>
      </c>
      <c r="AT95" s="79">
        <f t="shared" si="1"/>
        <v>0</v>
      </c>
      <c r="AU95" s="80">
        <f>ROUND(AU96+SUM(AU97:AU100)+AU105+AU110,5)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ROUND(AZ96+SUM(AZ97:AZ100)+AZ105+AZ110,2)</f>
        <v>0</v>
      </c>
      <c r="BA95" s="79">
        <f>ROUND(BA96+SUM(BA97:BA100)+BA105+BA110,2)</f>
        <v>0</v>
      </c>
      <c r="BB95" s="79">
        <f>ROUND(BB96+SUM(BB97:BB100)+BB105+BB110,2)</f>
        <v>0</v>
      </c>
      <c r="BC95" s="79">
        <f>ROUND(BC96+SUM(BC97:BC100)+BC105+BC110,2)</f>
        <v>0</v>
      </c>
      <c r="BD95" s="81">
        <f>ROUND(BD96+SUM(BD97:BD100)+BD105+BD110,2)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16.5" customHeight="1" x14ac:dyDescent="0.2">
      <c r="A96" s="83" t="s">
        <v>86</v>
      </c>
      <c r="B96" s="48"/>
      <c r="C96" s="9"/>
      <c r="D96" s="9"/>
      <c r="E96" s="210" t="s">
        <v>87</v>
      </c>
      <c r="F96" s="210"/>
      <c r="G96" s="210"/>
      <c r="H96" s="210"/>
      <c r="I96" s="210"/>
      <c r="J96" s="9"/>
      <c r="K96" s="210" t="s">
        <v>88</v>
      </c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26">
        <f>'01a - Architektonicko-sta...'!J32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84" t="s">
        <v>89</v>
      </c>
      <c r="AR96" s="48"/>
      <c r="AS96" s="85">
        <v>0</v>
      </c>
      <c r="AT96" s="86">
        <f t="shared" si="1"/>
        <v>0</v>
      </c>
      <c r="AU96" s="87">
        <f>'01a - Architektonicko-sta...'!P152</f>
        <v>0</v>
      </c>
      <c r="AV96" s="86">
        <f>'01a - Architektonicko-sta...'!J35</f>
        <v>0</v>
      </c>
      <c r="AW96" s="86">
        <f>'01a - Architektonicko-sta...'!J36</f>
        <v>0</v>
      </c>
      <c r="AX96" s="86">
        <f>'01a - Architektonicko-sta...'!J37</f>
        <v>0</v>
      </c>
      <c r="AY96" s="86">
        <f>'01a - Architektonicko-sta...'!J38</f>
        <v>0</v>
      </c>
      <c r="AZ96" s="86">
        <f>'01a - Architektonicko-sta...'!F35</f>
        <v>0</v>
      </c>
      <c r="BA96" s="86">
        <f>'01a - Architektonicko-sta...'!F36</f>
        <v>0</v>
      </c>
      <c r="BB96" s="86">
        <f>'01a - Architektonicko-sta...'!F37</f>
        <v>0</v>
      </c>
      <c r="BC96" s="86">
        <f>'01a - Architektonicko-sta...'!F38</f>
        <v>0</v>
      </c>
      <c r="BD96" s="88">
        <f>'01a - Architektonicko-sta...'!F39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0" s="3" customFormat="1" ht="16.5" customHeight="1" x14ac:dyDescent="0.2">
      <c r="A97" s="83" t="s">
        <v>86</v>
      </c>
      <c r="B97" s="48"/>
      <c r="C97" s="9"/>
      <c r="D97" s="9"/>
      <c r="E97" s="210" t="s">
        <v>91</v>
      </c>
      <c r="F97" s="210"/>
      <c r="G97" s="210"/>
      <c r="H97" s="210"/>
      <c r="I97" s="210"/>
      <c r="J97" s="9"/>
      <c r="K97" s="210" t="s">
        <v>92</v>
      </c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26">
        <f>'04a - Vytápění'!J32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84" t="s">
        <v>89</v>
      </c>
      <c r="AR97" s="48"/>
      <c r="AS97" s="85">
        <v>0</v>
      </c>
      <c r="AT97" s="86">
        <f t="shared" si="1"/>
        <v>0</v>
      </c>
      <c r="AU97" s="87">
        <f>'04a - Vytápění'!P152</f>
        <v>0</v>
      </c>
      <c r="AV97" s="86">
        <f>'04a - Vytápění'!J35</f>
        <v>0</v>
      </c>
      <c r="AW97" s="86">
        <f>'04a - Vytápění'!J36</f>
        <v>0</v>
      </c>
      <c r="AX97" s="86">
        <f>'04a - Vytápění'!J37</f>
        <v>0</v>
      </c>
      <c r="AY97" s="86">
        <f>'04a - Vytápění'!J38</f>
        <v>0</v>
      </c>
      <c r="AZ97" s="86">
        <f>'04a - Vytápění'!F35</f>
        <v>0</v>
      </c>
      <c r="BA97" s="86">
        <f>'04a - Vytápění'!F36</f>
        <v>0</v>
      </c>
      <c r="BB97" s="86">
        <f>'04a - Vytápění'!F37</f>
        <v>0</v>
      </c>
      <c r="BC97" s="86">
        <f>'04a - Vytápění'!F38</f>
        <v>0</v>
      </c>
      <c r="BD97" s="88">
        <f>'04a - Vytápění'!F39</f>
        <v>0</v>
      </c>
      <c r="BT97" s="25" t="s">
        <v>85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0" s="3" customFormat="1" ht="16.5" customHeight="1" x14ac:dyDescent="0.2">
      <c r="A98" s="83" t="s">
        <v>86</v>
      </c>
      <c r="B98" s="48"/>
      <c r="C98" s="9"/>
      <c r="D98" s="9"/>
      <c r="E98" s="210" t="s">
        <v>94</v>
      </c>
      <c r="F98" s="210"/>
      <c r="G98" s="210"/>
      <c r="H98" s="210"/>
      <c r="I98" s="210"/>
      <c r="J98" s="9"/>
      <c r="K98" s="210" t="s">
        <v>95</v>
      </c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26">
        <f>'04b - Chlazení a vzduchot...'!J32</f>
        <v>0</v>
      </c>
      <c r="AH98" s="227"/>
      <c r="AI98" s="227"/>
      <c r="AJ98" s="227"/>
      <c r="AK98" s="227"/>
      <c r="AL98" s="227"/>
      <c r="AM98" s="227"/>
      <c r="AN98" s="226">
        <f t="shared" si="0"/>
        <v>0</v>
      </c>
      <c r="AO98" s="227"/>
      <c r="AP98" s="227"/>
      <c r="AQ98" s="84" t="s">
        <v>89</v>
      </c>
      <c r="AR98" s="48"/>
      <c r="AS98" s="85">
        <v>0</v>
      </c>
      <c r="AT98" s="86">
        <f t="shared" si="1"/>
        <v>0</v>
      </c>
      <c r="AU98" s="87">
        <f>'04b - Chlazení a vzduchot...'!P153</f>
        <v>0</v>
      </c>
      <c r="AV98" s="86">
        <f>'04b - Chlazení a vzduchot...'!J35</f>
        <v>0</v>
      </c>
      <c r="AW98" s="86">
        <f>'04b - Chlazení a vzduchot...'!J36</f>
        <v>0</v>
      </c>
      <c r="AX98" s="86">
        <f>'04b - Chlazení a vzduchot...'!J37</f>
        <v>0</v>
      </c>
      <c r="AY98" s="86">
        <f>'04b - Chlazení a vzduchot...'!J38</f>
        <v>0</v>
      </c>
      <c r="AZ98" s="86">
        <f>'04b - Chlazení a vzduchot...'!F35</f>
        <v>0</v>
      </c>
      <c r="BA98" s="86">
        <f>'04b - Chlazení a vzduchot...'!F36</f>
        <v>0</v>
      </c>
      <c r="BB98" s="86">
        <f>'04b - Chlazení a vzduchot...'!F37</f>
        <v>0</v>
      </c>
      <c r="BC98" s="86">
        <f>'04b - Chlazení a vzduchot...'!F38</f>
        <v>0</v>
      </c>
      <c r="BD98" s="88">
        <f>'04b - Chlazení a vzduchot...'!F39</f>
        <v>0</v>
      </c>
      <c r="BT98" s="25" t="s">
        <v>85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0" s="3" customFormat="1" ht="16.5" customHeight="1" x14ac:dyDescent="0.2">
      <c r="A99" s="83" t="s">
        <v>86</v>
      </c>
      <c r="B99" s="48"/>
      <c r="C99" s="9"/>
      <c r="D99" s="9"/>
      <c r="E99" s="210" t="s">
        <v>97</v>
      </c>
      <c r="F99" s="210"/>
      <c r="G99" s="210"/>
      <c r="H99" s="210"/>
      <c r="I99" s="210"/>
      <c r="J99" s="9"/>
      <c r="K99" s="210" t="s">
        <v>98</v>
      </c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26">
        <f>'04d - Měření a regulace'!J32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84" t="s">
        <v>89</v>
      </c>
      <c r="AR99" s="48"/>
      <c r="AS99" s="85">
        <v>0</v>
      </c>
      <c r="AT99" s="86">
        <f t="shared" si="1"/>
        <v>0</v>
      </c>
      <c r="AU99" s="87">
        <f>'04d - Měření a regulace'!P131</f>
        <v>0</v>
      </c>
      <c r="AV99" s="86">
        <f>'04d - Měření a regulace'!J35</f>
        <v>0</v>
      </c>
      <c r="AW99" s="86">
        <f>'04d - Měření a regulace'!J36</f>
        <v>0</v>
      </c>
      <c r="AX99" s="86">
        <f>'04d - Měření a regulace'!J37</f>
        <v>0</v>
      </c>
      <c r="AY99" s="86">
        <f>'04d - Měření a regulace'!J38</f>
        <v>0</v>
      </c>
      <c r="AZ99" s="86">
        <f>'04d - Měření a regulace'!F35</f>
        <v>0</v>
      </c>
      <c r="BA99" s="86">
        <f>'04d - Měření a regulace'!F36</f>
        <v>0</v>
      </c>
      <c r="BB99" s="86">
        <f>'04d - Měření a regulace'!F37</f>
        <v>0</v>
      </c>
      <c r="BC99" s="86">
        <f>'04d - Měření a regulace'!F38</f>
        <v>0</v>
      </c>
      <c r="BD99" s="88">
        <f>'04d - Měření a regulace'!F39</f>
        <v>0</v>
      </c>
      <c r="BT99" s="25" t="s">
        <v>85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0" s="3" customFormat="1" ht="16.5" customHeight="1" x14ac:dyDescent="0.2">
      <c r="B100" s="48"/>
      <c r="C100" s="9"/>
      <c r="D100" s="9"/>
      <c r="E100" s="210" t="s">
        <v>100</v>
      </c>
      <c r="F100" s="210"/>
      <c r="G100" s="210"/>
      <c r="H100" s="210"/>
      <c r="I100" s="210"/>
      <c r="J100" s="9"/>
      <c r="K100" s="210" t="s">
        <v>101</v>
      </c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28">
        <f>ROUND(SUM(AG101:AG104),2)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84" t="s">
        <v>89</v>
      </c>
      <c r="AR100" s="48"/>
      <c r="AS100" s="85">
        <f>ROUND(SUM(AS101:AS104),2)</f>
        <v>0</v>
      </c>
      <c r="AT100" s="86">
        <f t="shared" si="1"/>
        <v>0</v>
      </c>
      <c r="AU100" s="87">
        <f>ROUND(SUM(AU101:AU104),5)</f>
        <v>0</v>
      </c>
      <c r="AV100" s="86">
        <f>ROUND(AZ100*L29,2)</f>
        <v>0</v>
      </c>
      <c r="AW100" s="86">
        <f>ROUND(BA100*L30,2)</f>
        <v>0</v>
      </c>
      <c r="AX100" s="86">
        <f>ROUND(BB100*L29,2)</f>
        <v>0</v>
      </c>
      <c r="AY100" s="86">
        <f>ROUND(BC100*L30,2)</f>
        <v>0</v>
      </c>
      <c r="AZ100" s="86">
        <f>ROUND(SUM(AZ101:AZ104),2)</f>
        <v>0</v>
      </c>
      <c r="BA100" s="86">
        <f>ROUND(SUM(BA101:BA104),2)</f>
        <v>0</v>
      </c>
      <c r="BB100" s="86">
        <f>ROUND(SUM(BB101:BB104),2)</f>
        <v>0</v>
      </c>
      <c r="BC100" s="86">
        <f>ROUND(SUM(BC101:BC104),2)</f>
        <v>0</v>
      </c>
      <c r="BD100" s="88">
        <f>ROUND(SUM(BD101:BD104),2)</f>
        <v>0</v>
      </c>
      <c r="BS100" s="25" t="s">
        <v>75</v>
      </c>
      <c r="BT100" s="25" t="s">
        <v>85</v>
      </c>
      <c r="BU100" s="25" t="s">
        <v>77</v>
      </c>
      <c r="BV100" s="25" t="s">
        <v>78</v>
      </c>
      <c r="BW100" s="25" t="s">
        <v>102</v>
      </c>
      <c r="BX100" s="25" t="s">
        <v>84</v>
      </c>
      <c r="CL100" s="25" t="s">
        <v>1</v>
      </c>
    </row>
    <row r="101" spans="1:90" s="3" customFormat="1" ht="16.5" customHeight="1" x14ac:dyDescent="0.2">
      <c r="A101" s="83" t="s">
        <v>86</v>
      </c>
      <c r="B101" s="48"/>
      <c r="C101" s="9"/>
      <c r="D101" s="9"/>
      <c r="E101" s="9"/>
      <c r="F101" s="210" t="s">
        <v>103</v>
      </c>
      <c r="G101" s="210"/>
      <c r="H101" s="210"/>
      <c r="I101" s="210"/>
      <c r="J101" s="210"/>
      <c r="K101" s="9"/>
      <c r="L101" s="210" t="s">
        <v>104</v>
      </c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26">
        <f>'04e.1 - Kanalizace'!J34</f>
        <v>0</v>
      </c>
      <c r="AH101" s="227"/>
      <c r="AI101" s="227"/>
      <c r="AJ101" s="227"/>
      <c r="AK101" s="227"/>
      <c r="AL101" s="227"/>
      <c r="AM101" s="227"/>
      <c r="AN101" s="226">
        <f t="shared" si="0"/>
        <v>0</v>
      </c>
      <c r="AO101" s="227"/>
      <c r="AP101" s="227"/>
      <c r="AQ101" s="84" t="s">
        <v>89</v>
      </c>
      <c r="AR101" s="48"/>
      <c r="AS101" s="85">
        <v>0</v>
      </c>
      <c r="AT101" s="86">
        <f t="shared" si="1"/>
        <v>0</v>
      </c>
      <c r="AU101" s="87">
        <f>'04e.1 - Kanalizace'!P145</f>
        <v>0</v>
      </c>
      <c r="AV101" s="86">
        <f>'04e.1 - Kanalizace'!J37</f>
        <v>0</v>
      </c>
      <c r="AW101" s="86">
        <f>'04e.1 - Kanalizace'!J38</f>
        <v>0</v>
      </c>
      <c r="AX101" s="86">
        <f>'04e.1 - Kanalizace'!J39</f>
        <v>0</v>
      </c>
      <c r="AY101" s="86">
        <f>'04e.1 - Kanalizace'!J40</f>
        <v>0</v>
      </c>
      <c r="AZ101" s="86">
        <f>'04e.1 - Kanalizace'!F37</f>
        <v>0</v>
      </c>
      <c r="BA101" s="86">
        <f>'04e.1 - Kanalizace'!F38</f>
        <v>0</v>
      </c>
      <c r="BB101" s="86">
        <f>'04e.1 - Kanalizace'!F39</f>
        <v>0</v>
      </c>
      <c r="BC101" s="86">
        <f>'04e.1 - Kanalizace'!F40</f>
        <v>0</v>
      </c>
      <c r="BD101" s="88">
        <f>'04e.1 - Kanalizace'!F41</f>
        <v>0</v>
      </c>
      <c r="BT101" s="25" t="s">
        <v>105</v>
      </c>
      <c r="BV101" s="25" t="s">
        <v>78</v>
      </c>
      <c r="BW101" s="25" t="s">
        <v>106</v>
      </c>
      <c r="BX101" s="25" t="s">
        <v>102</v>
      </c>
      <c r="CL101" s="25" t="s">
        <v>1</v>
      </c>
    </row>
    <row r="102" spans="1:90" s="3" customFormat="1" ht="16.5" customHeight="1" x14ac:dyDescent="0.2">
      <c r="A102" s="83" t="s">
        <v>86</v>
      </c>
      <c r="B102" s="48"/>
      <c r="C102" s="9"/>
      <c r="D102" s="9"/>
      <c r="E102" s="9"/>
      <c r="F102" s="210" t="s">
        <v>107</v>
      </c>
      <c r="G102" s="210"/>
      <c r="H102" s="210"/>
      <c r="I102" s="210"/>
      <c r="J102" s="210"/>
      <c r="K102" s="9"/>
      <c r="L102" s="210" t="s">
        <v>108</v>
      </c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26">
        <f>'04e.2 - Vodovod'!J34</f>
        <v>0</v>
      </c>
      <c r="AH102" s="227"/>
      <c r="AI102" s="227"/>
      <c r="AJ102" s="227"/>
      <c r="AK102" s="227"/>
      <c r="AL102" s="227"/>
      <c r="AM102" s="227"/>
      <c r="AN102" s="226">
        <f t="shared" si="0"/>
        <v>0</v>
      </c>
      <c r="AO102" s="227"/>
      <c r="AP102" s="227"/>
      <c r="AQ102" s="84" t="s">
        <v>89</v>
      </c>
      <c r="AR102" s="48"/>
      <c r="AS102" s="85">
        <v>0</v>
      </c>
      <c r="AT102" s="86">
        <f t="shared" si="1"/>
        <v>0</v>
      </c>
      <c r="AU102" s="87">
        <f>'04e.2 - Vodovod'!P141</f>
        <v>0</v>
      </c>
      <c r="AV102" s="86">
        <f>'04e.2 - Vodovod'!J37</f>
        <v>0</v>
      </c>
      <c r="AW102" s="86">
        <f>'04e.2 - Vodovod'!J38</f>
        <v>0</v>
      </c>
      <c r="AX102" s="86">
        <f>'04e.2 - Vodovod'!J39</f>
        <v>0</v>
      </c>
      <c r="AY102" s="86">
        <f>'04e.2 - Vodovod'!J40</f>
        <v>0</v>
      </c>
      <c r="AZ102" s="86">
        <f>'04e.2 - Vodovod'!F37</f>
        <v>0</v>
      </c>
      <c r="BA102" s="86">
        <f>'04e.2 - Vodovod'!F38</f>
        <v>0</v>
      </c>
      <c r="BB102" s="86">
        <f>'04e.2 - Vodovod'!F39</f>
        <v>0</v>
      </c>
      <c r="BC102" s="86">
        <f>'04e.2 - Vodovod'!F40</f>
        <v>0</v>
      </c>
      <c r="BD102" s="88">
        <f>'04e.2 - Vodovod'!F41</f>
        <v>0</v>
      </c>
      <c r="BT102" s="25" t="s">
        <v>105</v>
      </c>
      <c r="BV102" s="25" t="s">
        <v>78</v>
      </c>
      <c r="BW102" s="25" t="s">
        <v>109</v>
      </c>
      <c r="BX102" s="25" t="s">
        <v>102</v>
      </c>
      <c r="CL102" s="25" t="s">
        <v>1</v>
      </c>
    </row>
    <row r="103" spans="1:90" s="3" customFormat="1" ht="16.5" customHeight="1" x14ac:dyDescent="0.2">
      <c r="A103" s="83" t="s">
        <v>86</v>
      </c>
      <c r="B103" s="48"/>
      <c r="C103" s="9"/>
      <c r="D103" s="9"/>
      <c r="E103" s="9"/>
      <c r="F103" s="210" t="s">
        <v>110</v>
      </c>
      <c r="G103" s="210"/>
      <c r="H103" s="210"/>
      <c r="I103" s="210"/>
      <c r="J103" s="210"/>
      <c r="K103" s="9"/>
      <c r="L103" s="210" t="s">
        <v>111</v>
      </c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26">
        <f>'04e.3 - Areálová kanalizace'!J34</f>
        <v>0</v>
      </c>
      <c r="AH103" s="227"/>
      <c r="AI103" s="227"/>
      <c r="AJ103" s="227"/>
      <c r="AK103" s="227"/>
      <c r="AL103" s="227"/>
      <c r="AM103" s="227"/>
      <c r="AN103" s="226">
        <f t="shared" si="0"/>
        <v>0</v>
      </c>
      <c r="AO103" s="227"/>
      <c r="AP103" s="227"/>
      <c r="AQ103" s="84" t="s">
        <v>89</v>
      </c>
      <c r="AR103" s="48"/>
      <c r="AS103" s="85">
        <v>0</v>
      </c>
      <c r="AT103" s="86">
        <f t="shared" si="1"/>
        <v>0</v>
      </c>
      <c r="AU103" s="87">
        <f>'04e.3 - Areálová kanalizace'!P132</f>
        <v>0</v>
      </c>
      <c r="AV103" s="86">
        <f>'04e.3 - Areálová kanalizace'!J37</f>
        <v>0</v>
      </c>
      <c r="AW103" s="86">
        <f>'04e.3 - Areálová kanalizace'!J38</f>
        <v>0</v>
      </c>
      <c r="AX103" s="86">
        <f>'04e.3 - Areálová kanalizace'!J39</f>
        <v>0</v>
      </c>
      <c r="AY103" s="86">
        <f>'04e.3 - Areálová kanalizace'!J40</f>
        <v>0</v>
      </c>
      <c r="AZ103" s="86">
        <f>'04e.3 - Areálová kanalizace'!F37</f>
        <v>0</v>
      </c>
      <c r="BA103" s="86">
        <f>'04e.3 - Areálová kanalizace'!F38</f>
        <v>0</v>
      </c>
      <c r="BB103" s="86">
        <f>'04e.3 - Areálová kanalizace'!F39</f>
        <v>0</v>
      </c>
      <c r="BC103" s="86">
        <f>'04e.3 - Areálová kanalizace'!F40</f>
        <v>0</v>
      </c>
      <c r="BD103" s="88">
        <f>'04e.3 - Areálová kanalizace'!F41</f>
        <v>0</v>
      </c>
      <c r="BT103" s="25" t="s">
        <v>105</v>
      </c>
      <c r="BV103" s="25" t="s">
        <v>78</v>
      </c>
      <c r="BW103" s="25" t="s">
        <v>112</v>
      </c>
      <c r="BX103" s="25" t="s">
        <v>102</v>
      </c>
      <c r="CL103" s="25" t="s">
        <v>1</v>
      </c>
    </row>
    <row r="104" spans="1:90" s="3" customFormat="1" ht="16.5" customHeight="1" x14ac:dyDescent="0.2">
      <c r="A104" s="83" t="s">
        <v>86</v>
      </c>
      <c r="B104" s="48"/>
      <c r="C104" s="9"/>
      <c r="D104" s="9"/>
      <c r="E104" s="9"/>
      <c r="F104" s="210" t="s">
        <v>113</v>
      </c>
      <c r="G104" s="210"/>
      <c r="H104" s="210"/>
      <c r="I104" s="210"/>
      <c r="J104" s="210"/>
      <c r="K104" s="9"/>
      <c r="L104" s="210" t="s">
        <v>114</v>
      </c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26">
        <f>'04e.4 - Areálový vodovod'!J34</f>
        <v>0</v>
      </c>
      <c r="AH104" s="227"/>
      <c r="AI104" s="227"/>
      <c r="AJ104" s="227"/>
      <c r="AK104" s="227"/>
      <c r="AL104" s="227"/>
      <c r="AM104" s="227"/>
      <c r="AN104" s="226">
        <f t="shared" si="0"/>
        <v>0</v>
      </c>
      <c r="AO104" s="227"/>
      <c r="AP104" s="227"/>
      <c r="AQ104" s="84" t="s">
        <v>89</v>
      </c>
      <c r="AR104" s="48"/>
      <c r="AS104" s="85">
        <v>0</v>
      </c>
      <c r="AT104" s="86">
        <f t="shared" si="1"/>
        <v>0</v>
      </c>
      <c r="AU104" s="87">
        <f>'04e.4 - Areálový vodovod'!P132</f>
        <v>0</v>
      </c>
      <c r="AV104" s="86">
        <f>'04e.4 - Areálový vodovod'!J37</f>
        <v>0</v>
      </c>
      <c r="AW104" s="86">
        <f>'04e.4 - Areálový vodovod'!J38</f>
        <v>0</v>
      </c>
      <c r="AX104" s="86">
        <f>'04e.4 - Areálový vodovod'!J39</f>
        <v>0</v>
      </c>
      <c r="AY104" s="86">
        <f>'04e.4 - Areálový vodovod'!J40</f>
        <v>0</v>
      </c>
      <c r="AZ104" s="86">
        <f>'04e.4 - Areálový vodovod'!F37</f>
        <v>0</v>
      </c>
      <c r="BA104" s="86">
        <f>'04e.4 - Areálový vodovod'!F38</f>
        <v>0</v>
      </c>
      <c r="BB104" s="86">
        <f>'04e.4 - Areálový vodovod'!F39</f>
        <v>0</v>
      </c>
      <c r="BC104" s="86">
        <f>'04e.4 - Areálový vodovod'!F40</f>
        <v>0</v>
      </c>
      <c r="BD104" s="88">
        <f>'04e.4 - Areálový vodovod'!F41</f>
        <v>0</v>
      </c>
      <c r="BT104" s="25" t="s">
        <v>105</v>
      </c>
      <c r="BV104" s="25" t="s">
        <v>78</v>
      </c>
      <c r="BW104" s="25" t="s">
        <v>115</v>
      </c>
      <c r="BX104" s="25" t="s">
        <v>102</v>
      </c>
      <c r="CL104" s="25" t="s">
        <v>1</v>
      </c>
    </row>
    <row r="105" spans="1:90" s="3" customFormat="1" ht="16.5" customHeight="1" x14ac:dyDescent="0.2">
      <c r="B105" s="48"/>
      <c r="C105" s="9"/>
      <c r="D105" s="9"/>
      <c r="E105" s="210" t="s">
        <v>116</v>
      </c>
      <c r="F105" s="210"/>
      <c r="G105" s="210"/>
      <c r="H105" s="210"/>
      <c r="I105" s="210"/>
      <c r="J105" s="9"/>
      <c r="K105" s="210" t="s">
        <v>117</v>
      </c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28">
        <f>ROUND(SUM(AG106:AG109),2)</f>
        <v>0</v>
      </c>
      <c r="AH105" s="227"/>
      <c r="AI105" s="227"/>
      <c r="AJ105" s="227"/>
      <c r="AK105" s="227"/>
      <c r="AL105" s="227"/>
      <c r="AM105" s="227"/>
      <c r="AN105" s="226">
        <f t="shared" si="0"/>
        <v>0</v>
      </c>
      <c r="AO105" s="227"/>
      <c r="AP105" s="227"/>
      <c r="AQ105" s="84" t="s">
        <v>89</v>
      </c>
      <c r="AR105" s="48"/>
      <c r="AS105" s="85">
        <f>ROUND(SUM(AS106:AS109),2)</f>
        <v>0</v>
      </c>
      <c r="AT105" s="86">
        <f t="shared" si="1"/>
        <v>0</v>
      </c>
      <c r="AU105" s="87">
        <f>ROUND(SUM(AU106:AU109),5)</f>
        <v>0</v>
      </c>
      <c r="AV105" s="86">
        <f>ROUND(AZ105*L29,2)</f>
        <v>0</v>
      </c>
      <c r="AW105" s="86">
        <f>ROUND(BA105*L30,2)</f>
        <v>0</v>
      </c>
      <c r="AX105" s="86">
        <f>ROUND(BB105*L29,2)</f>
        <v>0</v>
      </c>
      <c r="AY105" s="86">
        <f>ROUND(BC105*L30,2)</f>
        <v>0</v>
      </c>
      <c r="AZ105" s="86">
        <f>ROUND(SUM(AZ106:AZ109),2)</f>
        <v>0</v>
      </c>
      <c r="BA105" s="86">
        <f>ROUND(SUM(BA106:BA109),2)</f>
        <v>0</v>
      </c>
      <c r="BB105" s="86">
        <f>ROUND(SUM(BB106:BB109),2)</f>
        <v>0</v>
      </c>
      <c r="BC105" s="86">
        <f>ROUND(SUM(BC106:BC109),2)</f>
        <v>0</v>
      </c>
      <c r="BD105" s="88">
        <f>ROUND(SUM(BD106:BD109),2)</f>
        <v>0</v>
      </c>
      <c r="BS105" s="25" t="s">
        <v>75</v>
      </c>
      <c r="BT105" s="25" t="s">
        <v>85</v>
      </c>
      <c r="BU105" s="25" t="s">
        <v>77</v>
      </c>
      <c r="BV105" s="25" t="s">
        <v>78</v>
      </c>
      <c r="BW105" s="25" t="s">
        <v>118</v>
      </c>
      <c r="BX105" s="25" t="s">
        <v>84</v>
      </c>
      <c r="CL105" s="25" t="s">
        <v>1</v>
      </c>
    </row>
    <row r="106" spans="1:90" s="3" customFormat="1" ht="16.5" customHeight="1" x14ac:dyDescent="0.2">
      <c r="A106" s="83" t="s">
        <v>86</v>
      </c>
      <c r="B106" s="48"/>
      <c r="C106" s="9"/>
      <c r="D106" s="9"/>
      <c r="E106" s="9"/>
      <c r="F106" s="210" t="s">
        <v>119</v>
      </c>
      <c r="G106" s="210"/>
      <c r="H106" s="210"/>
      <c r="I106" s="210"/>
      <c r="J106" s="210"/>
      <c r="K106" s="9"/>
      <c r="L106" s="210" t="s">
        <v>120</v>
      </c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26">
        <f>'04g.1 - Silnoproud'!J34</f>
        <v>0</v>
      </c>
      <c r="AH106" s="227"/>
      <c r="AI106" s="227"/>
      <c r="AJ106" s="227"/>
      <c r="AK106" s="227"/>
      <c r="AL106" s="227"/>
      <c r="AM106" s="227"/>
      <c r="AN106" s="226">
        <f t="shared" si="0"/>
        <v>0</v>
      </c>
      <c r="AO106" s="227"/>
      <c r="AP106" s="227"/>
      <c r="AQ106" s="84" t="s">
        <v>89</v>
      </c>
      <c r="AR106" s="48"/>
      <c r="AS106" s="85">
        <v>0</v>
      </c>
      <c r="AT106" s="86">
        <f t="shared" si="1"/>
        <v>0</v>
      </c>
      <c r="AU106" s="87">
        <f>'04g.1 - Silnoproud'!P134</f>
        <v>0</v>
      </c>
      <c r="AV106" s="86">
        <f>'04g.1 - Silnoproud'!J37</f>
        <v>0</v>
      </c>
      <c r="AW106" s="86">
        <f>'04g.1 - Silnoproud'!J38</f>
        <v>0</v>
      </c>
      <c r="AX106" s="86">
        <f>'04g.1 - Silnoproud'!J39</f>
        <v>0</v>
      </c>
      <c r="AY106" s="86">
        <f>'04g.1 - Silnoproud'!J40</f>
        <v>0</v>
      </c>
      <c r="AZ106" s="86">
        <f>'04g.1 - Silnoproud'!F37</f>
        <v>0</v>
      </c>
      <c r="BA106" s="86">
        <f>'04g.1 - Silnoproud'!F38</f>
        <v>0</v>
      </c>
      <c r="BB106" s="86">
        <f>'04g.1 - Silnoproud'!F39</f>
        <v>0</v>
      </c>
      <c r="BC106" s="86">
        <f>'04g.1 - Silnoproud'!F40</f>
        <v>0</v>
      </c>
      <c r="BD106" s="88">
        <f>'04g.1 - Silnoproud'!F41</f>
        <v>0</v>
      </c>
      <c r="BT106" s="25" t="s">
        <v>105</v>
      </c>
      <c r="BV106" s="25" t="s">
        <v>78</v>
      </c>
      <c r="BW106" s="25" t="s">
        <v>121</v>
      </c>
      <c r="BX106" s="25" t="s">
        <v>118</v>
      </c>
      <c r="CL106" s="25" t="s">
        <v>1</v>
      </c>
    </row>
    <row r="107" spans="1:90" s="3" customFormat="1" ht="16.5" customHeight="1" x14ac:dyDescent="0.2">
      <c r="A107" s="83" t="s">
        <v>86</v>
      </c>
      <c r="B107" s="48"/>
      <c r="C107" s="9"/>
      <c r="D107" s="9"/>
      <c r="E107" s="9"/>
      <c r="F107" s="210" t="s">
        <v>122</v>
      </c>
      <c r="G107" s="210"/>
      <c r="H107" s="210"/>
      <c r="I107" s="210"/>
      <c r="J107" s="210"/>
      <c r="K107" s="9"/>
      <c r="L107" s="210" t="s">
        <v>123</v>
      </c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26">
        <f>'04g.2 - Rozváděče'!J34</f>
        <v>0</v>
      </c>
      <c r="AH107" s="227"/>
      <c r="AI107" s="227"/>
      <c r="AJ107" s="227"/>
      <c r="AK107" s="227"/>
      <c r="AL107" s="227"/>
      <c r="AM107" s="227"/>
      <c r="AN107" s="226">
        <f t="shared" si="0"/>
        <v>0</v>
      </c>
      <c r="AO107" s="227"/>
      <c r="AP107" s="227"/>
      <c r="AQ107" s="84" t="s">
        <v>89</v>
      </c>
      <c r="AR107" s="48"/>
      <c r="AS107" s="85">
        <v>0</v>
      </c>
      <c r="AT107" s="86">
        <f t="shared" si="1"/>
        <v>0</v>
      </c>
      <c r="AU107" s="87">
        <f>'04g.2 - Rozváděče'!P129</f>
        <v>0</v>
      </c>
      <c r="AV107" s="86">
        <f>'04g.2 - Rozváděče'!J37</f>
        <v>0</v>
      </c>
      <c r="AW107" s="86">
        <f>'04g.2 - Rozváděče'!J38</f>
        <v>0</v>
      </c>
      <c r="AX107" s="86">
        <f>'04g.2 - Rozváděče'!J39</f>
        <v>0</v>
      </c>
      <c r="AY107" s="86">
        <f>'04g.2 - Rozváděče'!J40</f>
        <v>0</v>
      </c>
      <c r="AZ107" s="86">
        <f>'04g.2 - Rozváděče'!F37</f>
        <v>0</v>
      </c>
      <c r="BA107" s="86">
        <f>'04g.2 - Rozváděče'!F38</f>
        <v>0</v>
      </c>
      <c r="BB107" s="86">
        <f>'04g.2 - Rozváděče'!F39</f>
        <v>0</v>
      </c>
      <c r="BC107" s="86">
        <f>'04g.2 - Rozváděče'!F40</f>
        <v>0</v>
      </c>
      <c r="BD107" s="88">
        <f>'04g.2 - Rozváděče'!F41</f>
        <v>0</v>
      </c>
      <c r="BT107" s="25" t="s">
        <v>105</v>
      </c>
      <c r="BV107" s="25" t="s">
        <v>78</v>
      </c>
      <c r="BW107" s="25" t="s">
        <v>124</v>
      </c>
      <c r="BX107" s="25" t="s">
        <v>118</v>
      </c>
      <c r="CL107" s="25" t="s">
        <v>1</v>
      </c>
    </row>
    <row r="108" spans="1:90" s="3" customFormat="1" ht="16.5" customHeight="1" x14ac:dyDescent="0.2">
      <c r="A108" s="83" t="s">
        <v>86</v>
      </c>
      <c r="B108" s="48"/>
      <c r="C108" s="9"/>
      <c r="D108" s="9"/>
      <c r="E108" s="9"/>
      <c r="F108" s="210" t="s">
        <v>125</v>
      </c>
      <c r="G108" s="210"/>
      <c r="H108" s="210"/>
      <c r="I108" s="210"/>
      <c r="J108" s="210"/>
      <c r="K108" s="9"/>
      <c r="L108" s="210" t="s">
        <v>126</v>
      </c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26">
        <f>'04d.3 - Ochrana před bleskem'!J34</f>
        <v>0</v>
      </c>
      <c r="AH108" s="227"/>
      <c r="AI108" s="227"/>
      <c r="AJ108" s="227"/>
      <c r="AK108" s="227"/>
      <c r="AL108" s="227"/>
      <c r="AM108" s="227"/>
      <c r="AN108" s="226">
        <f t="shared" si="0"/>
        <v>0</v>
      </c>
      <c r="AO108" s="227"/>
      <c r="AP108" s="227"/>
      <c r="AQ108" s="84" t="s">
        <v>89</v>
      </c>
      <c r="AR108" s="48"/>
      <c r="AS108" s="85">
        <v>0</v>
      </c>
      <c r="AT108" s="86">
        <f t="shared" si="1"/>
        <v>0</v>
      </c>
      <c r="AU108" s="87">
        <f>'04d.3 - Ochrana před bleskem'!P128</f>
        <v>0</v>
      </c>
      <c r="AV108" s="86">
        <f>'04d.3 - Ochrana před bleskem'!J37</f>
        <v>0</v>
      </c>
      <c r="AW108" s="86">
        <f>'04d.3 - Ochrana před bleskem'!J38</f>
        <v>0</v>
      </c>
      <c r="AX108" s="86">
        <f>'04d.3 - Ochrana před bleskem'!J39</f>
        <v>0</v>
      </c>
      <c r="AY108" s="86">
        <f>'04d.3 - Ochrana před bleskem'!J40</f>
        <v>0</v>
      </c>
      <c r="AZ108" s="86">
        <f>'04d.3 - Ochrana před bleskem'!F37</f>
        <v>0</v>
      </c>
      <c r="BA108" s="86">
        <f>'04d.3 - Ochrana před bleskem'!F38</f>
        <v>0</v>
      </c>
      <c r="BB108" s="86">
        <f>'04d.3 - Ochrana před bleskem'!F39</f>
        <v>0</v>
      </c>
      <c r="BC108" s="86">
        <f>'04d.3 - Ochrana před bleskem'!F40</f>
        <v>0</v>
      </c>
      <c r="BD108" s="88">
        <f>'04d.3 - Ochrana před bleskem'!F41</f>
        <v>0</v>
      </c>
      <c r="BT108" s="25" t="s">
        <v>105</v>
      </c>
      <c r="BV108" s="25" t="s">
        <v>78</v>
      </c>
      <c r="BW108" s="25" t="s">
        <v>127</v>
      </c>
      <c r="BX108" s="25" t="s">
        <v>118</v>
      </c>
      <c r="CL108" s="25" t="s">
        <v>1</v>
      </c>
    </row>
    <row r="109" spans="1:90" s="3" customFormat="1" ht="16.5" customHeight="1" x14ac:dyDescent="0.2">
      <c r="A109" s="83" t="s">
        <v>86</v>
      </c>
      <c r="B109" s="48"/>
      <c r="C109" s="9"/>
      <c r="D109" s="9"/>
      <c r="E109" s="9"/>
      <c r="F109" s="210" t="s">
        <v>128</v>
      </c>
      <c r="G109" s="210"/>
      <c r="H109" s="210"/>
      <c r="I109" s="210"/>
      <c r="J109" s="210"/>
      <c r="K109" s="9"/>
      <c r="L109" s="210" t="s">
        <v>129</v>
      </c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26">
        <f>'04g.4 - Svitidla'!J34</f>
        <v>0</v>
      </c>
      <c r="AH109" s="227"/>
      <c r="AI109" s="227"/>
      <c r="AJ109" s="227"/>
      <c r="AK109" s="227"/>
      <c r="AL109" s="227"/>
      <c r="AM109" s="227"/>
      <c r="AN109" s="226">
        <f t="shared" si="0"/>
        <v>0</v>
      </c>
      <c r="AO109" s="227"/>
      <c r="AP109" s="227"/>
      <c r="AQ109" s="84" t="s">
        <v>89</v>
      </c>
      <c r="AR109" s="48"/>
      <c r="AS109" s="85">
        <v>0</v>
      </c>
      <c r="AT109" s="86">
        <f t="shared" si="1"/>
        <v>0</v>
      </c>
      <c r="AU109" s="87">
        <f>'04g.4 - Svitidla'!P128</f>
        <v>0</v>
      </c>
      <c r="AV109" s="86">
        <f>'04g.4 - Svitidla'!J37</f>
        <v>0</v>
      </c>
      <c r="AW109" s="86">
        <f>'04g.4 - Svitidla'!J38</f>
        <v>0</v>
      </c>
      <c r="AX109" s="86">
        <f>'04g.4 - Svitidla'!J39</f>
        <v>0</v>
      </c>
      <c r="AY109" s="86">
        <f>'04g.4 - Svitidla'!J40</f>
        <v>0</v>
      </c>
      <c r="AZ109" s="86">
        <f>'04g.4 - Svitidla'!F37</f>
        <v>0</v>
      </c>
      <c r="BA109" s="86">
        <f>'04g.4 - Svitidla'!F38</f>
        <v>0</v>
      </c>
      <c r="BB109" s="86">
        <f>'04g.4 - Svitidla'!F39</f>
        <v>0</v>
      </c>
      <c r="BC109" s="86">
        <f>'04g.4 - Svitidla'!F40</f>
        <v>0</v>
      </c>
      <c r="BD109" s="88">
        <f>'04g.4 - Svitidla'!F41</f>
        <v>0</v>
      </c>
      <c r="BT109" s="25" t="s">
        <v>105</v>
      </c>
      <c r="BV109" s="25" t="s">
        <v>78</v>
      </c>
      <c r="BW109" s="25" t="s">
        <v>130</v>
      </c>
      <c r="BX109" s="25" t="s">
        <v>118</v>
      </c>
      <c r="CL109" s="25" t="s">
        <v>1</v>
      </c>
    </row>
    <row r="110" spans="1:90" s="3" customFormat="1" ht="16.5" customHeight="1" x14ac:dyDescent="0.2">
      <c r="B110" s="48"/>
      <c r="C110" s="9"/>
      <c r="D110" s="9"/>
      <c r="E110" s="210" t="s">
        <v>131</v>
      </c>
      <c r="F110" s="210"/>
      <c r="G110" s="210"/>
      <c r="H110" s="210"/>
      <c r="I110" s="210"/>
      <c r="J110" s="9"/>
      <c r="K110" s="210" t="s">
        <v>132</v>
      </c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28">
        <f>ROUND(SUM(AG111:AG116),2)</f>
        <v>0</v>
      </c>
      <c r="AH110" s="227"/>
      <c r="AI110" s="227"/>
      <c r="AJ110" s="227"/>
      <c r="AK110" s="227"/>
      <c r="AL110" s="227"/>
      <c r="AM110" s="227"/>
      <c r="AN110" s="226">
        <f t="shared" si="0"/>
        <v>0</v>
      </c>
      <c r="AO110" s="227"/>
      <c r="AP110" s="227"/>
      <c r="AQ110" s="84" t="s">
        <v>89</v>
      </c>
      <c r="AR110" s="48"/>
      <c r="AS110" s="85">
        <f>ROUND(SUM(AS111:AS116),2)</f>
        <v>0</v>
      </c>
      <c r="AT110" s="86">
        <f t="shared" si="1"/>
        <v>0</v>
      </c>
      <c r="AU110" s="87">
        <f>ROUND(SUM(AU111:AU116),5)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ROUND(SUM(AZ111:AZ116),2)</f>
        <v>0</v>
      </c>
      <c r="BA110" s="86">
        <f>ROUND(SUM(BA111:BA116),2)</f>
        <v>0</v>
      </c>
      <c r="BB110" s="86">
        <f>ROUND(SUM(BB111:BB116),2)</f>
        <v>0</v>
      </c>
      <c r="BC110" s="86">
        <f>ROUND(SUM(BC111:BC116),2)</f>
        <v>0</v>
      </c>
      <c r="BD110" s="88">
        <f>ROUND(SUM(BD111:BD116),2)</f>
        <v>0</v>
      </c>
      <c r="BS110" s="25" t="s">
        <v>75</v>
      </c>
      <c r="BT110" s="25" t="s">
        <v>85</v>
      </c>
      <c r="BU110" s="25" t="s">
        <v>77</v>
      </c>
      <c r="BV110" s="25" t="s">
        <v>78</v>
      </c>
      <c r="BW110" s="25" t="s">
        <v>133</v>
      </c>
      <c r="BX110" s="25" t="s">
        <v>84</v>
      </c>
      <c r="CL110" s="25" t="s">
        <v>1</v>
      </c>
    </row>
    <row r="111" spans="1:90" s="3" customFormat="1" ht="16.5" customHeight="1" x14ac:dyDescent="0.2">
      <c r="A111" s="83" t="s">
        <v>86</v>
      </c>
      <c r="B111" s="48"/>
      <c r="C111" s="9"/>
      <c r="D111" s="9"/>
      <c r="E111" s="9"/>
      <c r="F111" s="210" t="s">
        <v>134</v>
      </c>
      <c r="G111" s="210"/>
      <c r="H111" s="210"/>
      <c r="I111" s="210"/>
      <c r="J111" s="210"/>
      <c r="K111" s="9"/>
      <c r="L111" s="210" t="s">
        <v>135</v>
      </c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26">
        <f>'04h.1 - ESLB - DATA'!J34</f>
        <v>0</v>
      </c>
      <c r="AH111" s="227"/>
      <c r="AI111" s="227"/>
      <c r="AJ111" s="227"/>
      <c r="AK111" s="227"/>
      <c r="AL111" s="227"/>
      <c r="AM111" s="227"/>
      <c r="AN111" s="226">
        <f t="shared" si="0"/>
        <v>0</v>
      </c>
      <c r="AO111" s="227"/>
      <c r="AP111" s="227"/>
      <c r="AQ111" s="84" t="s">
        <v>89</v>
      </c>
      <c r="AR111" s="48"/>
      <c r="AS111" s="85">
        <v>0</v>
      </c>
      <c r="AT111" s="86">
        <f t="shared" si="1"/>
        <v>0</v>
      </c>
      <c r="AU111" s="87">
        <f>'04h.1 - ESLB - DATA'!P134</f>
        <v>0</v>
      </c>
      <c r="AV111" s="86">
        <f>'04h.1 - ESLB - DATA'!J37</f>
        <v>0</v>
      </c>
      <c r="AW111" s="86">
        <f>'04h.1 - ESLB - DATA'!J38</f>
        <v>0</v>
      </c>
      <c r="AX111" s="86">
        <f>'04h.1 - ESLB - DATA'!J39</f>
        <v>0</v>
      </c>
      <c r="AY111" s="86">
        <f>'04h.1 - ESLB - DATA'!J40</f>
        <v>0</v>
      </c>
      <c r="AZ111" s="86">
        <f>'04h.1 - ESLB - DATA'!F37</f>
        <v>0</v>
      </c>
      <c r="BA111" s="86">
        <f>'04h.1 - ESLB - DATA'!F38</f>
        <v>0</v>
      </c>
      <c r="BB111" s="86">
        <f>'04h.1 - ESLB - DATA'!F39</f>
        <v>0</v>
      </c>
      <c r="BC111" s="86">
        <f>'04h.1 - ESLB - DATA'!F40</f>
        <v>0</v>
      </c>
      <c r="BD111" s="88">
        <f>'04h.1 - ESLB - DATA'!F41</f>
        <v>0</v>
      </c>
      <c r="BT111" s="25" t="s">
        <v>105</v>
      </c>
      <c r="BV111" s="25" t="s">
        <v>78</v>
      </c>
      <c r="BW111" s="25" t="s">
        <v>136</v>
      </c>
      <c r="BX111" s="25" t="s">
        <v>133</v>
      </c>
      <c r="CL111" s="25" t="s">
        <v>1</v>
      </c>
    </row>
    <row r="112" spans="1:90" s="3" customFormat="1" ht="16.5" customHeight="1" x14ac:dyDescent="0.2">
      <c r="A112" s="83" t="s">
        <v>86</v>
      </c>
      <c r="B112" s="48"/>
      <c r="C112" s="9"/>
      <c r="D112" s="9"/>
      <c r="E112" s="9"/>
      <c r="F112" s="210" t="s">
        <v>137</v>
      </c>
      <c r="G112" s="210"/>
      <c r="H112" s="210"/>
      <c r="I112" s="210"/>
      <c r="J112" s="210"/>
      <c r="K112" s="9"/>
      <c r="L112" s="210" t="s">
        <v>138</v>
      </c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26">
        <f>'04h.2 - ESLB - IPŠR'!J34</f>
        <v>0</v>
      </c>
      <c r="AH112" s="227"/>
      <c r="AI112" s="227"/>
      <c r="AJ112" s="227"/>
      <c r="AK112" s="227"/>
      <c r="AL112" s="227"/>
      <c r="AM112" s="227"/>
      <c r="AN112" s="226">
        <f t="shared" si="0"/>
        <v>0</v>
      </c>
      <c r="AO112" s="227"/>
      <c r="AP112" s="227"/>
      <c r="AQ112" s="84" t="s">
        <v>89</v>
      </c>
      <c r="AR112" s="48"/>
      <c r="AS112" s="85">
        <v>0</v>
      </c>
      <c r="AT112" s="86">
        <f t="shared" si="1"/>
        <v>0</v>
      </c>
      <c r="AU112" s="87">
        <f>'04h.2 - ESLB - IPŠR'!P134</f>
        <v>0</v>
      </c>
      <c r="AV112" s="86">
        <f>'04h.2 - ESLB - IPŠR'!J37</f>
        <v>0</v>
      </c>
      <c r="AW112" s="86">
        <f>'04h.2 - ESLB - IPŠR'!J38</f>
        <v>0</v>
      </c>
      <c r="AX112" s="86">
        <f>'04h.2 - ESLB - IPŠR'!J39</f>
        <v>0</v>
      </c>
      <c r="AY112" s="86">
        <f>'04h.2 - ESLB - IPŠR'!J40</f>
        <v>0</v>
      </c>
      <c r="AZ112" s="86">
        <f>'04h.2 - ESLB - IPŠR'!F37</f>
        <v>0</v>
      </c>
      <c r="BA112" s="86">
        <f>'04h.2 - ESLB - IPŠR'!F38</f>
        <v>0</v>
      </c>
      <c r="BB112" s="86">
        <f>'04h.2 - ESLB - IPŠR'!F39</f>
        <v>0</v>
      </c>
      <c r="BC112" s="86">
        <f>'04h.2 - ESLB - IPŠR'!F40</f>
        <v>0</v>
      </c>
      <c r="BD112" s="88">
        <f>'04h.2 - ESLB - IPŠR'!F41</f>
        <v>0</v>
      </c>
      <c r="BT112" s="25" t="s">
        <v>105</v>
      </c>
      <c r="BV112" s="25" t="s">
        <v>78</v>
      </c>
      <c r="BW112" s="25" t="s">
        <v>139</v>
      </c>
      <c r="BX112" s="25" t="s">
        <v>133</v>
      </c>
      <c r="CL112" s="25" t="s">
        <v>1</v>
      </c>
    </row>
    <row r="113" spans="1:91" s="3" customFormat="1" ht="16.5" customHeight="1" x14ac:dyDescent="0.2">
      <c r="A113" s="83" t="s">
        <v>86</v>
      </c>
      <c r="B113" s="48"/>
      <c r="C113" s="9"/>
      <c r="D113" s="9"/>
      <c r="E113" s="9"/>
      <c r="F113" s="210" t="s">
        <v>140</v>
      </c>
      <c r="G113" s="210"/>
      <c r="H113" s="210"/>
      <c r="I113" s="210"/>
      <c r="J113" s="210"/>
      <c r="K113" s="9"/>
      <c r="L113" s="210" t="s">
        <v>141</v>
      </c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26">
        <f>'04h.3 - ESLB - NOUZ. ODCH.'!J34</f>
        <v>0</v>
      </c>
      <c r="AH113" s="227"/>
      <c r="AI113" s="227"/>
      <c r="AJ113" s="227"/>
      <c r="AK113" s="227"/>
      <c r="AL113" s="227"/>
      <c r="AM113" s="227"/>
      <c r="AN113" s="226">
        <f t="shared" si="0"/>
        <v>0</v>
      </c>
      <c r="AO113" s="227"/>
      <c r="AP113" s="227"/>
      <c r="AQ113" s="84" t="s">
        <v>89</v>
      </c>
      <c r="AR113" s="48"/>
      <c r="AS113" s="85">
        <v>0</v>
      </c>
      <c r="AT113" s="86">
        <f t="shared" si="1"/>
        <v>0</v>
      </c>
      <c r="AU113" s="87">
        <f>'04h.3 - ESLB - NOUZ. ODCH.'!P134</f>
        <v>0</v>
      </c>
      <c r="AV113" s="86">
        <f>'04h.3 - ESLB - NOUZ. ODCH.'!J37</f>
        <v>0</v>
      </c>
      <c r="AW113" s="86">
        <f>'04h.3 - ESLB - NOUZ. ODCH.'!J38</f>
        <v>0</v>
      </c>
      <c r="AX113" s="86">
        <f>'04h.3 - ESLB - NOUZ. ODCH.'!J39</f>
        <v>0</v>
      </c>
      <c r="AY113" s="86">
        <f>'04h.3 - ESLB - NOUZ. ODCH.'!J40</f>
        <v>0</v>
      </c>
      <c r="AZ113" s="86">
        <f>'04h.3 - ESLB - NOUZ. ODCH.'!F37</f>
        <v>0</v>
      </c>
      <c r="BA113" s="86">
        <f>'04h.3 - ESLB - NOUZ. ODCH.'!F38</f>
        <v>0</v>
      </c>
      <c r="BB113" s="86">
        <f>'04h.3 - ESLB - NOUZ. ODCH.'!F39</f>
        <v>0</v>
      </c>
      <c r="BC113" s="86">
        <f>'04h.3 - ESLB - NOUZ. ODCH.'!F40</f>
        <v>0</v>
      </c>
      <c r="BD113" s="88">
        <f>'04h.3 - ESLB - NOUZ. ODCH.'!F41</f>
        <v>0</v>
      </c>
      <c r="BT113" s="25" t="s">
        <v>105</v>
      </c>
      <c r="BV113" s="25" t="s">
        <v>78</v>
      </c>
      <c r="BW113" s="25" t="s">
        <v>142</v>
      </c>
      <c r="BX113" s="25" t="s">
        <v>133</v>
      </c>
      <c r="CL113" s="25" t="s">
        <v>1</v>
      </c>
    </row>
    <row r="114" spans="1:91" s="3" customFormat="1" ht="16.5" customHeight="1" x14ac:dyDescent="0.2">
      <c r="A114" s="83" t="s">
        <v>86</v>
      </c>
      <c r="B114" s="48"/>
      <c r="C114" s="9"/>
      <c r="D114" s="9"/>
      <c r="E114" s="9"/>
      <c r="F114" s="210" t="s">
        <v>143</v>
      </c>
      <c r="G114" s="210"/>
      <c r="H114" s="210"/>
      <c r="I114" s="210"/>
      <c r="J114" s="210"/>
      <c r="K114" s="9"/>
      <c r="L114" s="210" t="s">
        <v>144</v>
      </c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26">
        <f>'04h.4 - ESLB - NOUZ. PŘI....'!J34</f>
        <v>0</v>
      </c>
      <c r="AH114" s="227"/>
      <c r="AI114" s="227"/>
      <c r="AJ114" s="227"/>
      <c r="AK114" s="227"/>
      <c r="AL114" s="227"/>
      <c r="AM114" s="227"/>
      <c r="AN114" s="226">
        <f t="shared" si="0"/>
        <v>0</v>
      </c>
      <c r="AO114" s="227"/>
      <c r="AP114" s="227"/>
      <c r="AQ114" s="84" t="s">
        <v>89</v>
      </c>
      <c r="AR114" s="48"/>
      <c r="AS114" s="85">
        <v>0</v>
      </c>
      <c r="AT114" s="86">
        <f t="shared" si="1"/>
        <v>0</v>
      </c>
      <c r="AU114" s="87">
        <f>'04h.4 - ESLB - NOUZ. PŘI....'!P134</f>
        <v>0</v>
      </c>
      <c r="AV114" s="86">
        <f>'04h.4 - ESLB - NOUZ. PŘI....'!J37</f>
        <v>0</v>
      </c>
      <c r="AW114" s="86">
        <f>'04h.4 - ESLB - NOUZ. PŘI....'!J38</f>
        <v>0</v>
      </c>
      <c r="AX114" s="86">
        <f>'04h.4 - ESLB - NOUZ. PŘI....'!J39</f>
        <v>0</v>
      </c>
      <c r="AY114" s="86">
        <f>'04h.4 - ESLB - NOUZ. PŘI....'!J40</f>
        <v>0</v>
      </c>
      <c r="AZ114" s="86">
        <f>'04h.4 - ESLB - NOUZ. PŘI....'!F37</f>
        <v>0</v>
      </c>
      <c r="BA114" s="86">
        <f>'04h.4 - ESLB - NOUZ. PŘI....'!F38</f>
        <v>0</v>
      </c>
      <c r="BB114" s="86">
        <f>'04h.4 - ESLB - NOUZ. PŘI....'!F39</f>
        <v>0</v>
      </c>
      <c r="BC114" s="86">
        <f>'04h.4 - ESLB - NOUZ. PŘI....'!F40</f>
        <v>0</v>
      </c>
      <c r="BD114" s="88">
        <f>'04h.4 - ESLB - NOUZ. PŘI....'!F41</f>
        <v>0</v>
      </c>
      <c r="BT114" s="25" t="s">
        <v>105</v>
      </c>
      <c r="BV114" s="25" t="s">
        <v>78</v>
      </c>
      <c r="BW114" s="25" t="s">
        <v>145</v>
      </c>
      <c r="BX114" s="25" t="s">
        <v>133</v>
      </c>
      <c r="CL114" s="25" t="s">
        <v>1</v>
      </c>
    </row>
    <row r="115" spans="1:91" s="3" customFormat="1" ht="16.5" customHeight="1" x14ac:dyDescent="0.2">
      <c r="A115" s="83" t="s">
        <v>86</v>
      </c>
      <c r="B115" s="48"/>
      <c r="C115" s="9"/>
      <c r="D115" s="9"/>
      <c r="E115" s="9"/>
      <c r="F115" s="210" t="s">
        <v>146</v>
      </c>
      <c r="G115" s="210"/>
      <c r="H115" s="210"/>
      <c r="I115" s="210"/>
      <c r="J115" s="210"/>
      <c r="K115" s="9"/>
      <c r="L115" s="210" t="s">
        <v>147</v>
      </c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26">
        <f>'04h.5 - ESLB - PZTS'!J34</f>
        <v>0</v>
      </c>
      <c r="AH115" s="227"/>
      <c r="AI115" s="227"/>
      <c r="AJ115" s="227"/>
      <c r="AK115" s="227"/>
      <c r="AL115" s="227"/>
      <c r="AM115" s="227"/>
      <c r="AN115" s="226">
        <f t="shared" si="0"/>
        <v>0</v>
      </c>
      <c r="AO115" s="227"/>
      <c r="AP115" s="227"/>
      <c r="AQ115" s="84" t="s">
        <v>89</v>
      </c>
      <c r="AR115" s="48"/>
      <c r="AS115" s="85">
        <v>0</v>
      </c>
      <c r="AT115" s="86">
        <f t="shared" si="1"/>
        <v>0</v>
      </c>
      <c r="AU115" s="87">
        <f>'04h.5 - ESLB - PZTS'!P135</f>
        <v>0</v>
      </c>
      <c r="AV115" s="86">
        <f>'04h.5 - ESLB - PZTS'!J37</f>
        <v>0</v>
      </c>
      <c r="AW115" s="86">
        <f>'04h.5 - ESLB - PZTS'!J38</f>
        <v>0</v>
      </c>
      <c r="AX115" s="86">
        <f>'04h.5 - ESLB - PZTS'!J39</f>
        <v>0</v>
      </c>
      <c r="AY115" s="86">
        <f>'04h.5 - ESLB - PZTS'!J40</f>
        <v>0</v>
      </c>
      <c r="AZ115" s="86">
        <f>'04h.5 - ESLB - PZTS'!F37</f>
        <v>0</v>
      </c>
      <c r="BA115" s="86">
        <f>'04h.5 - ESLB - PZTS'!F38</f>
        <v>0</v>
      </c>
      <c r="BB115" s="86">
        <f>'04h.5 - ESLB - PZTS'!F39</f>
        <v>0</v>
      </c>
      <c r="BC115" s="86">
        <f>'04h.5 - ESLB - PZTS'!F40</f>
        <v>0</v>
      </c>
      <c r="BD115" s="88">
        <f>'04h.5 - ESLB - PZTS'!F41</f>
        <v>0</v>
      </c>
      <c r="BT115" s="25" t="s">
        <v>105</v>
      </c>
      <c r="BV115" s="25" t="s">
        <v>78</v>
      </c>
      <c r="BW115" s="25" t="s">
        <v>148</v>
      </c>
      <c r="BX115" s="25" t="s">
        <v>133</v>
      </c>
      <c r="CL115" s="25" t="s">
        <v>1</v>
      </c>
    </row>
    <row r="116" spans="1:91" s="3" customFormat="1" ht="16.5" customHeight="1" x14ac:dyDescent="0.2">
      <c r="A116" s="83" t="s">
        <v>86</v>
      </c>
      <c r="B116" s="48"/>
      <c r="C116" s="9"/>
      <c r="D116" s="9"/>
      <c r="E116" s="9"/>
      <c r="F116" s="210" t="s">
        <v>149</v>
      </c>
      <c r="G116" s="210"/>
      <c r="H116" s="210"/>
      <c r="I116" s="210"/>
      <c r="J116" s="210"/>
      <c r="K116" s="9"/>
      <c r="L116" s="210" t="s">
        <v>150</v>
      </c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26">
        <f>'04h.6 - ESLB - IPVDT'!J34</f>
        <v>0</v>
      </c>
      <c r="AH116" s="227"/>
      <c r="AI116" s="227"/>
      <c r="AJ116" s="227"/>
      <c r="AK116" s="227"/>
      <c r="AL116" s="227"/>
      <c r="AM116" s="227"/>
      <c r="AN116" s="226">
        <f t="shared" si="0"/>
        <v>0</v>
      </c>
      <c r="AO116" s="227"/>
      <c r="AP116" s="227"/>
      <c r="AQ116" s="84" t="s">
        <v>89</v>
      </c>
      <c r="AR116" s="48"/>
      <c r="AS116" s="85">
        <v>0</v>
      </c>
      <c r="AT116" s="86">
        <f t="shared" si="1"/>
        <v>0</v>
      </c>
      <c r="AU116" s="87">
        <f>'04h.6 - ESLB - IPVDT'!P136</f>
        <v>0</v>
      </c>
      <c r="AV116" s="86">
        <f>'04h.6 - ESLB - IPVDT'!J37</f>
        <v>0</v>
      </c>
      <c r="AW116" s="86">
        <f>'04h.6 - ESLB - IPVDT'!J38</f>
        <v>0</v>
      </c>
      <c r="AX116" s="86">
        <f>'04h.6 - ESLB - IPVDT'!J39</f>
        <v>0</v>
      </c>
      <c r="AY116" s="86">
        <f>'04h.6 - ESLB - IPVDT'!J40</f>
        <v>0</v>
      </c>
      <c r="AZ116" s="86">
        <f>'04h.6 - ESLB - IPVDT'!F37</f>
        <v>0</v>
      </c>
      <c r="BA116" s="86">
        <f>'04h.6 - ESLB - IPVDT'!F38</f>
        <v>0</v>
      </c>
      <c r="BB116" s="86">
        <f>'04h.6 - ESLB - IPVDT'!F39</f>
        <v>0</v>
      </c>
      <c r="BC116" s="86">
        <f>'04h.6 - ESLB - IPVDT'!F40</f>
        <v>0</v>
      </c>
      <c r="BD116" s="88">
        <f>'04h.6 - ESLB - IPVDT'!F41</f>
        <v>0</v>
      </c>
      <c r="BT116" s="25" t="s">
        <v>105</v>
      </c>
      <c r="BV116" s="25" t="s">
        <v>78</v>
      </c>
      <c r="BW116" s="25" t="s">
        <v>151</v>
      </c>
      <c r="BX116" s="25" t="s">
        <v>133</v>
      </c>
      <c r="CL116" s="25" t="s">
        <v>1</v>
      </c>
    </row>
    <row r="117" spans="1:91" s="6" customFormat="1" ht="16.5" customHeight="1" x14ac:dyDescent="0.2">
      <c r="B117" s="74"/>
      <c r="C117" s="75"/>
      <c r="D117" s="211" t="s">
        <v>152</v>
      </c>
      <c r="E117" s="211"/>
      <c r="F117" s="211"/>
      <c r="G117" s="211"/>
      <c r="H117" s="211"/>
      <c r="I117" s="76"/>
      <c r="J117" s="211" t="s">
        <v>153</v>
      </c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25">
        <f>ROUND(SUM(AG118:AG125),2)</f>
        <v>0</v>
      </c>
      <c r="AH117" s="224"/>
      <c r="AI117" s="224"/>
      <c r="AJ117" s="224"/>
      <c r="AK117" s="224"/>
      <c r="AL117" s="224"/>
      <c r="AM117" s="224"/>
      <c r="AN117" s="223">
        <f t="shared" si="0"/>
        <v>0</v>
      </c>
      <c r="AO117" s="224"/>
      <c r="AP117" s="224"/>
      <c r="AQ117" s="77" t="s">
        <v>82</v>
      </c>
      <c r="AR117" s="74"/>
      <c r="AS117" s="78">
        <f>ROUND(SUM(AS118:AS125),2)</f>
        <v>0</v>
      </c>
      <c r="AT117" s="79">
        <f t="shared" si="1"/>
        <v>0</v>
      </c>
      <c r="AU117" s="80">
        <f>ROUND(SUM(AU118:AU125),5)</f>
        <v>0</v>
      </c>
      <c r="AV117" s="79">
        <f>ROUND(AZ117*L29,2)</f>
        <v>0</v>
      </c>
      <c r="AW117" s="79">
        <f>ROUND(BA117*L30,2)</f>
        <v>0</v>
      </c>
      <c r="AX117" s="79">
        <f>ROUND(BB117*L29,2)</f>
        <v>0</v>
      </c>
      <c r="AY117" s="79">
        <f>ROUND(BC117*L30,2)</f>
        <v>0</v>
      </c>
      <c r="AZ117" s="79">
        <f>ROUND(SUM(AZ118:AZ125),2)</f>
        <v>0</v>
      </c>
      <c r="BA117" s="79">
        <f>ROUND(SUM(BA118:BA125),2)</f>
        <v>0</v>
      </c>
      <c r="BB117" s="79">
        <f>ROUND(SUM(BB118:BB125),2)</f>
        <v>0</v>
      </c>
      <c r="BC117" s="79">
        <f>ROUND(SUM(BC118:BC125),2)</f>
        <v>0</v>
      </c>
      <c r="BD117" s="81">
        <f>ROUND(SUM(BD118:BD125),2)</f>
        <v>0</v>
      </c>
      <c r="BS117" s="82" t="s">
        <v>75</v>
      </c>
      <c r="BT117" s="82" t="s">
        <v>83</v>
      </c>
      <c r="BU117" s="82" t="s">
        <v>77</v>
      </c>
      <c r="BV117" s="82" t="s">
        <v>78</v>
      </c>
      <c r="BW117" s="82" t="s">
        <v>154</v>
      </c>
      <c r="BX117" s="82" t="s">
        <v>5</v>
      </c>
      <c r="CL117" s="82" t="s">
        <v>1</v>
      </c>
      <c r="CM117" s="82" t="s">
        <v>85</v>
      </c>
    </row>
    <row r="118" spans="1:91" s="3" customFormat="1" ht="16.5" customHeight="1" x14ac:dyDescent="0.2">
      <c r="A118" s="83" t="s">
        <v>86</v>
      </c>
      <c r="B118" s="48"/>
      <c r="C118" s="9"/>
      <c r="D118" s="9"/>
      <c r="E118" s="210" t="s">
        <v>155</v>
      </c>
      <c r="F118" s="210"/>
      <c r="G118" s="210"/>
      <c r="H118" s="210"/>
      <c r="I118" s="210"/>
      <c r="J118" s="9"/>
      <c r="K118" s="210" t="s">
        <v>156</v>
      </c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26">
        <f>'02a - Přístřešek na kola ...'!J32</f>
        <v>0</v>
      </c>
      <c r="AH118" s="227"/>
      <c r="AI118" s="227"/>
      <c r="AJ118" s="227"/>
      <c r="AK118" s="227"/>
      <c r="AL118" s="227"/>
      <c r="AM118" s="227"/>
      <c r="AN118" s="226">
        <f t="shared" si="0"/>
        <v>0</v>
      </c>
      <c r="AO118" s="227"/>
      <c r="AP118" s="227"/>
      <c r="AQ118" s="84" t="s">
        <v>89</v>
      </c>
      <c r="AR118" s="48"/>
      <c r="AS118" s="85">
        <v>0</v>
      </c>
      <c r="AT118" s="86">
        <f t="shared" si="1"/>
        <v>0</v>
      </c>
      <c r="AU118" s="87">
        <f>'02a - Přístřešek na kola ...'!P133</f>
        <v>0</v>
      </c>
      <c r="AV118" s="86">
        <f>'02a - Přístřešek na kola ...'!J35</f>
        <v>0</v>
      </c>
      <c r="AW118" s="86">
        <f>'02a - Přístřešek na kola ...'!J36</f>
        <v>0</v>
      </c>
      <c r="AX118" s="86">
        <f>'02a - Přístřešek na kola ...'!J37</f>
        <v>0</v>
      </c>
      <c r="AY118" s="86">
        <f>'02a - Přístřešek na kola ...'!J38</f>
        <v>0</v>
      </c>
      <c r="AZ118" s="86">
        <f>'02a - Přístřešek na kola ...'!F35</f>
        <v>0</v>
      </c>
      <c r="BA118" s="86">
        <f>'02a - Přístřešek na kola ...'!F36</f>
        <v>0</v>
      </c>
      <c r="BB118" s="86">
        <f>'02a - Přístřešek na kola ...'!F37</f>
        <v>0</v>
      </c>
      <c r="BC118" s="86">
        <f>'02a - Přístřešek na kola ...'!F38</f>
        <v>0</v>
      </c>
      <c r="BD118" s="88">
        <f>'02a - Přístřešek na kola ...'!F39</f>
        <v>0</v>
      </c>
      <c r="BT118" s="25" t="s">
        <v>85</v>
      </c>
      <c r="BV118" s="25" t="s">
        <v>78</v>
      </c>
      <c r="BW118" s="25" t="s">
        <v>157</v>
      </c>
      <c r="BX118" s="25" t="s">
        <v>154</v>
      </c>
      <c r="CL118" s="25" t="s">
        <v>1</v>
      </c>
    </row>
    <row r="119" spans="1:91" s="3" customFormat="1" ht="16.5" customHeight="1" x14ac:dyDescent="0.2">
      <c r="A119" s="83" t="s">
        <v>86</v>
      </c>
      <c r="B119" s="48"/>
      <c r="C119" s="9"/>
      <c r="D119" s="9"/>
      <c r="E119" s="210" t="s">
        <v>158</v>
      </c>
      <c r="F119" s="210"/>
      <c r="G119" s="210"/>
      <c r="H119" s="210"/>
      <c r="I119" s="210"/>
      <c r="J119" s="9"/>
      <c r="K119" s="210" t="s">
        <v>159</v>
      </c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26">
        <f>'02b - Sklad zahradního ná...'!J32</f>
        <v>0</v>
      </c>
      <c r="AH119" s="227"/>
      <c r="AI119" s="227"/>
      <c r="AJ119" s="227"/>
      <c r="AK119" s="227"/>
      <c r="AL119" s="227"/>
      <c r="AM119" s="227"/>
      <c r="AN119" s="226">
        <f t="shared" si="0"/>
        <v>0</v>
      </c>
      <c r="AO119" s="227"/>
      <c r="AP119" s="227"/>
      <c r="AQ119" s="84" t="s">
        <v>89</v>
      </c>
      <c r="AR119" s="48"/>
      <c r="AS119" s="85">
        <v>0</v>
      </c>
      <c r="AT119" s="86">
        <f t="shared" si="1"/>
        <v>0</v>
      </c>
      <c r="AU119" s="87">
        <f>'02b - Sklad zahradního ná...'!P134</f>
        <v>0</v>
      </c>
      <c r="AV119" s="86">
        <f>'02b - Sklad zahradního ná...'!J35</f>
        <v>0</v>
      </c>
      <c r="AW119" s="86">
        <f>'02b - Sklad zahradního ná...'!J36</f>
        <v>0</v>
      </c>
      <c r="AX119" s="86">
        <f>'02b - Sklad zahradního ná...'!J37</f>
        <v>0</v>
      </c>
      <c r="AY119" s="86">
        <f>'02b - Sklad zahradního ná...'!J38</f>
        <v>0</v>
      </c>
      <c r="AZ119" s="86">
        <f>'02b - Sklad zahradního ná...'!F35</f>
        <v>0</v>
      </c>
      <c r="BA119" s="86">
        <f>'02b - Sklad zahradního ná...'!F36</f>
        <v>0</v>
      </c>
      <c r="BB119" s="86">
        <f>'02b - Sklad zahradního ná...'!F37</f>
        <v>0</v>
      </c>
      <c r="BC119" s="86">
        <f>'02b - Sklad zahradního ná...'!F38</f>
        <v>0</v>
      </c>
      <c r="BD119" s="88">
        <f>'02b - Sklad zahradního ná...'!F39</f>
        <v>0</v>
      </c>
      <c r="BT119" s="25" t="s">
        <v>85</v>
      </c>
      <c r="BV119" s="25" t="s">
        <v>78</v>
      </c>
      <c r="BW119" s="25" t="s">
        <v>160</v>
      </c>
      <c r="BX119" s="25" t="s">
        <v>154</v>
      </c>
      <c r="CL119" s="25" t="s">
        <v>1</v>
      </c>
    </row>
    <row r="120" spans="1:91" s="3" customFormat="1" ht="16.5" customHeight="1" x14ac:dyDescent="0.2">
      <c r="A120" s="83" t="s">
        <v>86</v>
      </c>
      <c r="B120" s="48"/>
      <c r="C120" s="9"/>
      <c r="D120" s="9"/>
      <c r="E120" s="210" t="s">
        <v>161</v>
      </c>
      <c r="F120" s="210"/>
      <c r="G120" s="210"/>
      <c r="H120" s="210"/>
      <c r="I120" s="210"/>
      <c r="J120" s="9"/>
      <c r="K120" s="210" t="s">
        <v>162</v>
      </c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26">
        <f>'02c - Oplocení'!J32</f>
        <v>0</v>
      </c>
      <c r="AH120" s="227"/>
      <c r="AI120" s="227"/>
      <c r="AJ120" s="227"/>
      <c r="AK120" s="227"/>
      <c r="AL120" s="227"/>
      <c r="AM120" s="227"/>
      <c r="AN120" s="226">
        <f t="shared" si="0"/>
        <v>0</v>
      </c>
      <c r="AO120" s="227"/>
      <c r="AP120" s="227"/>
      <c r="AQ120" s="84" t="s">
        <v>89</v>
      </c>
      <c r="AR120" s="48"/>
      <c r="AS120" s="85">
        <v>0</v>
      </c>
      <c r="AT120" s="86">
        <f t="shared" si="1"/>
        <v>0</v>
      </c>
      <c r="AU120" s="87">
        <f>'02c - Oplocení'!P127</f>
        <v>0</v>
      </c>
      <c r="AV120" s="86">
        <f>'02c - Oplocení'!J35</f>
        <v>0</v>
      </c>
      <c r="AW120" s="86">
        <f>'02c - Oplocení'!J36</f>
        <v>0</v>
      </c>
      <c r="AX120" s="86">
        <f>'02c - Oplocení'!J37</f>
        <v>0</v>
      </c>
      <c r="AY120" s="86">
        <f>'02c - Oplocení'!J38</f>
        <v>0</v>
      </c>
      <c r="AZ120" s="86">
        <f>'02c - Oplocení'!F35</f>
        <v>0</v>
      </c>
      <c r="BA120" s="86">
        <f>'02c - Oplocení'!F36</f>
        <v>0</v>
      </c>
      <c r="BB120" s="86">
        <f>'02c - Oplocení'!F37</f>
        <v>0</v>
      </c>
      <c r="BC120" s="86">
        <f>'02c - Oplocení'!F38</f>
        <v>0</v>
      </c>
      <c r="BD120" s="88">
        <f>'02c - Oplocení'!F39</f>
        <v>0</v>
      </c>
      <c r="BT120" s="25" t="s">
        <v>85</v>
      </c>
      <c r="BV120" s="25" t="s">
        <v>78</v>
      </c>
      <c r="BW120" s="25" t="s">
        <v>163</v>
      </c>
      <c r="BX120" s="25" t="s">
        <v>154</v>
      </c>
      <c r="CL120" s="25" t="s">
        <v>1</v>
      </c>
    </row>
    <row r="121" spans="1:91" s="3" customFormat="1" ht="16.5" customHeight="1" x14ac:dyDescent="0.2">
      <c r="A121" s="83" t="s">
        <v>86</v>
      </c>
      <c r="B121" s="48"/>
      <c r="C121" s="9"/>
      <c r="D121" s="9"/>
      <c r="E121" s="210" t="s">
        <v>164</v>
      </c>
      <c r="F121" s="210"/>
      <c r="G121" s="210"/>
      <c r="H121" s="210"/>
      <c r="I121" s="210"/>
      <c r="J121" s="9"/>
      <c r="K121" s="210" t="s">
        <v>165</v>
      </c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26">
        <f>'02d - Hřiště'!J32</f>
        <v>0</v>
      </c>
      <c r="AH121" s="227"/>
      <c r="AI121" s="227"/>
      <c r="AJ121" s="227"/>
      <c r="AK121" s="227"/>
      <c r="AL121" s="227"/>
      <c r="AM121" s="227"/>
      <c r="AN121" s="226">
        <f t="shared" si="0"/>
        <v>0</v>
      </c>
      <c r="AO121" s="227"/>
      <c r="AP121" s="227"/>
      <c r="AQ121" s="84" t="s">
        <v>89</v>
      </c>
      <c r="AR121" s="48"/>
      <c r="AS121" s="85">
        <v>0</v>
      </c>
      <c r="AT121" s="86">
        <f t="shared" si="1"/>
        <v>0</v>
      </c>
      <c r="AU121" s="87">
        <f>'02d - Hřiště'!P128</f>
        <v>0</v>
      </c>
      <c r="AV121" s="86">
        <f>'02d - Hřiště'!J35</f>
        <v>0</v>
      </c>
      <c r="AW121" s="86">
        <f>'02d - Hřiště'!J36</f>
        <v>0</v>
      </c>
      <c r="AX121" s="86">
        <f>'02d - Hřiště'!J37</f>
        <v>0</v>
      </c>
      <c r="AY121" s="86">
        <f>'02d - Hřiště'!J38</f>
        <v>0</v>
      </c>
      <c r="AZ121" s="86">
        <f>'02d - Hřiště'!F35</f>
        <v>0</v>
      </c>
      <c r="BA121" s="86">
        <f>'02d - Hřiště'!F36</f>
        <v>0</v>
      </c>
      <c r="BB121" s="86">
        <f>'02d - Hřiště'!F37</f>
        <v>0</v>
      </c>
      <c r="BC121" s="86">
        <f>'02d - Hřiště'!F38</f>
        <v>0</v>
      </c>
      <c r="BD121" s="88">
        <f>'02d - Hřiště'!F39</f>
        <v>0</v>
      </c>
      <c r="BT121" s="25" t="s">
        <v>85</v>
      </c>
      <c r="BV121" s="25" t="s">
        <v>78</v>
      </c>
      <c r="BW121" s="25" t="s">
        <v>166</v>
      </c>
      <c r="BX121" s="25" t="s">
        <v>154</v>
      </c>
      <c r="CL121" s="25" t="s">
        <v>1</v>
      </c>
    </row>
    <row r="122" spans="1:91" s="3" customFormat="1" ht="16.5" customHeight="1" x14ac:dyDescent="0.2">
      <c r="A122" s="83" t="s">
        <v>86</v>
      </c>
      <c r="B122" s="48"/>
      <c r="C122" s="9"/>
      <c r="D122" s="9"/>
      <c r="E122" s="210" t="s">
        <v>167</v>
      </c>
      <c r="F122" s="210"/>
      <c r="G122" s="210"/>
      <c r="H122" s="210"/>
      <c r="I122" s="210"/>
      <c r="J122" s="9"/>
      <c r="K122" s="210" t="s">
        <v>168</v>
      </c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26">
        <f>'02e - Pískoviště 1'!J32</f>
        <v>0</v>
      </c>
      <c r="AH122" s="227"/>
      <c r="AI122" s="227"/>
      <c r="AJ122" s="227"/>
      <c r="AK122" s="227"/>
      <c r="AL122" s="227"/>
      <c r="AM122" s="227"/>
      <c r="AN122" s="226">
        <f t="shared" si="0"/>
        <v>0</v>
      </c>
      <c r="AO122" s="227"/>
      <c r="AP122" s="227"/>
      <c r="AQ122" s="84" t="s">
        <v>89</v>
      </c>
      <c r="AR122" s="48"/>
      <c r="AS122" s="85">
        <v>0</v>
      </c>
      <c r="AT122" s="86">
        <f t="shared" si="1"/>
        <v>0</v>
      </c>
      <c r="AU122" s="87">
        <f>'02e - Pískoviště 1'!P124</f>
        <v>0</v>
      </c>
      <c r="AV122" s="86">
        <f>'02e - Pískoviště 1'!J35</f>
        <v>0</v>
      </c>
      <c r="AW122" s="86">
        <f>'02e - Pískoviště 1'!J36</f>
        <v>0</v>
      </c>
      <c r="AX122" s="86">
        <f>'02e - Pískoviště 1'!J37</f>
        <v>0</v>
      </c>
      <c r="AY122" s="86">
        <f>'02e - Pískoviště 1'!J38</f>
        <v>0</v>
      </c>
      <c r="AZ122" s="86">
        <f>'02e - Pískoviště 1'!F35</f>
        <v>0</v>
      </c>
      <c r="BA122" s="86">
        <f>'02e - Pískoviště 1'!F36</f>
        <v>0</v>
      </c>
      <c r="BB122" s="86">
        <f>'02e - Pískoviště 1'!F37</f>
        <v>0</v>
      </c>
      <c r="BC122" s="86">
        <f>'02e - Pískoviště 1'!F38</f>
        <v>0</v>
      </c>
      <c r="BD122" s="88">
        <f>'02e - Pískoviště 1'!F39</f>
        <v>0</v>
      </c>
      <c r="BT122" s="25" t="s">
        <v>85</v>
      </c>
      <c r="BV122" s="25" t="s">
        <v>78</v>
      </c>
      <c r="BW122" s="25" t="s">
        <v>169</v>
      </c>
      <c r="BX122" s="25" t="s">
        <v>154</v>
      </c>
      <c r="CL122" s="25" t="s">
        <v>1</v>
      </c>
    </row>
    <row r="123" spans="1:91" s="3" customFormat="1" ht="16.5" customHeight="1" x14ac:dyDescent="0.2">
      <c r="A123" s="83" t="s">
        <v>86</v>
      </c>
      <c r="B123" s="48"/>
      <c r="C123" s="9"/>
      <c r="D123" s="9"/>
      <c r="E123" s="210" t="s">
        <v>170</v>
      </c>
      <c r="F123" s="210"/>
      <c r="G123" s="210"/>
      <c r="H123" s="210"/>
      <c r="I123" s="210"/>
      <c r="J123" s="9"/>
      <c r="K123" s="210" t="s">
        <v>171</v>
      </c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26">
        <f>'02f - Pískoviště 2'!J32</f>
        <v>0</v>
      </c>
      <c r="AH123" s="227"/>
      <c r="AI123" s="227"/>
      <c r="AJ123" s="227"/>
      <c r="AK123" s="227"/>
      <c r="AL123" s="227"/>
      <c r="AM123" s="227"/>
      <c r="AN123" s="226">
        <f t="shared" si="0"/>
        <v>0</v>
      </c>
      <c r="AO123" s="227"/>
      <c r="AP123" s="227"/>
      <c r="AQ123" s="84" t="s">
        <v>89</v>
      </c>
      <c r="AR123" s="48"/>
      <c r="AS123" s="85">
        <v>0</v>
      </c>
      <c r="AT123" s="86">
        <f t="shared" si="1"/>
        <v>0</v>
      </c>
      <c r="AU123" s="87">
        <f>'02f - Pískoviště 2'!P124</f>
        <v>0</v>
      </c>
      <c r="AV123" s="86">
        <f>'02f - Pískoviště 2'!J35</f>
        <v>0</v>
      </c>
      <c r="AW123" s="86">
        <f>'02f - Pískoviště 2'!J36</f>
        <v>0</v>
      </c>
      <c r="AX123" s="86">
        <f>'02f - Pískoviště 2'!J37</f>
        <v>0</v>
      </c>
      <c r="AY123" s="86">
        <f>'02f - Pískoviště 2'!J38</f>
        <v>0</v>
      </c>
      <c r="AZ123" s="86">
        <f>'02f - Pískoviště 2'!F35</f>
        <v>0</v>
      </c>
      <c r="BA123" s="86">
        <f>'02f - Pískoviště 2'!F36</f>
        <v>0</v>
      </c>
      <c r="BB123" s="86">
        <f>'02f - Pískoviště 2'!F37</f>
        <v>0</v>
      </c>
      <c r="BC123" s="86">
        <f>'02f - Pískoviště 2'!F38</f>
        <v>0</v>
      </c>
      <c r="BD123" s="88">
        <f>'02f - Pískoviště 2'!F39</f>
        <v>0</v>
      </c>
      <c r="BT123" s="25" t="s">
        <v>85</v>
      </c>
      <c r="BV123" s="25" t="s">
        <v>78</v>
      </c>
      <c r="BW123" s="25" t="s">
        <v>172</v>
      </c>
      <c r="BX123" s="25" t="s">
        <v>154</v>
      </c>
      <c r="CL123" s="25" t="s">
        <v>1</v>
      </c>
    </row>
    <row r="124" spans="1:91" s="3" customFormat="1" ht="16.5" customHeight="1" x14ac:dyDescent="0.2">
      <c r="A124" s="83" t="s">
        <v>86</v>
      </c>
      <c r="B124" s="48"/>
      <c r="C124" s="9"/>
      <c r="D124" s="9"/>
      <c r="E124" s="210" t="s">
        <v>173</v>
      </c>
      <c r="F124" s="210"/>
      <c r="G124" s="210"/>
      <c r="H124" s="210"/>
      <c r="I124" s="210"/>
      <c r="J124" s="9"/>
      <c r="K124" s="210" t="s">
        <v>174</v>
      </c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26">
        <f>'02g - Lanovka'!J32</f>
        <v>0</v>
      </c>
      <c r="AH124" s="227"/>
      <c r="AI124" s="227"/>
      <c r="AJ124" s="227"/>
      <c r="AK124" s="227"/>
      <c r="AL124" s="227"/>
      <c r="AM124" s="227"/>
      <c r="AN124" s="226">
        <f t="shared" si="0"/>
        <v>0</v>
      </c>
      <c r="AO124" s="227"/>
      <c r="AP124" s="227"/>
      <c r="AQ124" s="84" t="s">
        <v>89</v>
      </c>
      <c r="AR124" s="48"/>
      <c r="AS124" s="85">
        <v>0</v>
      </c>
      <c r="AT124" s="86">
        <f t="shared" si="1"/>
        <v>0</v>
      </c>
      <c r="AU124" s="87">
        <f>'02g - Lanovka'!P124</f>
        <v>0</v>
      </c>
      <c r="AV124" s="86">
        <f>'02g - Lanovka'!J35</f>
        <v>0</v>
      </c>
      <c r="AW124" s="86">
        <f>'02g - Lanovka'!J36</f>
        <v>0</v>
      </c>
      <c r="AX124" s="86">
        <f>'02g - Lanovka'!J37</f>
        <v>0</v>
      </c>
      <c r="AY124" s="86">
        <f>'02g - Lanovka'!J38</f>
        <v>0</v>
      </c>
      <c r="AZ124" s="86">
        <f>'02g - Lanovka'!F35</f>
        <v>0</v>
      </c>
      <c r="BA124" s="86">
        <f>'02g - Lanovka'!F36</f>
        <v>0</v>
      </c>
      <c r="BB124" s="86">
        <f>'02g - Lanovka'!F37</f>
        <v>0</v>
      </c>
      <c r="BC124" s="86">
        <f>'02g - Lanovka'!F38</f>
        <v>0</v>
      </c>
      <c r="BD124" s="88">
        <f>'02g - Lanovka'!F39</f>
        <v>0</v>
      </c>
      <c r="BT124" s="25" t="s">
        <v>85</v>
      </c>
      <c r="BV124" s="25" t="s">
        <v>78</v>
      </c>
      <c r="BW124" s="25" t="s">
        <v>175</v>
      </c>
      <c r="BX124" s="25" t="s">
        <v>154</v>
      </c>
      <c r="CL124" s="25" t="s">
        <v>1</v>
      </c>
    </row>
    <row r="125" spans="1:91" s="3" customFormat="1" ht="16.5" customHeight="1" x14ac:dyDescent="0.2">
      <c r="A125" s="83" t="s">
        <v>86</v>
      </c>
      <c r="B125" s="48"/>
      <c r="C125" s="9"/>
      <c r="D125" s="9"/>
      <c r="E125" s="210" t="s">
        <v>176</v>
      </c>
      <c r="F125" s="210"/>
      <c r="G125" s="210"/>
      <c r="H125" s="210"/>
      <c r="I125" s="210"/>
      <c r="J125" s="9"/>
      <c r="K125" s="210" t="s">
        <v>177</v>
      </c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26">
        <f>'02h-m - Samostatné herní ...'!J32</f>
        <v>0</v>
      </c>
      <c r="AH125" s="227"/>
      <c r="AI125" s="227"/>
      <c r="AJ125" s="227"/>
      <c r="AK125" s="227"/>
      <c r="AL125" s="227"/>
      <c r="AM125" s="227"/>
      <c r="AN125" s="226">
        <f t="shared" si="0"/>
        <v>0</v>
      </c>
      <c r="AO125" s="227"/>
      <c r="AP125" s="227"/>
      <c r="AQ125" s="84" t="s">
        <v>89</v>
      </c>
      <c r="AR125" s="48"/>
      <c r="AS125" s="85">
        <v>0</v>
      </c>
      <c r="AT125" s="86">
        <f t="shared" si="1"/>
        <v>0</v>
      </c>
      <c r="AU125" s="87">
        <f>'02h-m - Samostatné herní ...'!P126</f>
        <v>0</v>
      </c>
      <c r="AV125" s="86">
        <f>'02h-m - Samostatné herní ...'!J35</f>
        <v>0</v>
      </c>
      <c r="AW125" s="86">
        <f>'02h-m - Samostatné herní ...'!J36</f>
        <v>0</v>
      </c>
      <c r="AX125" s="86">
        <f>'02h-m - Samostatné herní ...'!J37</f>
        <v>0</v>
      </c>
      <c r="AY125" s="86">
        <f>'02h-m - Samostatné herní ...'!J38</f>
        <v>0</v>
      </c>
      <c r="AZ125" s="86">
        <f>'02h-m - Samostatné herní ...'!F35</f>
        <v>0</v>
      </c>
      <c r="BA125" s="86">
        <f>'02h-m - Samostatné herní ...'!F36</f>
        <v>0</v>
      </c>
      <c r="BB125" s="86">
        <f>'02h-m - Samostatné herní ...'!F37</f>
        <v>0</v>
      </c>
      <c r="BC125" s="86">
        <f>'02h-m - Samostatné herní ...'!F38</f>
        <v>0</v>
      </c>
      <c r="BD125" s="88">
        <f>'02h-m - Samostatné herní ...'!F39</f>
        <v>0</v>
      </c>
      <c r="BT125" s="25" t="s">
        <v>85</v>
      </c>
      <c r="BV125" s="25" t="s">
        <v>78</v>
      </c>
      <c r="BW125" s="25" t="s">
        <v>178</v>
      </c>
      <c r="BX125" s="25" t="s">
        <v>154</v>
      </c>
      <c r="CL125" s="25" t="s">
        <v>1</v>
      </c>
    </row>
    <row r="126" spans="1:91" s="6" customFormat="1" ht="16.5" customHeight="1" x14ac:dyDescent="0.2">
      <c r="A126" s="83" t="s">
        <v>86</v>
      </c>
      <c r="B126" s="74"/>
      <c r="C126" s="75"/>
      <c r="D126" s="211" t="s">
        <v>179</v>
      </c>
      <c r="E126" s="211"/>
      <c r="F126" s="211"/>
      <c r="G126" s="211"/>
      <c r="H126" s="211"/>
      <c r="I126" s="76"/>
      <c r="J126" s="211" t="s">
        <v>180</v>
      </c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23">
        <f>'03 - SO 03 - Komunikace a...'!J30</f>
        <v>0</v>
      </c>
      <c r="AH126" s="224"/>
      <c r="AI126" s="224"/>
      <c r="AJ126" s="224"/>
      <c r="AK126" s="224"/>
      <c r="AL126" s="224"/>
      <c r="AM126" s="224"/>
      <c r="AN126" s="223">
        <f t="shared" si="0"/>
        <v>0</v>
      </c>
      <c r="AO126" s="224"/>
      <c r="AP126" s="224"/>
      <c r="AQ126" s="77" t="s">
        <v>82</v>
      </c>
      <c r="AR126" s="74"/>
      <c r="AS126" s="78">
        <v>0</v>
      </c>
      <c r="AT126" s="79">
        <f t="shared" si="1"/>
        <v>0</v>
      </c>
      <c r="AU126" s="80">
        <f>'03 - SO 03 - Komunikace a...'!P120</f>
        <v>0</v>
      </c>
      <c r="AV126" s="79">
        <f>'03 - SO 03 - Komunikace a...'!J33</f>
        <v>0</v>
      </c>
      <c r="AW126" s="79">
        <f>'03 - SO 03 - Komunikace a...'!J34</f>
        <v>0</v>
      </c>
      <c r="AX126" s="79">
        <f>'03 - SO 03 - Komunikace a...'!J35</f>
        <v>0</v>
      </c>
      <c r="AY126" s="79">
        <f>'03 - SO 03 - Komunikace a...'!J36</f>
        <v>0</v>
      </c>
      <c r="AZ126" s="79">
        <f>'03 - SO 03 - Komunikace a...'!F33</f>
        <v>0</v>
      </c>
      <c r="BA126" s="79">
        <f>'03 - SO 03 - Komunikace a...'!F34</f>
        <v>0</v>
      </c>
      <c r="BB126" s="79">
        <f>'03 - SO 03 - Komunikace a...'!F35</f>
        <v>0</v>
      </c>
      <c r="BC126" s="79">
        <f>'03 - SO 03 - Komunikace a...'!F36</f>
        <v>0</v>
      </c>
      <c r="BD126" s="81">
        <f>'03 - SO 03 - Komunikace a...'!F37</f>
        <v>0</v>
      </c>
      <c r="BT126" s="82" t="s">
        <v>83</v>
      </c>
      <c r="BV126" s="82" t="s">
        <v>78</v>
      </c>
      <c r="BW126" s="82" t="s">
        <v>181</v>
      </c>
      <c r="BX126" s="82" t="s">
        <v>5</v>
      </c>
      <c r="CL126" s="82" t="s">
        <v>1</v>
      </c>
      <c r="CM126" s="82" t="s">
        <v>85</v>
      </c>
    </row>
    <row r="127" spans="1:91" s="6" customFormat="1" ht="16.5" customHeight="1" x14ac:dyDescent="0.2">
      <c r="A127" s="83" t="s">
        <v>86</v>
      </c>
      <c r="B127" s="74"/>
      <c r="C127" s="75"/>
      <c r="D127" s="211" t="s">
        <v>182</v>
      </c>
      <c r="E127" s="211"/>
      <c r="F127" s="211"/>
      <c r="G127" s="211"/>
      <c r="H127" s="211"/>
      <c r="I127" s="76"/>
      <c r="J127" s="211" t="s">
        <v>183</v>
      </c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23">
        <f>'04 - SO 04 - Sadové úpravy'!J30</f>
        <v>0</v>
      </c>
      <c r="AH127" s="224"/>
      <c r="AI127" s="224"/>
      <c r="AJ127" s="224"/>
      <c r="AK127" s="224"/>
      <c r="AL127" s="224"/>
      <c r="AM127" s="224"/>
      <c r="AN127" s="223">
        <f t="shared" si="0"/>
        <v>0</v>
      </c>
      <c r="AO127" s="224"/>
      <c r="AP127" s="224"/>
      <c r="AQ127" s="77" t="s">
        <v>82</v>
      </c>
      <c r="AR127" s="74"/>
      <c r="AS127" s="78">
        <v>0</v>
      </c>
      <c r="AT127" s="79">
        <f t="shared" si="1"/>
        <v>0</v>
      </c>
      <c r="AU127" s="80">
        <f>'04 - SO 04 - Sadové úpravy'!P126</f>
        <v>0</v>
      </c>
      <c r="AV127" s="79">
        <f>'04 - SO 04 - Sadové úpravy'!J33</f>
        <v>0</v>
      </c>
      <c r="AW127" s="79">
        <f>'04 - SO 04 - Sadové úpravy'!J34</f>
        <v>0</v>
      </c>
      <c r="AX127" s="79">
        <f>'04 - SO 04 - Sadové úpravy'!J35</f>
        <v>0</v>
      </c>
      <c r="AY127" s="79">
        <f>'04 - SO 04 - Sadové úpravy'!J36</f>
        <v>0</v>
      </c>
      <c r="AZ127" s="79">
        <f>'04 - SO 04 - Sadové úpravy'!F33</f>
        <v>0</v>
      </c>
      <c r="BA127" s="79">
        <f>'04 - SO 04 - Sadové úpravy'!F34</f>
        <v>0</v>
      </c>
      <c r="BB127" s="79">
        <f>'04 - SO 04 - Sadové úpravy'!F35</f>
        <v>0</v>
      </c>
      <c r="BC127" s="79">
        <f>'04 - SO 04 - Sadové úpravy'!F36</f>
        <v>0</v>
      </c>
      <c r="BD127" s="81">
        <f>'04 - SO 04 - Sadové úpravy'!F37</f>
        <v>0</v>
      </c>
      <c r="BT127" s="82" t="s">
        <v>83</v>
      </c>
      <c r="BV127" s="82" t="s">
        <v>78</v>
      </c>
      <c r="BW127" s="82" t="s">
        <v>184</v>
      </c>
      <c r="BX127" s="82" t="s">
        <v>5</v>
      </c>
      <c r="CL127" s="82" t="s">
        <v>1</v>
      </c>
      <c r="CM127" s="82" t="s">
        <v>85</v>
      </c>
    </row>
    <row r="128" spans="1:91" s="6" customFormat="1" ht="16.5" customHeight="1" x14ac:dyDescent="0.2">
      <c r="A128" s="83" t="s">
        <v>86</v>
      </c>
      <c r="B128" s="74"/>
      <c r="C128" s="75"/>
      <c r="D128" s="211" t="s">
        <v>185</v>
      </c>
      <c r="E128" s="211"/>
      <c r="F128" s="211"/>
      <c r="G128" s="211"/>
      <c r="H128" s="211"/>
      <c r="I128" s="76"/>
      <c r="J128" s="211" t="s">
        <v>186</v>
      </c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23">
        <f>'11 - SO 11 - Gastrotechno...'!J30</f>
        <v>0</v>
      </c>
      <c r="AH128" s="224"/>
      <c r="AI128" s="224"/>
      <c r="AJ128" s="224"/>
      <c r="AK128" s="224"/>
      <c r="AL128" s="224"/>
      <c r="AM128" s="224"/>
      <c r="AN128" s="223">
        <f t="shared" si="0"/>
        <v>0</v>
      </c>
      <c r="AO128" s="224"/>
      <c r="AP128" s="224"/>
      <c r="AQ128" s="77" t="s">
        <v>82</v>
      </c>
      <c r="AR128" s="74"/>
      <c r="AS128" s="78">
        <v>0</v>
      </c>
      <c r="AT128" s="79">
        <f t="shared" si="1"/>
        <v>0</v>
      </c>
      <c r="AU128" s="80">
        <f>'11 - SO 11 - Gastrotechno...'!P127</f>
        <v>0</v>
      </c>
      <c r="AV128" s="79">
        <f>'11 - SO 11 - Gastrotechno...'!J33</f>
        <v>0</v>
      </c>
      <c r="AW128" s="79">
        <f>'11 - SO 11 - Gastrotechno...'!J34</f>
        <v>0</v>
      </c>
      <c r="AX128" s="79">
        <f>'11 - SO 11 - Gastrotechno...'!J35</f>
        <v>0</v>
      </c>
      <c r="AY128" s="79">
        <f>'11 - SO 11 - Gastrotechno...'!J36</f>
        <v>0</v>
      </c>
      <c r="AZ128" s="79">
        <f>'11 - SO 11 - Gastrotechno...'!F33</f>
        <v>0</v>
      </c>
      <c r="BA128" s="79">
        <f>'11 - SO 11 - Gastrotechno...'!F34</f>
        <v>0</v>
      </c>
      <c r="BB128" s="79">
        <f>'11 - SO 11 - Gastrotechno...'!F35</f>
        <v>0</v>
      </c>
      <c r="BC128" s="79">
        <f>'11 - SO 11 - Gastrotechno...'!F36</f>
        <v>0</v>
      </c>
      <c r="BD128" s="81">
        <f>'11 - SO 11 - Gastrotechno...'!F37</f>
        <v>0</v>
      </c>
      <c r="BT128" s="82" t="s">
        <v>83</v>
      </c>
      <c r="BV128" s="82" t="s">
        <v>78</v>
      </c>
      <c r="BW128" s="82" t="s">
        <v>187</v>
      </c>
      <c r="BX128" s="82" t="s">
        <v>5</v>
      </c>
      <c r="CL128" s="82" t="s">
        <v>1</v>
      </c>
      <c r="CM128" s="82" t="s">
        <v>85</v>
      </c>
    </row>
    <row r="129" spans="1:91" s="6" customFormat="1" ht="16.5" customHeight="1" x14ac:dyDescent="0.2">
      <c r="A129" s="83" t="s">
        <v>86</v>
      </c>
      <c r="B129" s="74"/>
      <c r="C129" s="75"/>
      <c r="D129" s="211" t="s">
        <v>188</v>
      </c>
      <c r="E129" s="211"/>
      <c r="F129" s="211"/>
      <c r="G129" s="211"/>
      <c r="H129" s="211"/>
      <c r="I129" s="76"/>
      <c r="J129" s="211" t="s">
        <v>189</v>
      </c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23">
        <f>'12 - SO 12 - Přípojka kan...'!J30</f>
        <v>0</v>
      </c>
      <c r="AH129" s="224"/>
      <c r="AI129" s="224"/>
      <c r="AJ129" s="224"/>
      <c r="AK129" s="224"/>
      <c r="AL129" s="224"/>
      <c r="AM129" s="224"/>
      <c r="AN129" s="223">
        <f t="shared" si="0"/>
        <v>0</v>
      </c>
      <c r="AO129" s="224"/>
      <c r="AP129" s="224"/>
      <c r="AQ129" s="77" t="s">
        <v>82</v>
      </c>
      <c r="AR129" s="74"/>
      <c r="AS129" s="78">
        <v>0</v>
      </c>
      <c r="AT129" s="79">
        <f t="shared" si="1"/>
        <v>0</v>
      </c>
      <c r="AU129" s="80">
        <f>'12 - SO 12 - Přípojka kan...'!P121</f>
        <v>0</v>
      </c>
      <c r="AV129" s="79">
        <f>'12 - SO 12 - Přípojka kan...'!J33</f>
        <v>0</v>
      </c>
      <c r="AW129" s="79">
        <f>'12 - SO 12 - Přípojka kan...'!J34</f>
        <v>0</v>
      </c>
      <c r="AX129" s="79">
        <f>'12 - SO 12 - Přípojka kan...'!J35</f>
        <v>0</v>
      </c>
      <c r="AY129" s="79">
        <f>'12 - SO 12 - Přípojka kan...'!J36</f>
        <v>0</v>
      </c>
      <c r="AZ129" s="79">
        <f>'12 - SO 12 - Přípojka kan...'!F33</f>
        <v>0</v>
      </c>
      <c r="BA129" s="79">
        <f>'12 - SO 12 - Přípojka kan...'!F34</f>
        <v>0</v>
      </c>
      <c r="BB129" s="79">
        <f>'12 - SO 12 - Přípojka kan...'!F35</f>
        <v>0</v>
      </c>
      <c r="BC129" s="79">
        <f>'12 - SO 12 - Přípojka kan...'!F36</f>
        <v>0</v>
      </c>
      <c r="BD129" s="81">
        <f>'12 - SO 12 - Přípojka kan...'!F37</f>
        <v>0</v>
      </c>
      <c r="BT129" s="82" t="s">
        <v>83</v>
      </c>
      <c r="BV129" s="82" t="s">
        <v>78</v>
      </c>
      <c r="BW129" s="82" t="s">
        <v>190</v>
      </c>
      <c r="BX129" s="82" t="s">
        <v>5</v>
      </c>
      <c r="CL129" s="82" t="s">
        <v>1</v>
      </c>
      <c r="CM129" s="82" t="s">
        <v>85</v>
      </c>
    </row>
    <row r="130" spans="1:91" s="6" customFormat="1" ht="16.5" customHeight="1" x14ac:dyDescent="0.2">
      <c r="A130" s="83" t="s">
        <v>86</v>
      </c>
      <c r="B130" s="74"/>
      <c r="C130" s="75"/>
      <c r="D130" s="211" t="s">
        <v>191</v>
      </c>
      <c r="E130" s="211"/>
      <c r="F130" s="211"/>
      <c r="G130" s="211"/>
      <c r="H130" s="211"/>
      <c r="I130" s="76"/>
      <c r="J130" s="211" t="s">
        <v>192</v>
      </c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23">
        <f>'13 - SO 13 - Přípojka vod...'!J30</f>
        <v>0</v>
      </c>
      <c r="AH130" s="224"/>
      <c r="AI130" s="224"/>
      <c r="AJ130" s="224"/>
      <c r="AK130" s="224"/>
      <c r="AL130" s="224"/>
      <c r="AM130" s="224"/>
      <c r="AN130" s="223">
        <f t="shared" si="0"/>
        <v>0</v>
      </c>
      <c r="AO130" s="224"/>
      <c r="AP130" s="224"/>
      <c r="AQ130" s="77" t="s">
        <v>82</v>
      </c>
      <c r="AR130" s="74"/>
      <c r="AS130" s="78">
        <v>0</v>
      </c>
      <c r="AT130" s="79">
        <f t="shared" si="1"/>
        <v>0</v>
      </c>
      <c r="AU130" s="80">
        <f>'13 - SO 13 - Přípojka vod...'!P123</f>
        <v>0</v>
      </c>
      <c r="AV130" s="79">
        <f>'13 - SO 13 - Přípojka vod...'!J33</f>
        <v>0</v>
      </c>
      <c r="AW130" s="79">
        <f>'13 - SO 13 - Přípojka vod...'!J34</f>
        <v>0</v>
      </c>
      <c r="AX130" s="79">
        <f>'13 - SO 13 - Přípojka vod...'!J35</f>
        <v>0</v>
      </c>
      <c r="AY130" s="79">
        <f>'13 - SO 13 - Přípojka vod...'!J36</f>
        <v>0</v>
      </c>
      <c r="AZ130" s="79">
        <f>'13 - SO 13 - Přípojka vod...'!F33</f>
        <v>0</v>
      </c>
      <c r="BA130" s="79">
        <f>'13 - SO 13 - Přípojka vod...'!F34</f>
        <v>0</v>
      </c>
      <c r="BB130" s="79">
        <f>'13 - SO 13 - Přípojka vod...'!F35</f>
        <v>0</v>
      </c>
      <c r="BC130" s="79">
        <f>'13 - SO 13 - Přípojka vod...'!F36</f>
        <v>0</v>
      </c>
      <c r="BD130" s="81">
        <f>'13 - SO 13 - Přípojka vod...'!F37</f>
        <v>0</v>
      </c>
      <c r="BT130" s="82" t="s">
        <v>83</v>
      </c>
      <c r="BV130" s="82" t="s">
        <v>78</v>
      </c>
      <c r="BW130" s="82" t="s">
        <v>193</v>
      </c>
      <c r="BX130" s="82" t="s">
        <v>5</v>
      </c>
      <c r="CL130" s="82" t="s">
        <v>1</v>
      </c>
      <c r="CM130" s="82" t="s">
        <v>85</v>
      </c>
    </row>
    <row r="131" spans="1:91" s="6" customFormat="1" ht="16.5" customHeight="1" x14ac:dyDescent="0.2">
      <c r="A131" s="83" t="s">
        <v>86</v>
      </c>
      <c r="B131" s="74"/>
      <c r="C131" s="75"/>
      <c r="D131" s="211" t="s">
        <v>194</v>
      </c>
      <c r="E131" s="211"/>
      <c r="F131" s="211"/>
      <c r="G131" s="211"/>
      <c r="H131" s="211"/>
      <c r="I131" s="76"/>
      <c r="J131" s="211" t="s">
        <v>195</v>
      </c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23">
        <f>'14 - SO 14 - Přípojka ply...'!J30</f>
        <v>0</v>
      </c>
      <c r="AH131" s="224"/>
      <c r="AI131" s="224"/>
      <c r="AJ131" s="224"/>
      <c r="AK131" s="224"/>
      <c r="AL131" s="224"/>
      <c r="AM131" s="224"/>
      <c r="AN131" s="223">
        <f t="shared" si="0"/>
        <v>0</v>
      </c>
      <c r="AO131" s="224"/>
      <c r="AP131" s="224"/>
      <c r="AQ131" s="77" t="s">
        <v>82</v>
      </c>
      <c r="AR131" s="74"/>
      <c r="AS131" s="78">
        <v>0</v>
      </c>
      <c r="AT131" s="79">
        <f t="shared" si="1"/>
        <v>0</v>
      </c>
      <c r="AU131" s="80">
        <f>'14 - SO 14 - Přípojka ply...'!P122</f>
        <v>0</v>
      </c>
      <c r="AV131" s="79">
        <f>'14 - SO 14 - Přípojka ply...'!J33</f>
        <v>0</v>
      </c>
      <c r="AW131" s="79">
        <f>'14 - SO 14 - Přípojka ply...'!J34</f>
        <v>0</v>
      </c>
      <c r="AX131" s="79">
        <f>'14 - SO 14 - Přípojka ply...'!J35</f>
        <v>0</v>
      </c>
      <c r="AY131" s="79">
        <f>'14 - SO 14 - Přípojka ply...'!J36</f>
        <v>0</v>
      </c>
      <c r="AZ131" s="79">
        <f>'14 - SO 14 - Přípojka ply...'!F33</f>
        <v>0</v>
      </c>
      <c r="BA131" s="79">
        <f>'14 - SO 14 - Přípojka ply...'!F34</f>
        <v>0</v>
      </c>
      <c r="BB131" s="79">
        <f>'14 - SO 14 - Přípojka ply...'!F35</f>
        <v>0</v>
      </c>
      <c r="BC131" s="79">
        <f>'14 - SO 14 - Přípojka ply...'!F36</f>
        <v>0</v>
      </c>
      <c r="BD131" s="81">
        <f>'14 - SO 14 - Přípojka ply...'!F37</f>
        <v>0</v>
      </c>
      <c r="BT131" s="82" t="s">
        <v>83</v>
      </c>
      <c r="BV131" s="82" t="s">
        <v>78</v>
      </c>
      <c r="BW131" s="82" t="s">
        <v>196</v>
      </c>
      <c r="BX131" s="82" t="s">
        <v>5</v>
      </c>
      <c r="CL131" s="82" t="s">
        <v>1</v>
      </c>
      <c r="CM131" s="82" t="s">
        <v>85</v>
      </c>
    </row>
    <row r="132" spans="1:91" s="6" customFormat="1" ht="16.5" customHeight="1" x14ac:dyDescent="0.2">
      <c r="A132" s="83" t="s">
        <v>86</v>
      </c>
      <c r="B132" s="74"/>
      <c r="C132" s="75"/>
      <c r="D132" s="211" t="s">
        <v>8</v>
      </c>
      <c r="E132" s="211"/>
      <c r="F132" s="211"/>
      <c r="G132" s="211"/>
      <c r="H132" s="211"/>
      <c r="I132" s="76"/>
      <c r="J132" s="211" t="s">
        <v>197</v>
      </c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23">
        <f>'15 - SO 15 - Přeložka VO'!J30</f>
        <v>0</v>
      </c>
      <c r="AH132" s="224"/>
      <c r="AI132" s="224"/>
      <c r="AJ132" s="224"/>
      <c r="AK132" s="224"/>
      <c r="AL132" s="224"/>
      <c r="AM132" s="224"/>
      <c r="AN132" s="223">
        <f t="shared" si="0"/>
        <v>0</v>
      </c>
      <c r="AO132" s="224"/>
      <c r="AP132" s="224"/>
      <c r="AQ132" s="77" t="s">
        <v>82</v>
      </c>
      <c r="AR132" s="74"/>
      <c r="AS132" s="78">
        <v>0</v>
      </c>
      <c r="AT132" s="79">
        <f t="shared" si="1"/>
        <v>0</v>
      </c>
      <c r="AU132" s="80">
        <f>'15 - SO 15 - Přeložka VO'!P124</f>
        <v>0</v>
      </c>
      <c r="AV132" s="79">
        <f>'15 - SO 15 - Přeložka VO'!J33</f>
        <v>0</v>
      </c>
      <c r="AW132" s="79">
        <f>'15 - SO 15 - Přeložka VO'!J34</f>
        <v>0</v>
      </c>
      <c r="AX132" s="79">
        <f>'15 - SO 15 - Přeložka VO'!J35</f>
        <v>0</v>
      </c>
      <c r="AY132" s="79">
        <f>'15 - SO 15 - Přeložka VO'!J36</f>
        <v>0</v>
      </c>
      <c r="AZ132" s="79">
        <f>'15 - SO 15 - Přeložka VO'!F33</f>
        <v>0</v>
      </c>
      <c r="BA132" s="79">
        <f>'15 - SO 15 - Přeložka VO'!F34</f>
        <v>0</v>
      </c>
      <c r="BB132" s="79">
        <f>'15 - SO 15 - Přeložka VO'!F35</f>
        <v>0</v>
      </c>
      <c r="BC132" s="79">
        <f>'15 - SO 15 - Přeložka VO'!F36</f>
        <v>0</v>
      </c>
      <c r="BD132" s="81">
        <f>'15 - SO 15 - Přeložka VO'!F37</f>
        <v>0</v>
      </c>
      <c r="BT132" s="82" t="s">
        <v>83</v>
      </c>
      <c r="BV132" s="82" t="s">
        <v>78</v>
      </c>
      <c r="BW132" s="82" t="s">
        <v>198</v>
      </c>
      <c r="BX132" s="82" t="s">
        <v>5</v>
      </c>
      <c r="CL132" s="82" t="s">
        <v>1</v>
      </c>
      <c r="CM132" s="82" t="s">
        <v>85</v>
      </c>
    </row>
    <row r="133" spans="1:91" s="6" customFormat="1" ht="16.5" customHeight="1" x14ac:dyDescent="0.2">
      <c r="A133" s="83" t="s">
        <v>86</v>
      </c>
      <c r="B133" s="74"/>
      <c r="C133" s="75"/>
      <c r="D133" s="211" t="s">
        <v>199</v>
      </c>
      <c r="E133" s="211"/>
      <c r="F133" s="211"/>
      <c r="G133" s="211"/>
      <c r="H133" s="211"/>
      <c r="I133" s="76"/>
      <c r="J133" s="211" t="s">
        <v>200</v>
      </c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23">
        <f>'16 - SO 16 - Přípojka CETIN'!J30</f>
        <v>0</v>
      </c>
      <c r="AH133" s="224"/>
      <c r="AI133" s="224"/>
      <c r="AJ133" s="224"/>
      <c r="AK133" s="224"/>
      <c r="AL133" s="224"/>
      <c r="AM133" s="224"/>
      <c r="AN133" s="223">
        <f t="shared" si="0"/>
        <v>0</v>
      </c>
      <c r="AO133" s="224"/>
      <c r="AP133" s="224"/>
      <c r="AQ133" s="77" t="s">
        <v>82</v>
      </c>
      <c r="AR133" s="74"/>
      <c r="AS133" s="78">
        <v>0</v>
      </c>
      <c r="AT133" s="79">
        <f t="shared" si="1"/>
        <v>0</v>
      </c>
      <c r="AU133" s="80">
        <f>'16 - SO 16 - Přípojka CETIN'!P123</f>
        <v>0</v>
      </c>
      <c r="AV133" s="79">
        <f>'16 - SO 16 - Přípojka CETIN'!J33</f>
        <v>0</v>
      </c>
      <c r="AW133" s="79">
        <f>'16 - SO 16 - Přípojka CETIN'!J34</f>
        <v>0</v>
      </c>
      <c r="AX133" s="79">
        <f>'16 - SO 16 - Přípojka CETIN'!J35</f>
        <v>0</v>
      </c>
      <c r="AY133" s="79">
        <f>'16 - SO 16 - Přípojka CETIN'!J36</f>
        <v>0</v>
      </c>
      <c r="AZ133" s="79">
        <f>'16 - SO 16 - Přípojka CETIN'!F33</f>
        <v>0</v>
      </c>
      <c r="BA133" s="79">
        <f>'16 - SO 16 - Přípojka CETIN'!F34</f>
        <v>0</v>
      </c>
      <c r="BB133" s="79">
        <f>'16 - SO 16 - Přípojka CETIN'!F35</f>
        <v>0</v>
      </c>
      <c r="BC133" s="79">
        <f>'16 - SO 16 - Přípojka CETIN'!F36</f>
        <v>0</v>
      </c>
      <c r="BD133" s="81">
        <f>'16 - SO 16 - Přípojka CETIN'!F37</f>
        <v>0</v>
      </c>
      <c r="BT133" s="82" t="s">
        <v>83</v>
      </c>
      <c r="BV133" s="82" t="s">
        <v>78</v>
      </c>
      <c r="BW133" s="82" t="s">
        <v>201</v>
      </c>
      <c r="BX133" s="82" t="s">
        <v>5</v>
      </c>
      <c r="CL133" s="82" t="s">
        <v>1</v>
      </c>
      <c r="CM133" s="82" t="s">
        <v>85</v>
      </c>
    </row>
    <row r="134" spans="1:91" s="6" customFormat="1" ht="16.5" customHeight="1" x14ac:dyDescent="0.2">
      <c r="A134" s="83" t="s">
        <v>86</v>
      </c>
      <c r="B134" s="74"/>
      <c r="C134" s="75"/>
      <c r="D134" s="211" t="s">
        <v>202</v>
      </c>
      <c r="E134" s="211"/>
      <c r="F134" s="211"/>
      <c r="G134" s="211"/>
      <c r="H134" s="211"/>
      <c r="I134" s="76"/>
      <c r="J134" s="211" t="s">
        <v>203</v>
      </c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23">
        <f>'17 - SO 17 - Přípojka PE3NY'!J30</f>
        <v>0</v>
      </c>
      <c r="AH134" s="224"/>
      <c r="AI134" s="224"/>
      <c r="AJ134" s="224"/>
      <c r="AK134" s="224"/>
      <c r="AL134" s="224"/>
      <c r="AM134" s="224"/>
      <c r="AN134" s="223">
        <f t="shared" si="0"/>
        <v>0</v>
      </c>
      <c r="AO134" s="224"/>
      <c r="AP134" s="224"/>
      <c r="AQ134" s="77" t="s">
        <v>82</v>
      </c>
      <c r="AR134" s="74"/>
      <c r="AS134" s="78">
        <v>0</v>
      </c>
      <c r="AT134" s="79">
        <f t="shared" si="1"/>
        <v>0</v>
      </c>
      <c r="AU134" s="80">
        <f>'17 - SO 17 - Přípojka PE3NY'!P123</f>
        <v>0</v>
      </c>
      <c r="AV134" s="79">
        <f>'17 - SO 17 - Přípojka PE3NY'!J33</f>
        <v>0</v>
      </c>
      <c r="AW134" s="79">
        <f>'17 - SO 17 - Přípojka PE3NY'!J34</f>
        <v>0</v>
      </c>
      <c r="AX134" s="79">
        <f>'17 - SO 17 - Přípojka PE3NY'!J35</f>
        <v>0</v>
      </c>
      <c r="AY134" s="79">
        <f>'17 - SO 17 - Přípojka PE3NY'!J36</f>
        <v>0</v>
      </c>
      <c r="AZ134" s="79">
        <f>'17 - SO 17 - Přípojka PE3NY'!F33</f>
        <v>0</v>
      </c>
      <c r="BA134" s="79">
        <f>'17 - SO 17 - Přípojka PE3NY'!F34</f>
        <v>0</v>
      </c>
      <c r="BB134" s="79">
        <f>'17 - SO 17 - Přípojka PE3NY'!F35</f>
        <v>0</v>
      </c>
      <c r="BC134" s="79">
        <f>'17 - SO 17 - Přípojka PE3NY'!F36</f>
        <v>0</v>
      </c>
      <c r="BD134" s="81">
        <f>'17 - SO 17 - Přípojka PE3NY'!F37</f>
        <v>0</v>
      </c>
      <c r="BT134" s="82" t="s">
        <v>83</v>
      </c>
      <c r="BV134" s="82" t="s">
        <v>78</v>
      </c>
      <c r="BW134" s="82" t="s">
        <v>204</v>
      </c>
      <c r="BX134" s="82" t="s">
        <v>5</v>
      </c>
      <c r="CL134" s="82" t="s">
        <v>1</v>
      </c>
      <c r="CM134" s="82" t="s">
        <v>85</v>
      </c>
    </row>
    <row r="135" spans="1:91" s="6" customFormat="1" ht="16.5" customHeight="1" x14ac:dyDescent="0.2">
      <c r="A135" s="83" t="s">
        <v>86</v>
      </c>
      <c r="B135" s="74"/>
      <c r="C135" s="75"/>
      <c r="D135" s="211" t="s">
        <v>205</v>
      </c>
      <c r="E135" s="211"/>
      <c r="F135" s="211"/>
      <c r="G135" s="211"/>
      <c r="H135" s="211"/>
      <c r="I135" s="76"/>
      <c r="J135" s="211" t="s">
        <v>206</v>
      </c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23">
        <f>'18 - SO 18 - Přípojka tep...'!J30</f>
        <v>0</v>
      </c>
      <c r="AH135" s="224"/>
      <c r="AI135" s="224"/>
      <c r="AJ135" s="224"/>
      <c r="AK135" s="224"/>
      <c r="AL135" s="224"/>
      <c r="AM135" s="224"/>
      <c r="AN135" s="223">
        <f t="shared" si="0"/>
        <v>0</v>
      </c>
      <c r="AO135" s="224"/>
      <c r="AP135" s="224"/>
      <c r="AQ135" s="77" t="s">
        <v>82</v>
      </c>
      <c r="AR135" s="74"/>
      <c r="AS135" s="78">
        <v>0</v>
      </c>
      <c r="AT135" s="79">
        <f t="shared" si="1"/>
        <v>0</v>
      </c>
      <c r="AU135" s="80">
        <f>'18 - SO 18 - Přípojka tep...'!P119</f>
        <v>0</v>
      </c>
      <c r="AV135" s="79">
        <f>'18 - SO 18 - Přípojka tep...'!J33</f>
        <v>0</v>
      </c>
      <c r="AW135" s="79">
        <f>'18 - SO 18 - Přípojka tep...'!J34</f>
        <v>0</v>
      </c>
      <c r="AX135" s="79">
        <f>'18 - SO 18 - Přípojka tep...'!J35</f>
        <v>0</v>
      </c>
      <c r="AY135" s="79">
        <f>'18 - SO 18 - Přípojka tep...'!J36</f>
        <v>0</v>
      </c>
      <c r="AZ135" s="79">
        <f>'18 - SO 18 - Přípojka tep...'!F33</f>
        <v>0</v>
      </c>
      <c r="BA135" s="79">
        <f>'18 - SO 18 - Přípojka tep...'!F34</f>
        <v>0</v>
      </c>
      <c r="BB135" s="79">
        <f>'18 - SO 18 - Přípojka tep...'!F35</f>
        <v>0</v>
      </c>
      <c r="BC135" s="79">
        <f>'18 - SO 18 - Přípojka tep...'!F36</f>
        <v>0</v>
      </c>
      <c r="BD135" s="81">
        <f>'18 - SO 18 - Přípojka tep...'!F37</f>
        <v>0</v>
      </c>
      <c r="BT135" s="82" t="s">
        <v>83</v>
      </c>
      <c r="BV135" s="82" t="s">
        <v>78</v>
      </c>
      <c r="BW135" s="82" t="s">
        <v>207</v>
      </c>
      <c r="BX135" s="82" t="s">
        <v>5</v>
      </c>
      <c r="CL135" s="82" t="s">
        <v>1</v>
      </c>
      <c r="CM135" s="82" t="s">
        <v>85</v>
      </c>
    </row>
    <row r="136" spans="1:91" s="6" customFormat="1" ht="16.5" customHeight="1" x14ac:dyDescent="0.2">
      <c r="A136" s="83" t="s">
        <v>86</v>
      </c>
      <c r="B136" s="74"/>
      <c r="C136" s="75"/>
      <c r="D136" s="211" t="s">
        <v>208</v>
      </c>
      <c r="E136" s="211"/>
      <c r="F136" s="211"/>
      <c r="G136" s="211"/>
      <c r="H136" s="211"/>
      <c r="I136" s="76"/>
      <c r="J136" s="211" t="s">
        <v>209</v>
      </c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23">
        <f>'20 - SO 20 - Závlahový sy...'!J30</f>
        <v>0</v>
      </c>
      <c r="AH136" s="224"/>
      <c r="AI136" s="224"/>
      <c r="AJ136" s="224"/>
      <c r="AK136" s="224"/>
      <c r="AL136" s="224"/>
      <c r="AM136" s="224"/>
      <c r="AN136" s="223">
        <f t="shared" si="0"/>
        <v>0</v>
      </c>
      <c r="AO136" s="224"/>
      <c r="AP136" s="224"/>
      <c r="AQ136" s="77" t="s">
        <v>82</v>
      </c>
      <c r="AR136" s="74"/>
      <c r="AS136" s="78">
        <v>0</v>
      </c>
      <c r="AT136" s="79">
        <f t="shared" si="1"/>
        <v>0</v>
      </c>
      <c r="AU136" s="80">
        <f>'20 - SO 20 - Závlahový sy...'!P121</f>
        <v>0</v>
      </c>
      <c r="AV136" s="79">
        <f>'20 - SO 20 - Závlahový sy...'!J33</f>
        <v>0</v>
      </c>
      <c r="AW136" s="79">
        <f>'20 - SO 20 - Závlahový sy...'!J34</f>
        <v>0</v>
      </c>
      <c r="AX136" s="79">
        <f>'20 - SO 20 - Závlahový sy...'!J35</f>
        <v>0</v>
      </c>
      <c r="AY136" s="79">
        <f>'20 - SO 20 - Závlahový sy...'!J36</f>
        <v>0</v>
      </c>
      <c r="AZ136" s="79">
        <f>'20 - SO 20 - Závlahový sy...'!F33</f>
        <v>0</v>
      </c>
      <c r="BA136" s="79">
        <f>'20 - SO 20 - Závlahový sy...'!F34</f>
        <v>0</v>
      </c>
      <c r="BB136" s="79">
        <f>'20 - SO 20 - Závlahový sy...'!F35</f>
        <v>0</v>
      </c>
      <c r="BC136" s="79">
        <f>'20 - SO 20 - Závlahový sy...'!F36</f>
        <v>0</v>
      </c>
      <c r="BD136" s="81">
        <f>'20 - SO 20 - Závlahový sy...'!F37</f>
        <v>0</v>
      </c>
      <c r="BT136" s="82" t="s">
        <v>83</v>
      </c>
      <c r="BV136" s="82" t="s">
        <v>78</v>
      </c>
      <c r="BW136" s="82" t="s">
        <v>210</v>
      </c>
      <c r="BX136" s="82" t="s">
        <v>5</v>
      </c>
      <c r="CL136" s="82" t="s">
        <v>1</v>
      </c>
      <c r="CM136" s="82" t="s">
        <v>85</v>
      </c>
    </row>
    <row r="137" spans="1:91" s="6" customFormat="1" ht="16.5" customHeight="1" x14ac:dyDescent="0.2">
      <c r="B137" s="74"/>
      <c r="C137" s="75"/>
      <c r="D137" s="211" t="s">
        <v>7</v>
      </c>
      <c r="E137" s="211"/>
      <c r="F137" s="211"/>
      <c r="G137" s="211"/>
      <c r="H137" s="211"/>
      <c r="I137" s="76"/>
      <c r="J137" s="211" t="s">
        <v>211</v>
      </c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25">
        <f>ROUND(SUM(AG138:AG140),2)</f>
        <v>0</v>
      </c>
      <c r="AH137" s="224"/>
      <c r="AI137" s="224"/>
      <c r="AJ137" s="224"/>
      <c r="AK137" s="224"/>
      <c r="AL137" s="224"/>
      <c r="AM137" s="224"/>
      <c r="AN137" s="223">
        <f t="shared" si="0"/>
        <v>0</v>
      </c>
      <c r="AO137" s="224"/>
      <c r="AP137" s="224"/>
      <c r="AQ137" s="77" t="s">
        <v>82</v>
      </c>
      <c r="AR137" s="74"/>
      <c r="AS137" s="78">
        <f>ROUND(SUM(AS138:AS140),2)</f>
        <v>0</v>
      </c>
      <c r="AT137" s="79">
        <f t="shared" si="1"/>
        <v>0</v>
      </c>
      <c r="AU137" s="80">
        <f>ROUND(SUM(AU138:AU140),5)</f>
        <v>0</v>
      </c>
      <c r="AV137" s="79">
        <f>ROUND(AZ137*L29,2)</f>
        <v>0</v>
      </c>
      <c r="AW137" s="79">
        <f>ROUND(BA137*L30,2)</f>
        <v>0</v>
      </c>
      <c r="AX137" s="79">
        <f>ROUND(BB137*L29,2)</f>
        <v>0</v>
      </c>
      <c r="AY137" s="79">
        <f>ROUND(BC137*L30,2)</f>
        <v>0</v>
      </c>
      <c r="AZ137" s="79">
        <f>ROUND(SUM(AZ138:AZ140),2)</f>
        <v>0</v>
      </c>
      <c r="BA137" s="79">
        <f>ROUND(SUM(BA138:BA140),2)</f>
        <v>0</v>
      </c>
      <c r="BB137" s="79">
        <f>ROUND(SUM(BB138:BB140),2)</f>
        <v>0</v>
      </c>
      <c r="BC137" s="79">
        <f>ROUND(SUM(BC138:BC140),2)</f>
        <v>0</v>
      </c>
      <c r="BD137" s="81">
        <f>ROUND(SUM(BD138:BD140),2)</f>
        <v>0</v>
      </c>
      <c r="BS137" s="82" t="s">
        <v>75</v>
      </c>
      <c r="BT137" s="82" t="s">
        <v>83</v>
      </c>
      <c r="BU137" s="82" t="s">
        <v>77</v>
      </c>
      <c r="BV137" s="82" t="s">
        <v>78</v>
      </c>
      <c r="BW137" s="82" t="s">
        <v>212</v>
      </c>
      <c r="BX137" s="82" t="s">
        <v>5</v>
      </c>
      <c r="CL137" s="82" t="s">
        <v>1</v>
      </c>
      <c r="CM137" s="82" t="s">
        <v>85</v>
      </c>
    </row>
    <row r="138" spans="1:91" s="3" customFormat="1" ht="16.5" customHeight="1" x14ac:dyDescent="0.2">
      <c r="A138" s="83" t="s">
        <v>86</v>
      </c>
      <c r="B138" s="48"/>
      <c r="C138" s="9"/>
      <c r="D138" s="9"/>
      <c r="E138" s="210" t="s">
        <v>213</v>
      </c>
      <c r="F138" s="210"/>
      <c r="G138" s="210"/>
      <c r="H138" s="210"/>
      <c r="I138" s="210"/>
      <c r="J138" s="9"/>
      <c r="K138" s="210" t="s">
        <v>214</v>
      </c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26">
        <f>'2191 - Demolice objekt MŠ'!J32</f>
        <v>0</v>
      </c>
      <c r="AH138" s="227"/>
      <c r="AI138" s="227"/>
      <c r="AJ138" s="227"/>
      <c r="AK138" s="227"/>
      <c r="AL138" s="227"/>
      <c r="AM138" s="227"/>
      <c r="AN138" s="226">
        <f t="shared" si="0"/>
        <v>0</v>
      </c>
      <c r="AO138" s="227"/>
      <c r="AP138" s="227"/>
      <c r="AQ138" s="84" t="s">
        <v>89</v>
      </c>
      <c r="AR138" s="48"/>
      <c r="AS138" s="85">
        <v>0</v>
      </c>
      <c r="AT138" s="86">
        <f t="shared" si="1"/>
        <v>0</v>
      </c>
      <c r="AU138" s="87">
        <f>'2191 - Demolice objekt MŠ'!P146</f>
        <v>0</v>
      </c>
      <c r="AV138" s="86">
        <f>'2191 - Demolice objekt MŠ'!J35</f>
        <v>0</v>
      </c>
      <c r="AW138" s="86">
        <f>'2191 - Demolice objekt MŠ'!J36</f>
        <v>0</v>
      </c>
      <c r="AX138" s="86">
        <f>'2191 - Demolice objekt MŠ'!J37</f>
        <v>0</v>
      </c>
      <c r="AY138" s="86">
        <f>'2191 - Demolice objekt MŠ'!J38</f>
        <v>0</v>
      </c>
      <c r="AZ138" s="86">
        <f>'2191 - Demolice objekt MŠ'!F35</f>
        <v>0</v>
      </c>
      <c r="BA138" s="86">
        <f>'2191 - Demolice objekt MŠ'!F36</f>
        <v>0</v>
      </c>
      <c r="BB138" s="86">
        <f>'2191 - Demolice objekt MŠ'!F37</f>
        <v>0</v>
      </c>
      <c r="BC138" s="86">
        <f>'2191 - Demolice objekt MŠ'!F38</f>
        <v>0</v>
      </c>
      <c r="BD138" s="88">
        <f>'2191 - Demolice objekt MŠ'!F39</f>
        <v>0</v>
      </c>
      <c r="BT138" s="25" t="s">
        <v>85</v>
      </c>
      <c r="BV138" s="25" t="s">
        <v>78</v>
      </c>
      <c r="BW138" s="25" t="s">
        <v>215</v>
      </c>
      <c r="BX138" s="25" t="s">
        <v>212</v>
      </c>
      <c r="CL138" s="25" t="s">
        <v>1</v>
      </c>
    </row>
    <row r="139" spans="1:91" s="3" customFormat="1" ht="16.5" customHeight="1" x14ac:dyDescent="0.2">
      <c r="A139" s="83" t="s">
        <v>86</v>
      </c>
      <c r="B139" s="48"/>
      <c r="C139" s="9"/>
      <c r="D139" s="9"/>
      <c r="E139" s="210" t="s">
        <v>216</v>
      </c>
      <c r="F139" s="210"/>
      <c r="G139" s="210"/>
      <c r="H139" s="210"/>
      <c r="I139" s="210"/>
      <c r="J139" s="9"/>
      <c r="K139" s="210" t="s">
        <v>217</v>
      </c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26">
        <f>'2192 - Demolice sklad'!J32</f>
        <v>0</v>
      </c>
      <c r="AH139" s="227"/>
      <c r="AI139" s="227"/>
      <c r="AJ139" s="227"/>
      <c r="AK139" s="227"/>
      <c r="AL139" s="227"/>
      <c r="AM139" s="227"/>
      <c r="AN139" s="226">
        <f t="shared" si="0"/>
        <v>0</v>
      </c>
      <c r="AO139" s="227"/>
      <c r="AP139" s="227"/>
      <c r="AQ139" s="84" t="s">
        <v>89</v>
      </c>
      <c r="AR139" s="48"/>
      <c r="AS139" s="85">
        <v>0</v>
      </c>
      <c r="AT139" s="86">
        <f t="shared" si="1"/>
        <v>0</v>
      </c>
      <c r="AU139" s="87">
        <f>'2192 - Demolice sklad'!P133</f>
        <v>0</v>
      </c>
      <c r="AV139" s="86">
        <f>'2192 - Demolice sklad'!J35</f>
        <v>0</v>
      </c>
      <c r="AW139" s="86">
        <f>'2192 - Demolice sklad'!J36</f>
        <v>0</v>
      </c>
      <c r="AX139" s="86">
        <f>'2192 - Demolice sklad'!J37</f>
        <v>0</v>
      </c>
      <c r="AY139" s="86">
        <f>'2192 - Demolice sklad'!J38</f>
        <v>0</v>
      </c>
      <c r="AZ139" s="86">
        <f>'2192 - Demolice sklad'!F35</f>
        <v>0</v>
      </c>
      <c r="BA139" s="86">
        <f>'2192 - Demolice sklad'!F36</f>
        <v>0</v>
      </c>
      <c r="BB139" s="86">
        <f>'2192 - Demolice sklad'!F37</f>
        <v>0</v>
      </c>
      <c r="BC139" s="86">
        <f>'2192 - Demolice sklad'!F38</f>
        <v>0</v>
      </c>
      <c r="BD139" s="88">
        <f>'2192 - Demolice sklad'!F39</f>
        <v>0</v>
      </c>
      <c r="BT139" s="25" t="s">
        <v>85</v>
      </c>
      <c r="BV139" s="25" t="s">
        <v>78</v>
      </c>
      <c r="BW139" s="25" t="s">
        <v>218</v>
      </c>
      <c r="BX139" s="25" t="s">
        <v>212</v>
      </c>
      <c r="CL139" s="25" t="s">
        <v>1</v>
      </c>
    </row>
    <row r="140" spans="1:91" s="3" customFormat="1" ht="16.5" customHeight="1" x14ac:dyDescent="0.2">
      <c r="A140" s="83" t="s">
        <v>86</v>
      </c>
      <c r="B140" s="48"/>
      <c r="C140" s="9"/>
      <c r="D140" s="9"/>
      <c r="E140" s="210" t="s">
        <v>219</v>
      </c>
      <c r="F140" s="210"/>
      <c r="G140" s="210"/>
      <c r="H140" s="210"/>
      <c r="I140" s="210"/>
      <c r="J140" s="9"/>
      <c r="K140" s="210" t="s">
        <v>220</v>
      </c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26">
        <f>'2193 - Bourání exteriér'!J32</f>
        <v>0</v>
      </c>
      <c r="AH140" s="227"/>
      <c r="AI140" s="227"/>
      <c r="AJ140" s="227"/>
      <c r="AK140" s="227"/>
      <c r="AL140" s="227"/>
      <c r="AM140" s="227"/>
      <c r="AN140" s="226">
        <f t="shared" si="0"/>
        <v>0</v>
      </c>
      <c r="AO140" s="227"/>
      <c r="AP140" s="227"/>
      <c r="AQ140" s="84" t="s">
        <v>89</v>
      </c>
      <c r="AR140" s="48"/>
      <c r="AS140" s="85">
        <v>0</v>
      </c>
      <c r="AT140" s="86">
        <f t="shared" si="1"/>
        <v>0</v>
      </c>
      <c r="AU140" s="87">
        <f>'2193 - Bourání exteriér'!P129</f>
        <v>0</v>
      </c>
      <c r="AV140" s="86">
        <f>'2193 - Bourání exteriér'!J35</f>
        <v>0</v>
      </c>
      <c r="AW140" s="86">
        <f>'2193 - Bourání exteriér'!J36</f>
        <v>0</v>
      </c>
      <c r="AX140" s="86">
        <f>'2193 - Bourání exteriér'!J37</f>
        <v>0</v>
      </c>
      <c r="AY140" s="86">
        <f>'2193 - Bourání exteriér'!J38</f>
        <v>0</v>
      </c>
      <c r="AZ140" s="86">
        <f>'2193 - Bourání exteriér'!F35</f>
        <v>0</v>
      </c>
      <c r="BA140" s="86">
        <f>'2193 - Bourání exteriér'!F36</f>
        <v>0</v>
      </c>
      <c r="BB140" s="86">
        <f>'2193 - Bourání exteriér'!F37</f>
        <v>0</v>
      </c>
      <c r="BC140" s="86">
        <f>'2193 - Bourání exteriér'!F38</f>
        <v>0</v>
      </c>
      <c r="BD140" s="88">
        <f>'2193 - Bourání exteriér'!F39</f>
        <v>0</v>
      </c>
      <c r="BT140" s="25" t="s">
        <v>85</v>
      </c>
      <c r="BV140" s="25" t="s">
        <v>78</v>
      </c>
      <c r="BW140" s="25" t="s">
        <v>221</v>
      </c>
      <c r="BX140" s="25" t="s">
        <v>212</v>
      </c>
      <c r="CL140" s="25" t="s">
        <v>1</v>
      </c>
    </row>
    <row r="141" spans="1:91" s="6" customFormat="1" ht="16.5" customHeight="1" x14ac:dyDescent="0.2">
      <c r="A141" s="83" t="s">
        <v>86</v>
      </c>
      <c r="B141" s="74"/>
      <c r="C141" s="75"/>
      <c r="D141" s="211" t="s">
        <v>222</v>
      </c>
      <c r="E141" s="211"/>
      <c r="F141" s="211"/>
      <c r="G141" s="211"/>
      <c r="H141" s="211"/>
      <c r="I141" s="76"/>
      <c r="J141" s="211" t="s">
        <v>223</v>
      </c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23">
        <f>'22 - FS 4.b - Projekt int...'!J30</f>
        <v>0</v>
      </c>
      <c r="AH141" s="224"/>
      <c r="AI141" s="224"/>
      <c r="AJ141" s="224"/>
      <c r="AK141" s="224"/>
      <c r="AL141" s="224"/>
      <c r="AM141" s="224"/>
      <c r="AN141" s="223">
        <f t="shared" si="0"/>
        <v>0</v>
      </c>
      <c r="AO141" s="224"/>
      <c r="AP141" s="224"/>
      <c r="AQ141" s="77" t="s">
        <v>82</v>
      </c>
      <c r="AR141" s="74"/>
      <c r="AS141" s="89">
        <v>0</v>
      </c>
      <c r="AT141" s="90">
        <f t="shared" si="1"/>
        <v>0</v>
      </c>
      <c r="AU141" s="91">
        <f>'22 - FS 4.b - Projekt int...'!P122</f>
        <v>0</v>
      </c>
      <c r="AV141" s="90">
        <f>'22 - FS 4.b - Projekt int...'!J33</f>
        <v>0</v>
      </c>
      <c r="AW141" s="90">
        <f>'22 - FS 4.b - Projekt int...'!J34</f>
        <v>0</v>
      </c>
      <c r="AX141" s="90">
        <f>'22 - FS 4.b - Projekt int...'!J35</f>
        <v>0</v>
      </c>
      <c r="AY141" s="90">
        <f>'22 - FS 4.b - Projekt int...'!J36</f>
        <v>0</v>
      </c>
      <c r="AZ141" s="90">
        <f>'22 - FS 4.b - Projekt int...'!F33</f>
        <v>0</v>
      </c>
      <c r="BA141" s="90">
        <f>'22 - FS 4.b - Projekt int...'!F34</f>
        <v>0</v>
      </c>
      <c r="BB141" s="90">
        <f>'22 - FS 4.b - Projekt int...'!F35</f>
        <v>0</v>
      </c>
      <c r="BC141" s="90">
        <f>'22 - FS 4.b - Projekt int...'!F36</f>
        <v>0</v>
      </c>
      <c r="BD141" s="92">
        <f>'22 - FS 4.b - Projekt int...'!F37</f>
        <v>0</v>
      </c>
      <c r="BT141" s="82" t="s">
        <v>83</v>
      </c>
      <c r="BV141" s="82" t="s">
        <v>78</v>
      </c>
      <c r="BW141" s="82" t="s">
        <v>224</v>
      </c>
      <c r="BX141" s="82" t="s">
        <v>5</v>
      </c>
      <c r="CL141" s="82" t="s">
        <v>1</v>
      </c>
      <c r="CM141" s="82" t="s">
        <v>85</v>
      </c>
    </row>
    <row r="142" spans="1:91" s="1" customFormat="1" ht="30" customHeight="1" x14ac:dyDescent="0.2">
      <c r="B142" s="32"/>
      <c r="AR142" s="32"/>
    </row>
    <row r="143" spans="1:91" s="1" customFormat="1" ht="6.95" customHeight="1" x14ac:dyDescent="0.2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32"/>
    </row>
  </sheetData>
  <sheetProtection algorithmName="SHA-512" hashValue="ucxlGJR5AqrGvLMvVoIsv1s3MEsRXGaDj8J9W+Glq1ecaYxXWswooZUJfjOSIfKckHo/Qc8hI74LQMyPceArpg==" saltValue="y40WTe3MG+ZaHN87wFplZNRnx7NCoqhr6Dmuj1D9EgaqegFCfGmiyYu52qSVeSrVOXtwJIPerfhzW7M7DYGdwA==" spinCount="100000" sheet="1" objects="1" scenarios="1" formatColumns="0" formatRows="0"/>
  <mergeCells count="22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1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227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229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ROUND(J152,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ROUND((SUM(BE152:BE2815)),  2)</f>
        <v>0</v>
      </c>
      <c r="I35" s="96">
        <v>0.21</v>
      </c>
      <c r="J35" s="86">
        <f>ROUND(((SUM(BE152:BE2815))*I35),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ROUND((SUM(BF152:BF2815)),  2)</f>
        <v>0</v>
      </c>
      <c r="I36" s="96">
        <v>0.15</v>
      </c>
      <c r="J36" s="86">
        <f>ROUND(((SUM(BF152:BF2815))*I36),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ROUND((SUM(BG152:BG2815)),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ROUND((SUM(BH152:BH2815)),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ROUND((SUM(BI152:BI2815)),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227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01a - Architektonicko-stavební řešení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J152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J154</f>
        <v>0</v>
      </c>
      <c r="L100" s="112"/>
    </row>
    <row r="101" spans="2:47" s="9" customFormat="1" ht="19.899999999999999" customHeight="1" x14ac:dyDescent="0.2">
      <c r="B101" s="112"/>
      <c r="D101" s="113" t="s">
        <v>237</v>
      </c>
      <c r="E101" s="114"/>
      <c r="F101" s="114"/>
      <c r="G101" s="114"/>
      <c r="H101" s="114"/>
      <c r="I101" s="114"/>
      <c r="J101" s="115">
        <f>J285</f>
        <v>0</v>
      </c>
      <c r="L101" s="112"/>
    </row>
    <row r="102" spans="2:47" s="9" customFormat="1" ht="19.899999999999999" customHeight="1" x14ac:dyDescent="0.2">
      <c r="B102" s="112"/>
      <c r="D102" s="113" t="s">
        <v>238</v>
      </c>
      <c r="E102" s="114"/>
      <c r="F102" s="114"/>
      <c r="G102" s="114"/>
      <c r="H102" s="114"/>
      <c r="I102" s="114"/>
      <c r="J102" s="115">
        <f>J446</f>
        <v>0</v>
      </c>
      <c r="L102" s="112"/>
    </row>
    <row r="103" spans="2:47" s="9" customFormat="1" ht="19.899999999999999" customHeight="1" x14ac:dyDescent="0.2">
      <c r="B103" s="112"/>
      <c r="D103" s="113" t="s">
        <v>239</v>
      </c>
      <c r="E103" s="114"/>
      <c r="F103" s="114"/>
      <c r="G103" s="114"/>
      <c r="H103" s="114"/>
      <c r="I103" s="114"/>
      <c r="J103" s="115">
        <f>J597</f>
        <v>0</v>
      </c>
      <c r="L103" s="112"/>
    </row>
    <row r="104" spans="2:47" s="9" customFormat="1" ht="19.899999999999999" customHeight="1" x14ac:dyDescent="0.2">
      <c r="B104" s="112"/>
      <c r="D104" s="113" t="s">
        <v>240</v>
      </c>
      <c r="E104" s="114"/>
      <c r="F104" s="114"/>
      <c r="G104" s="114"/>
      <c r="H104" s="114"/>
      <c r="I104" s="114"/>
      <c r="J104" s="115">
        <f>J768</f>
        <v>0</v>
      </c>
      <c r="L104" s="112"/>
    </row>
    <row r="105" spans="2:47" s="9" customFormat="1" ht="19.899999999999999" customHeight="1" x14ac:dyDescent="0.2">
      <c r="B105" s="112"/>
      <c r="D105" s="113" t="s">
        <v>241</v>
      </c>
      <c r="E105" s="114"/>
      <c r="F105" s="114"/>
      <c r="G105" s="114"/>
      <c r="H105" s="114"/>
      <c r="I105" s="114"/>
      <c r="J105" s="115">
        <f>J799</f>
        <v>0</v>
      </c>
      <c r="L105" s="112"/>
    </row>
    <row r="106" spans="2:47" s="9" customFormat="1" ht="19.899999999999999" customHeight="1" x14ac:dyDescent="0.2">
      <c r="B106" s="112"/>
      <c r="D106" s="113" t="s">
        <v>242</v>
      </c>
      <c r="E106" s="114"/>
      <c r="F106" s="114"/>
      <c r="G106" s="114"/>
      <c r="H106" s="114"/>
      <c r="I106" s="114"/>
      <c r="J106" s="115">
        <f>J1117</f>
        <v>0</v>
      </c>
      <c r="L106" s="112"/>
    </row>
    <row r="107" spans="2:47" s="9" customFormat="1" ht="19.899999999999999" customHeight="1" x14ac:dyDescent="0.2">
      <c r="B107" s="112"/>
      <c r="D107" s="113" t="s">
        <v>243</v>
      </c>
      <c r="E107" s="114"/>
      <c r="F107" s="114"/>
      <c r="G107" s="114"/>
      <c r="H107" s="114"/>
      <c r="I107" s="114"/>
      <c r="J107" s="115">
        <f>J1173</f>
        <v>0</v>
      </c>
      <c r="L107" s="112"/>
    </row>
    <row r="108" spans="2:47" s="8" customFormat="1" ht="24.95" customHeight="1" x14ac:dyDescent="0.2">
      <c r="B108" s="108"/>
      <c r="D108" s="109" t="s">
        <v>244</v>
      </c>
      <c r="E108" s="110"/>
      <c r="F108" s="110"/>
      <c r="G108" s="110"/>
      <c r="H108" s="110"/>
      <c r="I108" s="110"/>
      <c r="J108" s="111">
        <f>J1175</f>
        <v>0</v>
      </c>
      <c r="L108" s="108"/>
    </row>
    <row r="109" spans="2:47" s="9" customFormat="1" ht="19.899999999999999" customHeight="1" x14ac:dyDescent="0.2">
      <c r="B109" s="112"/>
      <c r="D109" s="113" t="s">
        <v>245</v>
      </c>
      <c r="E109" s="114"/>
      <c r="F109" s="114"/>
      <c r="G109" s="114"/>
      <c r="H109" s="114"/>
      <c r="I109" s="114"/>
      <c r="J109" s="115">
        <f>J1176</f>
        <v>0</v>
      </c>
      <c r="L109" s="112"/>
    </row>
    <row r="110" spans="2:47" s="9" customFormat="1" ht="19.899999999999999" customHeight="1" x14ac:dyDescent="0.2">
      <c r="B110" s="112"/>
      <c r="D110" s="113" t="s">
        <v>246</v>
      </c>
      <c r="E110" s="114"/>
      <c r="F110" s="114"/>
      <c r="G110" s="114"/>
      <c r="H110" s="114"/>
      <c r="I110" s="114"/>
      <c r="J110" s="115">
        <f>J1234</f>
        <v>0</v>
      </c>
      <c r="L110" s="112"/>
    </row>
    <row r="111" spans="2:47" s="9" customFormat="1" ht="19.899999999999999" customHeight="1" x14ac:dyDescent="0.2">
      <c r="B111" s="112"/>
      <c r="D111" s="113" t="s">
        <v>247</v>
      </c>
      <c r="E111" s="114"/>
      <c r="F111" s="114"/>
      <c r="G111" s="114"/>
      <c r="H111" s="114"/>
      <c r="I111" s="114"/>
      <c r="J111" s="115">
        <f>J1402</f>
        <v>0</v>
      </c>
      <c r="L111" s="112"/>
    </row>
    <row r="112" spans="2:47" s="9" customFormat="1" ht="19.899999999999999" customHeight="1" x14ac:dyDescent="0.2">
      <c r="B112" s="112"/>
      <c r="D112" s="113" t="s">
        <v>248</v>
      </c>
      <c r="E112" s="114"/>
      <c r="F112" s="114"/>
      <c r="G112" s="114"/>
      <c r="H112" s="114"/>
      <c r="I112" s="114"/>
      <c r="J112" s="115">
        <f>J1703</f>
        <v>0</v>
      </c>
      <c r="L112" s="112"/>
    </row>
    <row r="113" spans="2:12" s="9" customFormat="1" ht="19.899999999999999" customHeight="1" x14ac:dyDescent="0.2">
      <c r="B113" s="112"/>
      <c r="D113" s="113" t="s">
        <v>249</v>
      </c>
      <c r="E113" s="114"/>
      <c r="F113" s="114"/>
      <c r="G113" s="114"/>
      <c r="H113" s="114"/>
      <c r="I113" s="114"/>
      <c r="J113" s="115">
        <f>J1718</f>
        <v>0</v>
      </c>
      <c r="L113" s="112"/>
    </row>
    <row r="114" spans="2:12" s="9" customFormat="1" ht="19.899999999999999" customHeight="1" x14ac:dyDescent="0.2">
      <c r="B114" s="112"/>
      <c r="D114" s="113" t="s">
        <v>250</v>
      </c>
      <c r="E114" s="114"/>
      <c r="F114" s="114"/>
      <c r="G114" s="114"/>
      <c r="H114" s="114"/>
      <c r="I114" s="114"/>
      <c r="J114" s="115">
        <f>J1721</f>
        <v>0</v>
      </c>
      <c r="L114" s="112"/>
    </row>
    <row r="115" spans="2:12" s="9" customFormat="1" ht="19.899999999999999" customHeight="1" x14ac:dyDescent="0.2">
      <c r="B115" s="112"/>
      <c r="D115" s="113" t="s">
        <v>251</v>
      </c>
      <c r="E115" s="114"/>
      <c r="F115" s="114"/>
      <c r="G115" s="114"/>
      <c r="H115" s="114"/>
      <c r="I115" s="114"/>
      <c r="J115" s="115">
        <f>J1726</f>
        <v>0</v>
      </c>
      <c r="L115" s="112"/>
    </row>
    <row r="116" spans="2:12" s="9" customFormat="1" ht="19.899999999999999" customHeight="1" x14ac:dyDescent="0.2">
      <c r="B116" s="112"/>
      <c r="D116" s="113" t="s">
        <v>252</v>
      </c>
      <c r="E116" s="114"/>
      <c r="F116" s="114"/>
      <c r="G116" s="114"/>
      <c r="H116" s="114"/>
      <c r="I116" s="114"/>
      <c r="J116" s="115">
        <f>J1861</f>
        <v>0</v>
      </c>
      <c r="L116" s="112"/>
    </row>
    <row r="117" spans="2:12" s="9" customFormat="1" ht="19.899999999999999" customHeight="1" x14ac:dyDescent="0.2">
      <c r="B117" s="112"/>
      <c r="D117" s="113" t="s">
        <v>253</v>
      </c>
      <c r="E117" s="114"/>
      <c r="F117" s="114"/>
      <c r="G117" s="114"/>
      <c r="H117" s="114"/>
      <c r="I117" s="114"/>
      <c r="J117" s="115">
        <f>J1952</f>
        <v>0</v>
      </c>
      <c r="L117" s="112"/>
    </row>
    <row r="118" spans="2:12" s="9" customFormat="1" ht="19.899999999999999" customHeight="1" x14ac:dyDescent="0.2">
      <c r="B118" s="112"/>
      <c r="D118" s="113" t="s">
        <v>254</v>
      </c>
      <c r="E118" s="114"/>
      <c r="F118" s="114"/>
      <c r="G118" s="114"/>
      <c r="H118" s="114"/>
      <c r="I118" s="114"/>
      <c r="J118" s="115">
        <f>J2024</f>
        <v>0</v>
      </c>
      <c r="L118" s="112"/>
    </row>
    <row r="119" spans="2:12" s="9" customFormat="1" ht="19.899999999999999" customHeight="1" x14ac:dyDescent="0.2">
      <c r="B119" s="112"/>
      <c r="D119" s="113" t="s">
        <v>255</v>
      </c>
      <c r="E119" s="114"/>
      <c r="F119" s="114"/>
      <c r="G119" s="114"/>
      <c r="H119" s="114"/>
      <c r="I119" s="114"/>
      <c r="J119" s="115">
        <f>J2030</f>
        <v>0</v>
      </c>
      <c r="L119" s="112"/>
    </row>
    <row r="120" spans="2:12" s="9" customFormat="1" ht="19.899999999999999" customHeight="1" x14ac:dyDescent="0.2">
      <c r="B120" s="112"/>
      <c r="D120" s="113" t="s">
        <v>256</v>
      </c>
      <c r="E120" s="114"/>
      <c r="F120" s="114"/>
      <c r="G120" s="114"/>
      <c r="H120" s="114"/>
      <c r="I120" s="114"/>
      <c r="J120" s="115">
        <f>J2193</f>
        <v>0</v>
      </c>
      <c r="L120" s="112"/>
    </row>
    <row r="121" spans="2:12" s="9" customFormat="1" ht="19.899999999999999" customHeight="1" x14ac:dyDescent="0.2">
      <c r="B121" s="112"/>
      <c r="D121" s="113" t="s">
        <v>257</v>
      </c>
      <c r="E121" s="114"/>
      <c r="F121" s="114"/>
      <c r="G121" s="114"/>
      <c r="H121" s="114"/>
      <c r="I121" s="114"/>
      <c r="J121" s="115">
        <f>J2430</f>
        <v>0</v>
      </c>
      <c r="L121" s="112"/>
    </row>
    <row r="122" spans="2:12" s="9" customFormat="1" ht="19.899999999999999" customHeight="1" x14ac:dyDescent="0.2">
      <c r="B122" s="112"/>
      <c r="D122" s="113" t="s">
        <v>258</v>
      </c>
      <c r="E122" s="114"/>
      <c r="F122" s="114"/>
      <c r="G122" s="114"/>
      <c r="H122" s="114"/>
      <c r="I122" s="114"/>
      <c r="J122" s="115">
        <f>J2525</f>
        <v>0</v>
      </c>
      <c r="L122" s="112"/>
    </row>
    <row r="123" spans="2:12" s="9" customFormat="1" ht="19.899999999999999" customHeight="1" x14ac:dyDescent="0.2">
      <c r="B123" s="112"/>
      <c r="D123" s="113" t="s">
        <v>259</v>
      </c>
      <c r="E123" s="114"/>
      <c r="F123" s="114"/>
      <c r="G123" s="114"/>
      <c r="H123" s="114"/>
      <c r="I123" s="114"/>
      <c r="J123" s="115">
        <f>J2616</f>
        <v>0</v>
      </c>
      <c r="L123" s="112"/>
    </row>
    <row r="124" spans="2:12" s="9" customFormat="1" ht="19.899999999999999" customHeight="1" x14ac:dyDescent="0.2">
      <c r="B124" s="112"/>
      <c r="D124" s="113" t="s">
        <v>260</v>
      </c>
      <c r="E124" s="114"/>
      <c r="F124" s="114"/>
      <c r="G124" s="114"/>
      <c r="H124" s="114"/>
      <c r="I124" s="114"/>
      <c r="J124" s="115">
        <f>J2647</f>
        <v>0</v>
      </c>
      <c r="L124" s="112"/>
    </row>
    <row r="125" spans="2:12" s="9" customFormat="1" ht="19.899999999999999" customHeight="1" x14ac:dyDescent="0.2">
      <c r="B125" s="112"/>
      <c r="D125" s="113" t="s">
        <v>261</v>
      </c>
      <c r="E125" s="114"/>
      <c r="F125" s="114"/>
      <c r="G125" s="114"/>
      <c r="H125" s="114"/>
      <c r="I125" s="114"/>
      <c r="J125" s="115">
        <f>J2673</f>
        <v>0</v>
      </c>
      <c r="L125" s="112"/>
    </row>
    <row r="126" spans="2:12" s="9" customFormat="1" ht="19.899999999999999" customHeight="1" x14ac:dyDescent="0.2">
      <c r="B126" s="112"/>
      <c r="D126" s="113" t="s">
        <v>262</v>
      </c>
      <c r="E126" s="114"/>
      <c r="F126" s="114"/>
      <c r="G126" s="114"/>
      <c r="H126" s="114"/>
      <c r="I126" s="114"/>
      <c r="J126" s="115">
        <f>J2694</f>
        <v>0</v>
      </c>
      <c r="L126" s="112"/>
    </row>
    <row r="127" spans="2:12" s="9" customFormat="1" ht="19.899999999999999" customHeight="1" x14ac:dyDescent="0.2">
      <c r="B127" s="112"/>
      <c r="D127" s="113" t="s">
        <v>263</v>
      </c>
      <c r="E127" s="114"/>
      <c r="F127" s="114"/>
      <c r="G127" s="114"/>
      <c r="H127" s="114"/>
      <c r="I127" s="114"/>
      <c r="J127" s="115">
        <f>J2713</f>
        <v>0</v>
      </c>
      <c r="L127" s="112"/>
    </row>
    <row r="128" spans="2:12" s="8" customFormat="1" ht="24.95" customHeight="1" x14ac:dyDescent="0.2">
      <c r="B128" s="108"/>
      <c r="D128" s="109" t="s">
        <v>264</v>
      </c>
      <c r="E128" s="110"/>
      <c r="F128" s="110"/>
      <c r="G128" s="110"/>
      <c r="H128" s="110"/>
      <c r="I128" s="110"/>
      <c r="J128" s="111">
        <f>J2734</f>
        <v>0</v>
      </c>
      <c r="L128" s="108"/>
    </row>
    <row r="129" spans="2:12" s="9" customFormat="1" ht="19.899999999999999" customHeight="1" x14ac:dyDescent="0.2">
      <c r="B129" s="112"/>
      <c r="D129" s="113" t="s">
        <v>265</v>
      </c>
      <c r="E129" s="114"/>
      <c r="F129" s="114"/>
      <c r="G129" s="114"/>
      <c r="H129" s="114"/>
      <c r="I129" s="114"/>
      <c r="J129" s="115">
        <f>J2735</f>
        <v>0</v>
      </c>
      <c r="L129" s="112"/>
    </row>
    <row r="130" spans="2:12" s="9" customFormat="1" ht="19.899999999999999" customHeight="1" x14ac:dyDescent="0.2">
      <c r="B130" s="112"/>
      <c r="D130" s="113" t="s">
        <v>266</v>
      </c>
      <c r="E130" s="114"/>
      <c r="F130" s="114"/>
      <c r="G130" s="114"/>
      <c r="H130" s="114"/>
      <c r="I130" s="114"/>
      <c r="J130" s="115">
        <f>J2776</f>
        <v>0</v>
      </c>
      <c r="L130" s="112"/>
    </row>
    <row r="131" spans="2:12" s="1" customFormat="1" ht="21.75" customHeight="1" x14ac:dyDescent="0.2">
      <c r="B131" s="32"/>
      <c r="L131" s="32"/>
    </row>
    <row r="132" spans="2:12" s="1" customFormat="1" ht="6.95" customHeight="1" x14ac:dyDescent="0.2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6.95" customHeight="1" x14ac:dyDescent="0.2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4.95" customHeight="1" x14ac:dyDescent="0.2">
      <c r="B137" s="32"/>
      <c r="C137" s="21" t="s">
        <v>267</v>
      </c>
      <c r="L137" s="32"/>
    </row>
    <row r="138" spans="2:12" s="1" customFormat="1" ht="6.95" customHeight="1" x14ac:dyDescent="0.2">
      <c r="B138" s="32"/>
      <c r="L138" s="32"/>
    </row>
    <row r="139" spans="2:12" s="1" customFormat="1" ht="12" customHeight="1" x14ac:dyDescent="0.2">
      <c r="B139" s="32"/>
      <c r="C139" s="27" t="s">
        <v>16</v>
      </c>
      <c r="L139" s="32"/>
    </row>
    <row r="140" spans="2:12" s="1" customFormat="1" ht="16.5" customHeight="1" x14ac:dyDescent="0.2">
      <c r="B140" s="32"/>
      <c r="E140" s="254" t="str">
        <f>E7</f>
        <v>MŠ Vokovická</v>
      </c>
      <c r="F140" s="255"/>
      <c r="G140" s="255"/>
      <c r="H140" s="255"/>
      <c r="L140" s="32"/>
    </row>
    <row r="141" spans="2:12" ht="12" customHeight="1" x14ac:dyDescent="0.2">
      <c r="B141" s="20"/>
      <c r="C141" s="27" t="s">
        <v>226</v>
      </c>
      <c r="L141" s="20"/>
    </row>
    <row r="142" spans="2:12" s="1" customFormat="1" ht="16.5" customHeight="1" x14ac:dyDescent="0.2">
      <c r="B142" s="32"/>
      <c r="E142" s="254" t="s">
        <v>227</v>
      </c>
      <c r="F142" s="253"/>
      <c r="G142" s="253"/>
      <c r="H142" s="253"/>
      <c r="L142" s="32"/>
    </row>
    <row r="143" spans="2:12" s="1" customFormat="1" ht="12" customHeight="1" x14ac:dyDescent="0.2">
      <c r="B143" s="32"/>
      <c r="C143" s="27" t="s">
        <v>228</v>
      </c>
      <c r="L143" s="32"/>
    </row>
    <row r="144" spans="2:12" s="1" customFormat="1" ht="16.5" customHeight="1" x14ac:dyDescent="0.2">
      <c r="B144" s="32"/>
      <c r="E144" s="231" t="str">
        <f>E11</f>
        <v>01a - Architektonicko-stavební řešení</v>
      </c>
      <c r="F144" s="253"/>
      <c r="G144" s="253"/>
      <c r="H144" s="253"/>
      <c r="L144" s="32"/>
    </row>
    <row r="145" spans="2:65" s="1" customFormat="1" ht="6.95" customHeight="1" x14ac:dyDescent="0.2">
      <c r="B145" s="32"/>
      <c r="L145" s="32"/>
    </row>
    <row r="146" spans="2:65" s="1" customFormat="1" ht="12" customHeight="1" x14ac:dyDescent="0.2">
      <c r="B146" s="32"/>
      <c r="C146" s="27" t="s">
        <v>20</v>
      </c>
      <c r="F146" s="25" t="str">
        <f>F14</f>
        <v>Vokovice, p.č. 1281/256, 1281/257</v>
      </c>
      <c r="I146" s="27" t="s">
        <v>22</v>
      </c>
      <c r="J146" s="52" t="str">
        <f>IF(J14="","",J14)</f>
        <v>21. 2. 2023</v>
      </c>
      <c r="L146" s="32"/>
    </row>
    <row r="147" spans="2:65" s="1" customFormat="1" ht="6.95" customHeight="1" x14ac:dyDescent="0.2">
      <c r="B147" s="32"/>
      <c r="L147" s="32"/>
    </row>
    <row r="148" spans="2:65" s="1" customFormat="1" ht="25.7" customHeight="1" x14ac:dyDescent="0.2">
      <c r="B148" s="32"/>
      <c r="C148" s="27" t="s">
        <v>24</v>
      </c>
      <c r="F148" s="25" t="str">
        <f>E17</f>
        <v>Městská část Praha 6, Čs. Armády 601/23</v>
      </c>
      <c r="I148" s="27" t="s">
        <v>30</v>
      </c>
      <c r="J148" s="30" t="str">
        <f>E23</f>
        <v>ra15 a.s., ATELIER SEVER s.r.o.</v>
      </c>
      <c r="L148" s="32"/>
    </row>
    <row r="149" spans="2:65" s="1" customFormat="1" ht="15.2" customHeight="1" x14ac:dyDescent="0.2">
      <c r="B149" s="32"/>
      <c r="C149" s="27" t="s">
        <v>28</v>
      </c>
      <c r="F149" s="25" t="str">
        <f>IF(E20="","",E20)</f>
        <v>Vyplň údaj</v>
      </c>
      <c r="I149" s="27" t="s">
        <v>33</v>
      </c>
      <c r="J149" s="30" t="str">
        <f>E26</f>
        <v>Ecoten s.r.o.</v>
      </c>
      <c r="L149" s="32"/>
    </row>
    <row r="150" spans="2:65" s="1" customFormat="1" ht="10.35" customHeight="1" x14ac:dyDescent="0.2">
      <c r="B150" s="32"/>
      <c r="L150" s="32"/>
    </row>
    <row r="151" spans="2:65" s="10" customFormat="1" ht="29.25" customHeight="1" x14ac:dyDescent="0.2">
      <c r="B151" s="116"/>
      <c r="C151" s="117" t="s">
        <v>268</v>
      </c>
      <c r="D151" s="118" t="s">
        <v>61</v>
      </c>
      <c r="E151" s="118" t="s">
        <v>57</v>
      </c>
      <c r="F151" s="118" t="s">
        <v>58</v>
      </c>
      <c r="G151" s="118" t="s">
        <v>269</v>
      </c>
      <c r="H151" s="118" t="s">
        <v>270</v>
      </c>
      <c r="I151" s="118" t="s">
        <v>271</v>
      </c>
      <c r="J151" s="119" t="s">
        <v>232</v>
      </c>
      <c r="K151" s="120" t="s">
        <v>272</v>
      </c>
      <c r="L151" s="116"/>
      <c r="M151" s="59" t="s">
        <v>1</v>
      </c>
      <c r="N151" s="60" t="s">
        <v>40</v>
      </c>
      <c r="O151" s="60" t="s">
        <v>273</v>
      </c>
      <c r="P151" s="60" t="s">
        <v>274</v>
      </c>
      <c r="Q151" s="60" t="s">
        <v>275</v>
      </c>
      <c r="R151" s="60" t="s">
        <v>276</v>
      </c>
      <c r="S151" s="60" t="s">
        <v>277</v>
      </c>
      <c r="T151" s="61" t="s">
        <v>278</v>
      </c>
    </row>
    <row r="152" spans="2:65" s="1" customFormat="1" ht="22.9" customHeight="1" x14ac:dyDescent="0.25">
      <c r="B152" s="32"/>
      <c r="C152" s="64" t="s">
        <v>279</v>
      </c>
      <c r="J152" s="121">
        <f>BK152</f>
        <v>0</v>
      </c>
      <c r="L152" s="32"/>
      <c r="M152" s="62"/>
      <c r="N152" s="53"/>
      <c r="O152" s="53"/>
      <c r="P152" s="122">
        <f>P153+P1175+P2734</f>
        <v>0</v>
      </c>
      <c r="Q152" s="53"/>
      <c r="R152" s="122">
        <f>R153+R1175+R2734</f>
        <v>2966.5549570799994</v>
      </c>
      <c r="S152" s="53"/>
      <c r="T152" s="123">
        <f>T153+T1175+T2734</f>
        <v>0</v>
      </c>
      <c r="AT152" s="17" t="s">
        <v>75</v>
      </c>
      <c r="AU152" s="17" t="s">
        <v>234</v>
      </c>
      <c r="BK152" s="124">
        <f>BK153+BK1175+BK2734</f>
        <v>0</v>
      </c>
    </row>
    <row r="153" spans="2:65" s="11" customFormat="1" ht="25.9" customHeight="1" x14ac:dyDescent="0.2">
      <c r="B153" s="125"/>
      <c r="D153" s="126" t="s">
        <v>75</v>
      </c>
      <c r="E153" s="127" t="s">
        <v>280</v>
      </c>
      <c r="F153" s="127" t="s">
        <v>281</v>
      </c>
      <c r="I153" s="128"/>
      <c r="J153" s="129">
        <f>BK153</f>
        <v>0</v>
      </c>
      <c r="L153" s="125"/>
      <c r="M153" s="130"/>
      <c r="P153" s="131">
        <f>P154+P285+P446+P597+P768+P799+P1117+P1173</f>
        <v>0</v>
      </c>
      <c r="R153" s="131">
        <f>R154+R285+R446+R597+R768+R799+R1117+R1173</f>
        <v>2697.8494952199994</v>
      </c>
      <c r="T153" s="132">
        <f>T154+T285+T446+T597+T768+T799+T1117+T1173</f>
        <v>0</v>
      </c>
      <c r="AR153" s="126" t="s">
        <v>83</v>
      </c>
      <c r="AT153" s="133" t="s">
        <v>75</v>
      </c>
      <c r="AU153" s="133" t="s">
        <v>76</v>
      </c>
      <c r="AY153" s="126" t="s">
        <v>282</v>
      </c>
      <c r="BK153" s="134">
        <f>BK154+BK285+BK446+BK597+BK768+BK799+BK1117+BK1173</f>
        <v>0</v>
      </c>
    </row>
    <row r="154" spans="2:65" s="11" customFormat="1" ht="22.9" customHeight="1" x14ac:dyDescent="0.2">
      <c r="B154" s="125"/>
      <c r="D154" s="126" t="s">
        <v>75</v>
      </c>
      <c r="E154" s="135" t="s">
        <v>83</v>
      </c>
      <c r="F154" s="135" t="s">
        <v>283</v>
      </c>
      <c r="I154" s="128"/>
      <c r="J154" s="136">
        <f>BK154</f>
        <v>0</v>
      </c>
      <c r="L154" s="125"/>
      <c r="M154" s="130"/>
      <c r="P154" s="131">
        <f>SUM(P155:P284)</f>
        <v>0</v>
      </c>
      <c r="R154" s="131">
        <f>SUM(R155:R284)</f>
        <v>0</v>
      </c>
      <c r="T154" s="132">
        <f>SUM(T155:T284)</f>
        <v>0</v>
      </c>
      <c r="AR154" s="126" t="s">
        <v>83</v>
      </c>
      <c r="AT154" s="133" t="s">
        <v>75</v>
      </c>
      <c r="AU154" s="133" t="s">
        <v>83</v>
      </c>
      <c r="AY154" s="126" t="s">
        <v>282</v>
      </c>
      <c r="BK154" s="134">
        <f>SUM(BK155:BK284)</f>
        <v>0</v>
      </c>
    </row>
    <row r="155" spans="2:65" s="1" customFormat="1" ht="24.2" customHeight="1" x14ac:dyDescent="0.2">
      <c r="B155" s="32"/>
      <c r="C155" s="137" t="s">
        <v>83</v>
      </c>
      <c r="D155" s="137" t="s">
        <v>284</v>
      </c>
      <c r="E155" s="138" t="s">
        <v>285</v>
      </c>
      <c r="F155" s="139" t="s">
        <v>286</v>
      </c>
      <c r="G155" s="140" t="s">
        <v>287</v>
      </c>
      <c r="H155" s="141">
        <v>1468.7170000000001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288</v>
      </c>
      <c r="BM155" s="149" t="s">
        <v>289</v>
      </c>
    </row>
    <row r="156" spans="2:65" s="12" customFormat="1" x14ac:dyDescent="0.2">
      <c r="B156" s="151"/>
      <c r="D156" s="152" t="s">
        <v>290</v>
      </c>
      <c r="E156" s="153" t="s">
        <v>1</v>
      </c>
      <c r="F156" s="154" t="s">
        <v>291</v>
      </c>
      <c r="H156" s="155">
        <v>1468.7170000000001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282</v>
      </c>
    </row>
    <row r="157" spans="2:65" s="13" customFormat="1" x14ac:dyDescent="0.2">
      <c r="B157" s="159"/>
      <c r="D157" s="152" t="s">
        <v>290</v>
      </c>
      <c r="E157" s="160" t="s">
        <v>1</v>
      </c>
      <c r="F157" s="161" t="s">
        <v>292</v>
      </c>
      <c r="H157" s="162">
        <v>1468.7170000000001</v>
      </c>
      <c r="I157" s="163"/>
      <c r="L157" s="159"/>
      <c r="M157" s="164"/>
      <c r="T157" s="165"/>
      <c r="AT157" s="160" t="s">
        <v>290</v>
      </c>
      <c r="AU157" s="160" t="s">
        <v>85</v>
      </c>
      <c r="AV157" s="13" t="s">
        <v>288</v>
      </c>
      <c r="AW157" s="13" t="s">
        <v>32</v>
      </c>
      <c r="AX157" s="13" t="s">
        <v>83</v>
      </c>
      <c r="AY157" s="160" t="s">
        <v>282</v>
      </c>
    </row>
    <row r="158" spans="2:65" s="1" customFormat="1" ht="33" customHeight="1" x14ac:dyDescent="0.2">
      <c r="B158" s="32"/>
      <c r="C158" s="137" t="s">
        <v>85</v>
      </c>
      <c r="D158" s="137" t="s">
        <v>284</v>
      </c>
      <c r="E158" s="138" t="s">
        <v>293</v>
      </c>
      <c r="F158" s="139" t="s">
        <v>294</v>
      </c>
      <c r="G158" s="140" t="s">
        <v>295</v>
      </c>
      <c r="H158" s="141">
        <v>898.13499999999999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288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288</v>
      </c>
      <c r="BM158" s="149" t="s">
        <v>296</v>
      </c>
    </row>
    <row r="159" spans="2:65" s="12" customFormat="1" x14ac:dyDescent="0.2">
      <c r="B159" s="151"/>
      <c r="D159" s="152" t="s">
        <v>290</v>
      </c>
      <c r="E159" s="153" t="s">
        <v>1</v>
      </c>
      <c r="F159" s="154" t="s">
        <v>297</v>
      </c>
      <c r="H159" s="155">
        <v>1499.4269999999999</v>
      </c>
      <c r="I159" s="156"/>
      <c r="L159" s="151"/>
      <c r="M159" s="157"/>
      <c r="T159" s="158"/>
      <c r="AT159" s="153" t="s">
        <v>290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282</v>
      </c>
    </row>
    <row r="160" spans="2:65" s="12" customFormat="1" x14ac:dyDescent="0.2">
      <c r="B160" s="151"/>
      <c r="D160" s="152" t="s">
        <v>290</v>
      </c>
      <c r="E160" s="153" t="s">
        <v>1</v>
      </c>
      <c r="F160" s="154" t="s">
        <v>298</v>
      </c>
      <c r="H160" s="155">
        <v>-71.5</v>
      </c>
      <c r="I160" s="156"/>
      <c r="L160" s="151"/>
      <c r="M160" s="157"/>
      <c r="T160" s="158"/>
      <c r="AT160" s="153" t="s">
        <v>290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282</v>
      </c>
    </row>
    <row r="161" spans="2:65" s="12" customFormat="1" x14ac:dyDescent="0.2">
      <c r="B161" s="151"/>
      <c r="D161" s="152" t="s">
        <v>290</v>
      </c>
      <c r="E161" s="153" t="s">
        <v>1</v>
      </c>
      <c r="F161" s="154" t="s">
        <v>299</v>
      </c>
      <c r="H161" s="155">
        <v>18.7</v>
      </c>
      <c r="I161" s="156"/>
      <c r="L161" s="151"/>
      <c r="M161" s="157"/>
      <c r="T161" s="158"/>
      <c r="AT161" s="153" t="s">
        <v>290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282</v>
      </c>
    </row>
    <row r="162" spans="2:65" s="12" customFormat="1" x14ac:dyDescent="0.2">
      <c r="B162" s="151"/>
      <c r="D162" s="152" t="s">
        <v>290</v>
      </c>
      <c r="E162" s="153" t="s">
        <v>1</v>
      </c>
      <c r="F162" s="154" t="s">
        <v>300</v>
      </c>
      <c r="H162" s="155">
        <v>-13.25</v>
      </c>
      <c r="I162" s="156"/>
      <c r="L162" s="151"/>
      <c r="M162" s="157"/>
      <c r="T162" s="158"/>
      <c r="AT162" s="153" t="s">
        <v>290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282</v>
      </c>
    </row>
    <row r="163" spans="2:65" s="12" customFormat="1" x14ac:dyDescent="0.2">
      <c r="B163" s="151"/>
      <c r="D163" s="152" t="s">
        <v>290</v>
      </c>
      <c r="E163" s="153" t="s">
        <v>1</v>
      </c>
      <c r="F163" s="154" t="s">
        <v>301</v>
      </c>
      <c r="H163" s="155">
        <v>-18.678000000000001</v>
      </c>
      <c r="I163" s="156"/>
      <c r="L163" s="151"/>
      <c r="M163" s="157"/>
      <c r="T163" s="158"/>
      <c r="AT163" s="153" t="s">
        <v>290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282</v>
      </c>
    </row>
    <row r="164" spans="2:65" s="12" customFormat="1" x14ac:dyDescent="0.2">
      <c r="B164" s="151"/>
      <c r="D164" s="152" t="s">
        <v>290</v>
      </c>
      <c r="E164" s="153" t="s">
        <v>1</v>
      </c>
      <c r="F164" s="154" t="s">
        <v>302</v>
      </c>
      <c r="H164" s="155">
        <v>-25.399000000000001</v>
      </c>
      <c r="I164" s="156"/>
      <c r="L164" s="151"/>
      <c r="M164" s="157"/>
      <c r="T164" s="158"/>
      <c r="AT164" s="153" t="s">
        <v>290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282</v>
      </c>
    </row>
    <row r="165" spans="2:65" s="12" customFormat="1" x14ac:dyDescent="0.2">
      <c r="B165" s="151"/>
      <c r="D165" s="152" t="s">
        <v>290</v>
      </c>
      <c r="E165" s="153" t="s">
        <v>1</v>
      </c>
      <c r="F165" s="154" t="s">
        <v>303</v>
      </c>
      <c r="H165" s="155">
        <v>-67.603999999999999</v>
      </c>
      <c r="I165" s="156"/>
      <c r="L165" s="151"/>
      <c r="M165" s="157"/>
      <c r="T165" s="158"/>
      <c r="AT165" s="153" t="s">
        <v>290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282</v>
      </c>
    </row>
    <row r="166" spans="2:65" s="12" customFormat="1" x14ac:dyDescent="0.2">
      <c r="B166" s="151"/>
      <c r="D166" s="152" t="s">
        <v>290</v>
      </c>
      <c r="E166" s="153" t="s">
        <v>1</v>
      </c>
      <c r="F166" s="154" t="s">
        <v>304</v>
      </c>
      <c r="H166" s="155">
        <v>13.816000000000001</v>
      </c>
      <c r="I166" s="156"/>
      <c r="L166" s="151"/>
      <c r="M166" s="157"/>
      <c r="T166" s="158"/>
      <c r="AT166" s="153" t="s">
        <v>290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282</v>
      </c>
    </row>
    <row r="167" spans="2:65" s="12" customFormat="1" x14ac:dyDescent="0.2">
      <c r="B167" s="151"/>
      <c r="D167" s="152" t="s">
        <v>290</v>
      </c>
      <c r="E167" s="153" t="s">
        <v>1</v>
      </c>
      <c r="F167" s="154" t="s">
        <v>305</v>
      </c>
      <c r="H167" s="155">
        <v>-53.802999999999997</v>
      </c>
      <c r="I167" s="156"/>
      <c r="L167" s="151"/>
      <c r="M167" s="157"/>
      <c r="T167" s="158"/>
      <c r="AT167" s="153" t="s">
        <v>290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282</v>
      </c>
    </row>
    <row r="168" spans="2:65" s="14" customFormat="1" x14ac:dyDescent="0.2">
      <c r="B168" s="166"/>
      <c r="D168" s="152" t="s">
        <v>290</v>
      </c>
      <c r="E168" s="167" t="s">
        <v>1</v>
      </c>
      <c r="F168" s="168" t="s">
        <v>306</v>
      </c>
      <c r="H168" s="169">
        <v>1281.7090000000001</v>
      </c>
      <c r="I168" s="170"/>
      <c r="L168" s="166"/>
      <c r="M168" s="171"/>
      <c r="T168" s="172"/>
      <c r="AT168" s="167" t="s">
        <v>290</v>
      </c>
      <c r="AU168" s="167" t="s">
        <v>85</v>
      </c>
      <c r="AV168" s="14" t="s">
        <v>105</v>
      </c>
      <c r="AW168" s="14" t="s">
        <v>32</v>
      </c>
      <c r="AX168" s="14" t="s">
        <v>76</v>
      </c>
      <c r="AY168" s="167" t="s">
        <v>282</v>
      </c>
    </row>
    <row r="169" spans="2:65" s="15" customFormat="1" x14ac:dyDescent="0.2">
      <c r="B169" s="173"/>
      <c r="D169" s="152" t="s">
        <v>290</v>
      </c>
      <c r="E169" s="174" t="s">
        <v>1</v>
      </c>
      <c r="F169" s="175" t="s">
        <v>307</v>
      </c>
      <c r="H169" s="174" t="s">
        <v>1</v>
      </c>
      <c r="I169" s="176"/>
      <c r="L169" s="173"/>
      <c r="M169" s="177"/>
      <c r="T169" s="178"/>
      <c r="AT169" s="174" t="s">
        <v>290</v>
      </c>
      <c r="AU169" s="174" t="s">
        <v>85</v>
      </c>
      <c r="AV169" s="15" t="s">
        <v>83</v>
      </c>
      <c r="AW169" s="15" t="s">
        <v>32</v>
      </c>
      <c r="AX169" s="15" t="s">
        <v>76</v>
      </c>
      <c r="AY169" s="174" t="s">
        <v>282</v>
      </c>
    </row>
    <row r="170" spans="2:65" s="12" customFormat="1" x14ac:dyDescent="0.2">
      <c r="B170" s="151"/>
      <c r="D170" s="152" t="s">
        <v>290</v>
      </c>
      <c r="E170" s="153" t="s">
        <v>1</v>
      </c>
      <c r="F170" s="154" t="s">
        <v>308</v>
      </c>
      <c r="H170" s="155">
        <v>0.441</v>
      </c>
      <c r="I170" s="156"/>
      <c r="L170" s="151"/>
      <c r="M170" s="157"/>
      <c r="T170" s="158"/>
      <c r="AT170" s="153" t="s">
        <v>290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282</v>
      </c>
    </row>
    <row r="171" spans="2:65" s="12" customFormat="1" x14ac:dyDescent="0.2">
      <c r="B171" s="151"/>
      <c r="D171" s="152" t="s">
        <v>290</v>
      </c>
      <c r="E171" s="153" t="s">
        <v>1</v>
      </c>
      <c r="F171" s="154" t="s">
        <v>309</v>
      </c>
      <c r="H171" s="155">
        <v>0.9</v>
      </c>
      <c r="I171" s="156"/>
      <c r="L171" s="151"/>
      <c r="M171" s="157"/>
      <c r="T171" s="158"/>
      <c r="AT171" s="153" t="s">
        <v>290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282</v>
      </c>
    </row>
    <row r="172" spans="2:65" s="14" customFormat="1" x14ac:dyDescent="0.2">
      <c r="B172" s="166"/>
      <c r="D172" s="152" t="s">
        <v>290</v>
      </c>
      <c r="E172" s="167" t="s">
        <v>1</v>
      </c>
      <c r="F172" s="168" t="s">
        <v>306</v>
      </c>
      <c r="H172" s="169">
        <v>1.341</v>
      </c>
      <c r="I172" s="170"/>
      <c r="L172" s="166"/>
      <c r="M172" s="171"/>
      <c r="T172" s="172"/>
      <c r="AT172" s="167" t="s">
        <v>290</v>
      </c>
      <c r="AU172" s="167" t="s">
        <v>85</v>
      </c>
      <c r="AV172" s="14" t="s">
        <v>105</v>
      </c>
      <c r="AW172" s="14" t="s">
        <v>32</v>
      </c>
      <c r="AX172" s="14" t="s">
        <v>76</v>
      </c>
      <c r="AY172" s="167" t="s">
        <v>282</v>
      </c>
    </row>
    <row r="173" spans="2:65" s="13" customFormat="1" x14ac:dyDescent="0.2">
      <c r="B173" s="159"/>
      <c r="D173" s="152" t="s">
        <v>290</v>
      </c>
      <c r="E173" s="160" t="s">
        <v>1</v>
      </c>
      <c r="F173" s="161" t="s">
        <v>292</v>
      </c>
      <c r="H173" s="162">
        <v>1283.05</v>
      </c>
      <c r="I173" s="163"/>
      <c r="L173" s="159"/>
      <c r="M173" s="164"/>
      <c r="T173" s="165"/>
      <c r="AT173" s="160" t="s">
        <v>290</v>
      </c>
      <c r="AU173" s="160" t="s">
        <v>85</v>
      </c>
      <c r="AV173" s="13" t="s">
        <v>288</v>
      </c>
      <c r="AW173" s="13" t="s">
        <v>32</v>
      </c>
      <c r="AX173" s="13" t="s">
        <v>83</v>
      </c>
      <c r="AY173" s="160" t="s">
        <v>282</v>
      </c>
    </row>
    <row r="174" spans="2:65" s="12" customFormat="1" x14ac:dyDescent="0.2">
      <c r="B174" s="151"/>
      <c r="D174" s="152" t="s">
        <v>290</v>
      </c>
      <c r="F174" s="154" t="s">
        <v>310</v>
      </c>
      <c r="H174" s="155">
        <v>898.13499999999999</v>
      </c>
      <c r="I174" s="156"/>
      <c r="L174" s="151"/>
      <c r="M174" s="157"/>
      <c r="T174" s="158"/>
      <c r="AT174" s="153" t="s">
        <v>290</v>
      </c>
      <c r="AU174" s="153" t="s">
        <v>85</v>
      </c>
      <c r="AV174" s="12" t="s">
        <v>85</v>
      </c>
      <c r="AW174" s="12" t="s">
        <v>4</v>
      </c>
      <c r="AX174" s="12" t="s">
        <v>83</v>
      </c>
      <c r="AY174" s="153" t="s">
        <v>282</v>
      </c>
    </row>
    <row r="175" spans="2:65" s="1" customFormat="1" ht="33" customHeight="1" x14ac:dyDescent="0.2">
      <c r="B175" s="32"/>
      <c r="C175" s="137" t="s">
        <v>105</v>
      </c>
      <c r="D175" s="137" t="s">
        <v>284</v>
      </c>
      <c r="E175" s="138" t="s">
        <v>311</v>
      </c>
      <c r="F175" s="139" t="s">
        <v>312</v>
      </c>
      <c r="G175" s="140" t="s">
        <v>295</v>
      </c>
      <c r="H175" s="141">
        <v>384.91500000000002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288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288</v>
      </c>
      <c r="BM175" s="149" t="s">
        <v>313</v>
      </c>
    </row>
    <row r="176" spans="2:65" s="12" customFormat="1" x14ac:dyDescent="0.2">
      <c r="B176" s="151"/>
      <c r="D176" s="152" t="s">
        <v>290</v>
      </c>
      <c r="E176" s="153" t="s">
        <v>1</v>
      </c>
      <c r="F176" s="154" t="s">
        <v>297</v>
      </c>
      <c r="H176" s="155">
        <v>1499.4269999999999</v>
      </c>
      <c r="I176" s="156"/>
      <c r="L176" s="151"/>
      <c r="M176" s="157"/>
      <c r="T176" s="158"/>
      <c r="AT176" s="153" t="s">
        <v>290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282</v>
      </c>
    </row>
    <row r="177" spans="2:65" s="12" customFormat="1" x14ac:dyDescent="0.2">
      <c r="B177" s="151"/>
      <c r="D177" s="152" t="s">
        <v>290</v>
      </c>
      <c r="E177" s="153" t="s">
        <v>1</v>
      </c>
      <c r="F177" s="154" t="s">
        <v>298</v>
      </c>
      <c r="H177" s="155">
        <v>-71.5</v>
      </c>
      <c r="I177" s="156"/>
      <c r="L177" s="151"/>
      <c r="M177" s="157"/>
      <c r="T177" s="158"/>
      <c r="AT177" s="153" t="s">
        <v>290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282</v>
      </c>
    </row>
    <row r="178" spans="2:65" s="12" customFormat="1" x14ac:dyDescent="0.2">
      <c r="B178" s="151"/>
      <c r="D178" s="152" t="s">
        <v>290</v>
      </c>
      <c r="E178" s="153" t="s">
        <v>1</v>
      </c>
      <c r="F178" s="154" t="s">
        <v>299</v>
      </c>
      <c r="H178" s="155">
        <v>18.7</v>
      </c>
      <c r="I178" s="156"/>
      <c r="L178" s="151"/>
      <c r="M178" s="157"/>
      <c r="T178" s="158"/>
      <c r="AT178" s="153" t="s">
        <v>290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282</v>
      </c>
    </row>
    <row r="179" spans="2:65" s="12" customFormat="1" x14ac:dyDescent="0.2">
      <c r="B179" s="151"/>
      <c r="D179" s="152" t="s">
        <v>290</v>
      </c>
      <c r="E179" s="153" t="s">
        <v>1</v>
      </c>
      <c r="F179" s="154" t="s">
        <v>300</v>
      </c>
      <c r="H179" s="155">
        <v>-13.25</v>
      </c>
      <c r="I179" s="156"/>
      <c r="L179" s="151"/>
      <c r="M179" s="157"/>
      <c r="T179" s="158"/>
      <c r="AT179" s="153" t="s">
        <v>290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282</v>
      </c>
    </row>
    <row r="180" spans="2:65" s="12" customFormat="1" x14ac:dyDescent="0.2">
      <c r="B180" s="151"/>
      <c r="D180" s="152" t="s">
        <v>290</v>
      </c>
      <c r="E180" s="153" t="s">
        <v>1</v>
      </c>
      <c r="F180" s="154" t="s">
        <v>301</v>
      </c>
      <c r="H180" s="155">
        <v>-18.678000000000001</v>
      </c>
      <c r="I180" s="156"/>
      <c r="L180" s="151"/>
      <c r="M180" s="157"/>
      <c r="T180" s="158"/>
      <c r="AT180" s="153" t="s">
        <v>290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282</v>
      </c>
    </row>
    <row r="181" spans="2:65" s="12" customFormat="1" x14ac:dyDescent="0.2">
      <c r="B181" s="151"/>
      <c r="D181" s="152" t="s">
        <v>290</v>
      </c>
      <c r="E181" s="153" t="s">
        <v>1</v>
      </c>
      <c r="F181" s="154" t="s">
        <v>302</v>
      </c>
      <c r="H181" s="155">
        <v>-25.399000000000001</v>
      </c>
      <c r="I181" s="156"/>
      <c r="L181" s="151"/>
      <c r="M181" s="157"/>
      <c r="T181" s="158"/>
      <c r="AT181" s="153" t="s">
        <v>290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282</v>
      </c>
    </row>
    <row r="182" spans="2:65" s="12" customFormat="1" x14ac:dyDescent="0.2">
      <c r="B182" s="151"/>
      <c r="D182" s="152" t="s">
        <v>290</v>
      </c>
      <c r="E182" s="153" t="s">
        <v>1</v>
      </c>
      <c r="F182" s="154" t="s">
        <v>303</v>
      </c>
      <c r="H182" s="155">
        <v>-67.603999999999999</v>
      </c>
      <c r="I182" s="156"/>
      <c r="L182" s="151"/>
      <c r="M182" s="157"/>
      <c r="T182" s="158"/>
      <c r="AT182" s="153" t="s">
        <v>290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282</v>
      </c>
    </row>
    <row r="183" spans="2:65" s="12" customFormat="1" x14ac:dyDescent="0.2">
      <c r="B183" s="151"/>
      <c r="D183" s="152" t="s">
        <v>290</v>
      </c>
      <c r="E183" s="153" t="s">
        <v>1</v>
      </c>
      <c r="F183" s="154" t="s">
        <v>304</v>
      </c>
      <c r="H183" s="155">
        <v>13.816000000000001</v>
      </c>
      <c r="I183" s="156"/>
      <c r="L183" s="151"/>
      <c r="M183" s="157"/>
      <c r="T183" s="158"/>
      <c r="AT183" s="153" t="s">
        <v>290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282</v>
      </c>
    </row>
    <row r="184" spans="2:65" s="12" customFormat="1" x14ac:dyDescent="0.2">
      <c r="B184" s="151"/>
      <c r="D184" s="152" t="s">
        <v>290</v>
      </c>
      <c r="E184" s="153" t="s">
        <v>1</v>
      </c>
      <c r="F184" s="154" t="s">
        <v>305</v>
      </c>
      <c r="H184" s="155">
        <v>-53.802999999999997</v>
      </c>
      <c r="I184" s="156"/>
      <c r="L184" s="151"/>
      <c r="M184" s="157"/>
      <c r="T184" s="158"/>
      <c r="AT184" s="153" t="s">
        <v>290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282</v>
      </c>
    </row>
    <row r="185" spans="2:65" s="14" customFormat="1" x14ac:dyDescent="0.2">
      <c r="B185" s="166"/>
      <c r="D185" s="152" t="s">
        <v>290</v>
      </c>
      <c r="E185" s="167" t="s">
        <v>1</v>
      </c>
      <c r="F185" s="168" t="s">
        <v>306</v>
      </c>
      <c r="H185" s="169">
        <v>1281.7090000000001</v>
      </c>
      <c r="I185" s="170"/>
      <c r="L185" s="166"/>
      <c r="M185" s="171"/>
      <c r="T185" s="172"/>
      <c r="AT185" s="167" t="s">
        <v>290</v>
      </c>
      <c r="AU185" s="167" t="s">
        <v>85</v>
      </c>
      <c r="AV185" s="14" t="s">
        <v>105</v>
      </c>
      <c r="AW185" s="14" t="s">
        <v>32</v>
      </c>
      <c r="AX185" s="14" t="s">
        <v>76</v>
      </c>
      <c r="AY185" s="167" t="s">
        <v>282</v>
      </c>
    </row>
    <row r="186" spans="2:65" s="15" customFormat="1" x14ac:dyDescent="0.2">
      <c r="B186" s="173"/>
      <c r="D186" s="152" t="s">
        <v>290</v>
      </c>
      <c r="E186" s="174" t="s">
        <v>1</v>
      </c>
      <c r="F186" s="175" t="s">
        <v>307</v>
      </c>
      <c r="H186" s="174" t="s">
        <v>1</v>
      </c>
      <c r="I186" s="176"/>
      <c r="L186" s="173"/>
      <c r="M186" s="177"/>
      <c r="T186" s="178"/>
      <c r="AT186" s="174" t="s">
        <v>290</v>
      </c>
      <c r="AU186" s="174" t="s">
        <v>85</v>
      </c>
      <c r="AV186" s="15" t="s">
        <v>83</v>
      </c>
      <c r="AW186" s="15" t="s">
        <v>32</v>
      </c>
      <c r="AX186" s="15" t="s">
        <v>76</v>
      </c>
      <c r="AY186" s="174" t="s">
        <v>282</v>
      </c>
    </row>
    <row r="187" spans="2:65" s="12" customFormat="1" x14ac:dyDescent="0.2">
      <c r="B187" s="151"/>
      <c r="D187" s="152" t="s">
        <v>290</v>
      </c>
      <c r="E187" s="153" t="s">
        <v>1</v>
      </c>
      <c r="F187" s="154" t="s">
        <v>308</v>
      </c>
      <c r="H187" s="155">
        <v>0.441</v>
      </c>
      <c r="I187" s="156"/>
      <c r="L187" s="151"/>
      <c r="M187" s="157"/>
      <c r="T187" s="158"/>
      <c r="AT187" s="153" t="s">
        <v>290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282</v>
      </c>
    </row>
    <row r="188" spans="2:65" s="12" customFormat="1" x14ac:dyDescent="0.2">
      <c r="B188" s="151"/>
      <c r="D188" s="152" t="s">
        <v>290</v>
      </c>
      <c r="E188" s="153" t="s">
        <v>1</v>
      </c>
      <c r="F188" s="154" t="s">
        <v>309</v>
      </c>
      <c r="H188" s="155">
        <v>0.9</v>
      </c>
      <c r="I188" s="156"/>
      <c r="L188" s="151"/>
      <c r="M188" s="157"/>
      <c r="T188" s="158"/>
      <c r="AT188" s="153" t="s">
        <v>290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282</v>
      </c>
    </row>
    <row r="189" spans="2:65" s="14" customFormat="1" x14ac:dyDescent="0.2">
      <c r="B189" s="166"/>
      <c r="D189" s="152" t="s">
        <v>290</v>
      </c>
      <c r="E189" s="167" t="s">
        <v>1</v>
      </c>
      <c r="F189" s="168" t="s">
        <v>306</v>
      </c>
      <c r="H189" s="169">
        <v>1.341</v>
      </c>
      <c r="I189" s="170"/>
      <c r="L189" s="166"/>
      <c r="M189" s="171"/>
      <c r="T189" s="172"/>
      <c r="AT189" s="167" t="s">
        <v>290</v>
      </c>
      <c r="AU189" s="167" t="s">
        <v>85</v>
      </c>
      <c r="AV189" s="14" t="s">
        <v>105</v>
      </c>
      <c r="AW189" s="14" t="s">
        <v>32</v>
      </c>
      <c r="AX189" s="14" t="s">
        <v>76</v>
      </c>
      <c r="AY189" s="167" t="s">
        <v>282</v>
      </c>
    </row>
    <row r="190" spans="2:65" s="13" customFormat="1" x14ac:dyDescent="0.2">
      <c r="B190" s="159"/>
      <c r="D190" s="152" t="s">
        <v>290</v>
      </c>
      <c r="E190" s="160" t="s">
        <v>1</v>
      </c>
      <c r="F190" s="161" t="s">
        <v>292</v>
      </c>
      <c r="H190" s="162">
        <v>1283.05</v>
      </c>
      <c r="I190" s="163"/>
      <c r="L190" s="159"/>
      <c r="M190" s="164"/>
      <c r="T190" s="165"/>
      <c r="AT190" s="160" t="s">
        <v>290</v>
      </c>
      <c r="AU190" s="160" t="s">
        <v>85</v>
      </c>
      <c r="AV190" s="13" t="s">
        <v>288</v>
      </c>
      <c r="AW190" s="13" t="s">
        <v>32</v>
      </c>
      <c r="AX190" s="13" t="s">
        <v>83</v>
      </c>
      <c r="AY190" s="160" t="s">
        <v>282</v>
      </c>
    </row>
    <row r="191" spans="2:65" s="12" customFormat="1" x14ac:dyDescent="0.2">
      <c r="B191" s="151"/>
      <c r="D191" s="152" t="s">
        <v>290</v>
      </c>
      <c r="F191" s="154" t="s">
        <v>314</v>
      </c>
      <c r="H191" s="155">
        <v>384.91500000000002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4</v>
      </c>
      <c r="AX191" s="12" t="s">
        <v>83</v>
      </c>
      <c r="AY191" s="153" t="s">
        <v>282</v>
      </c>
    </row>
    <row r="192" spans="2:65" s="1" customFormat="1" ht="33" customHeight="1" x14ac:dyDescent="0.2">
      <c r="B192" s="32"/>
      <c r="C192" s="137" t="s">
        <v>288</v>
      </c>
      <c r="D192" s="137" t="s">
        <v>284</v>
      </c>
      <c r="E192" s="138" t="s">
        <v>315</v>
      </c>
      <c r="F192" s="139" t="s">
        <v>316</v>
      </c>
      <c r="G192" s="140" t="s">
        <v>295</v>
      </c>
      <c r="H192" s="141">
        <v>47.131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288</v>
      </c>
      <c r="AT192" s="149" t="s">
        <v>284</v>
      </c>
      <c r="AU192" s="149" t="s">
        <v>85</v>
      </c>
      <c r="AY192" s="17" t="s">
        <v>282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288</v>
      </c>
      <c r="BM192" s="149" t="s">
        <v>317</v>
      </c>
    </row>
    <row r="193" spans="2:51" s="15" customFormat="1" x14ac:dyDescent="0.2">
      <c r="B193" s="173"/>
      <c r="D193" s="152" t="s">
        <v>290</v>
      </c>
      <c r="E193" s="174" t="s">
        <v>1</v>
      </c>
      <c r="F193" s="175" t="s">
        <v>318</v>
      </c>
      <c r="H193" s="174" t="s">
        <v>1</v>
      </c>
      <c r="I193" s="176"/>
      <c r="L193" s="173"/>
      <c r="M193" s="177"/>
      <c r="T193" s="178"/>
      <c r="AT193" s="174" t="s">
        <v>290</v>
      </c>
      <c r="AU193" s="174" t="s">
        <v>85</v>
      </c>
      <c r="AV193" s="15" t="s">
        <v>83</v>
      </c>
      <c r="AW193" s="15" t="s">
        <v>32</v>
      </c>
      <c r="AX193" s="15" t="s">
        <v>76</v>
      </c>
      <c r="AY193" s="174" t="s">
        <v>282</v>
      </c>
    </row>
    <row r="194" spans="2:51" s="12" customFormat="1" x14ac:dyDescent="0.2">
      <c r="B194" s="151"/>
      <c r="D194" s="152" t="s">
        <v>290</v>
      </c>
      <c r="E194" s="153" t="s">
        <v>1</v>
      </c>
      <c r="F194" s="154" t="s">
        <v>319</v>
      </c>
      <c r="H194" s="155">
        <v>9.2119999999999997</v>
      </c>
      <c r="I194" s="156"/>
      <c r="L194" s="151"/>
      <c r="M194" s="157"/>
      <c r="T194" s="158"/>
      <c r="AT194" s="153" t="s">
        <v>290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282</v>
      </c>
    </row>
    <row r="195" spans="2:51" s="14" customFormat="1" x14ac:dyDescent="0.2">
      <c r="B195" s="166"/>
      <c r="D195" s="152" t="s">
        <v>290</v>
      </c>
      <c r="E195" s="167" t="s">
        <v>1</v>
      </c>
      <c r="F195" s="168" t="s">
        <v>306</v>
      </c>
      <c r="H195" s="169">
        <v>9.2119999999999997</v>
      </c>
      <c r="I195" s="170"/>
      <c r="L195" s="166"/>
      <c r="M195" s="171"/>
      <c r="T195" s="172"/>
      <c r="AT195" s="167" t="s">
        <v>290</v>
      </c>
      <c r="AU195" s="167" t="s">
        <v>85</v>
      </c>
      <c r="AV195" s="14" t="s">
        <v>105</v>
      </c>
      <c r="AW195" s="14" t="s">
        <v>32</v>
      </c>
      <c r="AX195" s="14" t="s">
        <v>76</v>
      </c>
      <c r="AY195" s="167" t="s">
        <v>282</v>
      </c>
    </row>
    <row r="196" spans="2:51" s="15" customFormat="1" x14ac:dyDescent="0.2">
      <c r="B196" s="173"/>
      <c r="D196" s="152" t="s">
        <v>290</v>
      </c>
      <c r="E196" s="174" t="s">
        <v>1</v>
      </c>
      <c r="F196" s="175" t="s">
        <v>320</v>
      </c>
      <c r="H196" s="174" t="s">
        <v>1</v>
      </c>
      <c r="I196" s="176"/>
      <c r="L196" s="173"/>
      <c r="M196" s="177"/>
      <c r="T196" s="178"/>
      <c r="AT196" s="174" t="s">
        <v>290</v>
      </c>
      <c r="AU196" s="174" t="s">
        <v>85</v>
      </c>
      <c r="AV196" s="15" t="s">
        <v>83</v>
      </c>
      <c r="AW196" s="15" t="s">
        <v>32</v>
      </c>
      <c r="AX196" s="15" t="s">
        <v>76</v>
      </c>
      <c r="AY196" s="174" t="s">
        <v>282</v>
      </c>
    </row>
    <row r="197" spans="2:51" s="12" customFormat="1" x14ac:dyDescent="0.2">
      <c r="B197" s="151"/>
      <c r="D197" s="152" t="s">
        <v>290</v>
      </c>
      <c r="E197" s="153" t="s">
        <v>1</v>
      </c>
      <c r="F197" s="154" t="s">
        <v>321</v>
      </c>
      <c r="H197" s="155">
        <v>4.16</v>
      </c>
      <c r="I197" s="156"/>
      <c r="L197" s="151"/>
      <c r="M197" s="157"/>
      <c r="T197" s="158"/>
      <c r="AT197" s="153" t="s">
        <v>290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282</v>
      </c>
    </row>
    <row r="198" spans="2:51" s="12" customFormat="1" x14ac:dyDescent="0.2">
      <c r="B198" s="151"/>
      <c r="D198" s="152" t="s">
        <v>290</v>
      </c>
      <c r="E198" s="153" t="s">
        <v>1</v>
      </c>
      <c r="F198" s="154" t="s">
        <v>322</v>
      </c>
      <c r="H198" s="155">
        <v>6.016</v>
      </c>
      <c r="I198" s="156"/>
      <c r="L198" s="151"/>
      <c r="M198" s="157"/>
      <c r="T198" s="158"/>
      <c r="AT198" s="153" t="s">
        <v>290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282</v>
      </c>
    </row>
    <row r="199" spans="2:51" s="12" customFormat="1" x14ac:dyDescent="0.2">
      <c r="B199" s="151"/>
      <c r="D199" s="152" t="s">
        <v>290</v>
      </c>
      <c r="E199" s="153" t="s">
        <v>1</v>
      </c>
      <c r="F199" s="154" t="s">
        <v>323</v>
      </c>
      <c r="H199" s="155">
        <v>2.4</v>
      </c>
      <c r="I199" s="156"/>
      <c r="L199" s="151"/>
      <c r="M199" s="157"/>
      <c r="T199" s="158"/>
      <c r="AT199" s="153" t="s">
        <v>290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282</v>
      </c>
    </row>
    <row r="200" spans="2:51" s="12" customFormat="1" x14ac:dyDescent="0.2">
      <c r="B200" s="151"/>
      <c r="D200" s="152" t="s">
        <v>290</v>
      </c>
      <c r="E200" s="153" t="s">
        <v>1</v>
      </c>
      <c r="F200" s="154" t="s">
        <v>322</v>
      </c>
      <c r="H200" s="155">
        <v>6.016</v>
      </c>
      <c r="I200" s="156"/>
      <c r="L200" s="151"/>
      <c r="M200" s="157"/>
      <c r="T200" s="158"/>
      <c r="AT200" s="153" t="s">
        <v>290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282</v>
      </c>
    </row>
    <row r="201" spans="2:51" s="12" customFormat="1" x14ac:dyDescent="0.2">
      <c r="B201" s="151"/>
      <c r="D201" s="152" t="s">
        <v>290</v>
      </c>
      <c r="E201" s="153" t="s">
        <v>1</v>
      </c>
      <c r="F201" s="154" t="s">
        <v>324</v>
      </c>
      <c r="H201" s="155">
        <v>2.2320000000000002</v>
      </c>
      <c r="I201" s="156"/>
      <c r="L201" s="151"/>
      <c r="M201" s="157"/>
      <c r="T201" s="158"/>
      <c r="AT201" s="153" t="s">
        <v>290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282</v>
      </c>
    </row>
    <row r="202" spans="2:51" s="12" customFormat="1" x14ac:dyDescent="0.2">
      <c r="B202" s="151"/>
      <c r="D202" s="152" t="s">
        <v>290</v>
      </c>
      <c r="E202" s="153" t="s">
        <v>1</v>
      </c>
      <c r="F202" s="154" t="s">
        <v>325</v>
      </c>
      <c r="H202" s="155">
        <v>0.248</v>
      </c>
      <c r="I202" s="156"/>
      <c r="L202" s="151"/>
      <c r="M202" s="157"/>
      <c r="T202" s="158"/>
      <c r="AT202" s="153" t="s">
        <v>290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282</v>
      </c>
    </row>
    <row r="203" spans="2:51" s="12" customFormat="1" x14ac:dyDescent="0.2">
      <c r="B203" s="151"/>
      <c r="D203" s="152" t="s">
        <v>290</v>
      </c>
      <c r="E203" s="153" t="s">
        <v>1</v>
      </c>
      <c r="F203" s="154" t="s">
        <v>326</v>
      </c>
      <c r="H203" s="155">
        <v>0.16500000000000001</v>
      </c>
      <c r="I203" s="156"/>
      <c r="L203" s="151"/>
      <c r="M203" s="157"/>
      <c r="T203" s="158"/>
      <c r="AT203" s="153" t="s">
        <v>290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282</v>
      </c>
    </row>
    <row r="204" spans="2:51" s="12" customFormat="1" x14ac:dyDescent="0.2">
      <c r="B204" s="151"/>
      <c r="D204" s="152" t="s">
        <v>290</v>
      </c>
      <c r="E204" s="153" t="s">
        <v>1</v>
      </c>
      <c r="F204" s="154" t="s">
        <v>327</v>
      </c>
      <c r="H204" s="155">
        <v>0.248</v>
      </c>
      <c r="I204" s="156"/>
      <c r="L204" s="151"/>
      <c r="M204" s="157"/>
      <c r="T204" s="158"/>
      <c r="AT204" s="153" t="s">
        <v>290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282</v>
      </c>
    </row>
    <row r="205" spans="2:51" s="14" customFormat="1" x14ac:dyDescent="0.2">
      <c r="B205" s="166"/>
      <c r="D205" s="152" t="s">
        <v>290</v>
      </c>
      <c r="E205" s="167" t="s">
        <v>1</v>
      </c>
      <c r="F205" s="168" t="s">
        <v>306</v>
      </c>
      <c r="H205" s="169">
        <v>21.484999999999999</v>
      </c>
      <c r="I205" s="170"/>
      <c r="L205" s="166"/>
      <c r="M205" s="171"/>
      <c r="T205" s="172"/>
      <c r="AT205" s="167" t="s">
        <v>290</v>
      </c>
      <c r="AU205" s="167" t="s">
        <v>85</v>
      </c>
      <c r="AV205" s="14" t="s">
        <v>105</v>
      </c>
      <c r="AW205" s="14" t="s">
        <v>32</v>
      </c>
      <c r="AX205" s="14" t="s">
        <v>76</v>
      </c>
      <c r="AY205" s="167" t="s">
        <v>282</v>
      </c>
    </row>
    <row r="206" spans="2:51" s="15" customFormat="1" x14ac:dyDescent="0.2">
      <c r="B206" s="173"/>
      <c r="D206" s="152" t="s">
        <v>290</v>
      </c>
      <c r="E206" s="174" t="s">
        <v>1</v>
      </c>
      <c r="F206" s="175" t="s">
        <v>328</v>
      </c>
      <c r="H206" s="174" t="s">
        <v>1</v>
      </c>
      <c r="I206" s="176"/>
      <c r="L206" s="173"/>
      <c r="M206" s="177"/>
      <c r="T206" s="178"/>
      <c r="AT206" s="174" t="s">
        <v>290</v>
      </c>
      <c r="AU206" s="174" t="s">
        <v>85</v>
      </c>
      <c r="AV206" s="15" t="s">
        <v>83</v>
      </c>
      <c r="AW206" s="15" t="s">
        <v>32</v>
      </c>
      <c r="AX206" s="15" t="s">
        <v>76</v>
      </c>
      <c r="AY206" s="174" t="s">
        <v>282</v>
      </c>
    </row>
    <row r="207" spans="2:51" s="12" customFormat="1" ht="22.5" x14ac:dyDescent="0.2">
      <c r="B207" s="151"/>
      <c r="D207" s="152" t="s">
        <v>290</v>
      </c>
      <c r="E207" s="153" t="s">
        <v>1</v>
      </c>
      <c r="F207" s="154" t="s">
        <v>329</v>
      </c>
      <c r="H207" s="155">
        <v>16.434000000000001</v>
      </c>
      <c r="I207" s="156"/>
      <c r="L207" s="151"/>
      <c r="M207" s="157"/>
      <c r="T207" s="158"/>
      <c r="AT207" s="153" t="s">
        <v>290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282</v>
      </c>
    </row>
    <row r="208" spans="2:51" s="14" customFormat="1" x14ac:dyDescent="0.2">
      <c r="B208" s="166"/>
      <c r="D208" s="152" t="s">
        <v>290</v>
      </c>
      <c r="E208" s="167" t="s">
        <v>1</v>
      </c>
      <c r="F208" s="168" t="s">
        <v>306</v>
      </c>
      <c r="H208" s="169">
        <v>16.434000000000001</v>
      </c>
      <c r="I208" s="170"/>
      <c r="L208" s="166"/>
      <c r="M208" s="171"/>
      <c r="T208" s="172"/>
      <c r="AT208" s="167" t="s">
        <v>290</v>
      </c>
      <c r="AU208" s="167" t="s">
        <v>85</v>
      </c>
      <c r="AV208" s="14" t="s">
        <v>105</v>
      </c>
      <c r="AW208" s="14" t="s">
        <v>32</v>
      </c>
      <c r="AX208" s="14" t="s">
        <v>76</v>
      </c>
      <c r="AY208" s="167" t="s">
        <v>282</v>
      </c>
    </row>
    <row r="209" spans="2:65" s="13" customFormat="1" x14ac:dyDescent="0.2">
      <c r="B209" s="159"/>
      <c r="D209" s="152" t="s">
        <v>290</v>
      </c>
      <c r="E209" s="160" t="s">
        <v>1</v>
      </c>
      <c r="F209" s="161" t="s">
        <v>292</v>
      </c>
      <c r="H209" s="162">
        <v>47.131</v>
      </c>
      <c r="I209" s="163"/>
      <c r="L209" s="159"/>
      <c r="M209" s="164"/>
      <c r="T209" s="165"/>
      <c r="AT209" s="160" t="s">
        <v>290</v>
      </c>
      <c r="AU209" s="160" t="s">
        <v>85</v>
      </c>
      <c r="AV209" s="13" t="s">
        <v>288</v>
      </c>
      <c r="AW209" s="13" t="s">
        <v>32</v>
      </c>
      <c r="AX209" s="13" t="s">
        <v>83</v>
      </c>
      <c r="AY209" s="160" t="s">
        <v>282</v>
      </c>
    </row>
    <row r="210" spans="2:65" s="1" customFormat="1" ht="37.9" customHeight="1" x14ac:dyDescent="0.2">
      <c r="B210" s="32"/>
      <c r="C210" s="137" t="s">
        <v>330</v>
      </c>
      <c r="D210" s="137" t="s">
        <v>284</v>
      </c>
      <c r="E210" s="138" t="s">
        <v>331</v>
      </c>
      <c r="F210" s="139" t="s">
        <v>332</v>
      </c>
      <c r="G210" s="140" t="s">
        <v>295</v>
      </c>
      <c r="H210" s="141">
        <v>2314.6089999999999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288</v>
      </c>
      <c r="AT210" s="149" t="s">
        <v>284</v>
      </c>
      <c r="AU210" s="149" t="s">
        <v>85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288</v>
      </c>
      <c r="BM210" s="149" t="s">
        <v>333</v>
      </c>
    </row>
    <row r="211" spans="2:65" s="15" customFormat="1" x14ac:dyDescent="0.2">
      <c r="B211" s="173"/>
      <c r="D211" s="152" t="s">
        <v>290</v>
      </c>
      <c r="E211" s="174" t="s">
        <v>1</v>
      </c>
      <c r="F211" s="175" t="s">
        <v>334</v>
      </c>
      <c r="H211" s="174" t="s">
        <v>1</v>
      </c>
      <c r="I211" s="176"/>
      <c r="L211" s="173"/>
      <c r="M211" s="177"/>
      <c r="T211" s="178"/>
      <c r="AT211" s="174" t="s">
        <v>290</v>
      </c>
      <c r="AU211" s="174" t="s">
        <v>85</v>
      </c>
      <c r="AV211" s="15" t="s">
        <v>83</v>
      </c>
      <c r="AW211" s="15" t="s">
        <v>32</v>
      </c>
      <c r="AX211" s="15" t="s">
        <v>76</v>
      </c>
      <c r="AY211" s="174" t="s">
        <v>282</v>
      </c>
    </row>
    <row r="212" spans="2:65" s="12" customFormat="1" x14ac:dyDescent="0.2">
      <c r="B212" s="151"/>
      <c r="D212" s="152" t="s">
        <v>290</v>
      </c>
      <c r="E212" s="153" t="s">
        <v>1</v>
      </c>
      <c r="F212" s="154" t="s">
        <v>335</v>
      </c>
      <c r="H212" s="155">
        <v>1796.27</v>
      </c>
      <c r="I212" s="156"/>
      <c r="L212" s="151"/>
      <c r="M212" s="157"/>
      <c r="T212" s="158"/>
      <c r="AT212" s="153" t="s">
        <v>290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282</v>
      </c>
    </row>
    <row r="213" spans="2:65" s="15" customFormat="1" x14ac:dyDescent="0.2">
      <c r="B213" s="173"/>
      <c r="D213" s="152" t="s">
        <v>290</v>
      </c>
      <c r="E213" s="174" t="s">
        <v>1</v>
      </c>
      <c r="F213" s="175" t="s">
        <v>336</v>
      </c>
      <c r="H213" s="174" t="s">
        <v>1</v>
      </c>
      <c r="I213" s="176"/>
      <c r="L213" s="173"/>
      <c r="M213" s="177"/>
      <c r="T213" s="178"/>
      <c r="AT213" s="174" t="s">
        <v>290</v>
      </c>
      <c r="AU213" s="174" t="s">
        <v>85</v>
      </c>
      <c r="AV213" s="15" t="s">
        <v>83</v>
      </c>
      <c r="AW213" s="15" t="s">
        <v>32</v>
      </c>
      <c r="AX213" s="15" t="s">
        <v>76</v>
      </c>
      <c r="AY213" s="174" t="s">
        <v>282</v>
      </c>
    </row>
    <row r="214" spans="2:65" s="12" customFormat="1" x14ac:dyDescent="0.2">
      <c r="B214" s="151"/>
      <c r="D214" s="152" t="s">
        <v>290</v>
      </c>
      <c r="E214" s="153" t="s">
        <v>1</v>
      </c>
      <c r="F214" s="154" t="s">
        <v>337</v>
      </c>
      <c r="H214" s="155">
        <v>518.33900000000006</v>
      </c>
      <c r="I214" s="156"/>
      <c r="L214" s="151"/>
      <c r="M214" s="157"/>
      <c r="T214" s="158"/>
      <c r="AT214" s="153" t="s">
        <v>290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282</v>
      </c>
    </row>
    <row r="215" spans="2:65" s="13" customFormat="1" x14ac:dyDescent="0.2">
      <c r="B215" s="159"/>
      <c r="D215" s="152" t="s">
        <v>290</v>
      </c>
      <c r="E215" s="160" t="s">
        <v>1</v>
      </c>
      <c r="F215" s="161" t="s">
        <v>292</v>
      </c>
      <c r="H215" s="162">
        <v>2314.6089999999999</v>
      </c>
      <c r="I215" s="163"/>
      <c r="L215" s="159"/>
      <c r="M215" s="164"/>
      <c r="T215" s="165"/>
      <c r="AT215" s="160" t="s">
        <v>290</v>
      </c>
      <c r="AU215" s="160" t="s">
        <v>85</v>
      </c>
      <c r="AV215" s="13" t="s">
        <v>288</v>
      </c>
      <c r="AW215" s="13" t="s">
        <v>32</v>
      </c>
      <c r="AX215" s="13" t="s">
        <v>83</v>
      </c>
      <c r="AY215" s="160" t="s">
        <v>282</v>
      </c>
    </row>
    <row r="216" spans="2:65" s="1" customFormat="1" ht="37.9" customHeight="1" x14ac:dyDescent="0.2">
      <c r="B216" s="32"/>
      <c r="C216" s="137" t="s">
        <v>338</v>
      </c>
      <c r="D216" s="137" t="s">
        <v>284</v>
      </c>
      <c r="E216" s="138" t="s">
        <v>339</v>
      </c>
      <c r="F216" s="139" t="s">
        <v>340</v>
      </c>
      <c r="G216" s="140" t="s">
        <v>295</v>
      </c>
      <c r="H216" s="141">
        <v>864.09199999999998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288</v>
      </c>
      <c r="AT216" s="149" t="s">
        <v>284</v>
      </c>
      <c r="AU216" s="149" t="s">
        <v>85</v>
      </c>
      <c r="AY216" s="17" t="s">
        <v>282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288</v>
      </c>
      <c r="BM216" s="149" t="s">
        <v>341</v>
      </c>
    </row>
    <row r="217" spans="2:65" s="15" customFormat="1" x14ac:dyDescent="0.2">
      <c r="B217" s="173"/>
      <c r="D217" s="152" t="s">
        <v>290</v>
      </c>
      <c r="E217" s="174" t="s">
        <v>1</v>
      </c>
      <c r="F217" s="175" t="s">
        <v>334</v>
      </c>
      <c r="H217" s="174" t="s">
        <v>1</v>
      </c>
      <c r="I217" s="176"/>
      <c r="L217" s="173"/>
      <c r="M217" s="177"/>
      <c r="T217" s="178"/>
      <c r="AT217" s="174" t="s">
        <v>290</v>
      </c>
      <c r="AU217" s="174" t="s">
        <v>85</v>
      </c>
      <c r="AV217" s="15" t="s">
        <v>83</v>
      </c>
      <c r="AW217" s="15" t="s">
        <v>32</v>
      </c>
      <c r="AX217" s="15" t="s">
        <v>76</v>
      </c>
      <c r="AY217" s="174" t="s">
        <v>282</v>
      </c>
    </row>
    <row r="218" spans="2:65" s="12" customFormat="1" x14ac:dyDescent="0.2">
      <c r="B218" s="151"/>
      <c r="D218" s="152" t="s">
        <v>290</v>
      </c>
      <c r="E218" s="153" t="s">
        <v>1</v>
      </c>
      <c r="F218" s="154" t="s">
        <v>342</v>
      </c>
      <c r="H218" s="155">
        <v>864.09199999999998</v>
      </c>
      <c r="I218" s="156"/>
      <c r="L218" s="151"/>
      <c r="M218" s="157"/>
      <c r="T218" s="158"/>
      <c r="AT218" s="153" t="s">
        <v>290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282</v>
      </c>
    </row>
    <row r="219" spans="2:65" s="13" customFormat="1" x14ac:dyDescent="0.2">
      <c r="B219" s="159"/>
      <c r="D219" s="152" t="s">
        <v>290</v>
      </c>
      <c r="E219" s="160" t="s">
        <v>1</v>
      </c>
      <c r="F219" s="161" t="s">
        <v>292</v>
      </c>
      <c r="H219" s="162">
        <v>864.09199999999998</v>
      </c>
      <c r="I219" s="163"/>
      <c r="L219" s="159"/>
      <c r="M219" s="164"/>
      <c r="T219" s="165"/>
      <c r="AT219" s="160" t="s">
        <v>290</v>
      </c>
      <c r="AU219" s="160" t="s">
        <v>85</v>
      </c>
      <c r="AV219" s="13" t="s">
        <v>288</v>
      </c>
      <c r="AW219" s="13" t="s">
        <v>32</v>
      </c>
      <c r="AX219" s="13" t="s">
        <v>83</v>
      </c>
      <c r="AY219" s="160" t="s">
        <v>282</v>
      </c>
    </row>
    <row r="220" spans="2:65" s="1" customFormat="1" ht="37.9" customHeight="1" x14ac:dyDescent="0.2">
      <c r="B220" s="32"/>
      <c r="C220" s="137" t="s">
        <v>343</v>
      </c>
      <c r="D220" s="137" t="s">
        <v>284</v>
      </c>
      <c r="E220" s="138" t="s">
        <v>344</v>
      </c>
      <c r="F220" s="139" t="s">
        <v>345</v>
      </c>
      <c r="G220" s="140" t="s">
        <v>295</v>
      </c>
      <c r="H220" s="141">
        <v>167.6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288</v>
      </c>
      <c r="AT220" s="149" t="s">
        <v>284</v>
      </c>
      <c r="AU220" s="149" t="s">
        <v>85</v>
      </c>
      <c r="AY220" s="17" t="s">
        <v>282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288</v>
      </c>
      <c r="BM220" s="149" t="s">
        <v>346</v>
      </c>
    </row>
    <row r="221" spans="2:65" s="15" customFormat="1" x14ac:dyDescent="0.2">
      <c r="B221" s="173"/>
      <c r="D221" s="152" t="s">
        <v>290</v>
      </c>
      <c r="E221" s="174" t="s">
        <v>1</v>
      </c>
      <c r="F221" s="175" t="s">
        <v>347</v>
      </c>
      <c r="H221" s="174" t="s">
        <v>1</v>
      </c>
      <c r="I221" s="176"/>
      <c r="L221" s="173"/>
      <c r="M221" s="177"/>
      <c r="T221" s="178"/>
      <c r="AT221" s="174" t="s">
        <v>290</v>
      </c>
      <c r="AU221" s="174" t="s">
        <v>85</v>
      </c>
      <c r="AV221" s="15" t="s">
        <v>83</v>
      </c>
      <c r="AW221" s="15" t="s">
        <v>32</v>
      </c>
      <c r="AX221" s="15" t="s">
        <v>76</v>
      </c>
      <c r="AY221" s="174" t="s">
        <v>282</v>
      </c>
    </row>
    <row r="222" spans="2:65" s="15" customFormat="1" x14ac:dyDescent="0.2">
      <c r="B222" s="173"/>
      <c r="D222" s="152" t="s">
        <v>290</v>
      </c>
      <c r="E222" s="174" t="s">
        <v>1</v>
      </c>
      <c r="F222" s="175" t="s">
        <v>348</v>
      </c>
      <c r="H222" s="174" t="s">
        <v>1</v>
      </c>
      <c r="I222" s="176"/>
      <c r="L222" s="173"/>
      <c r="M222" s="177"/>
      <c r="T222" s="178"/>
      <c r="AT222" s="174" t="s">
        <v>290</v>
      </c>
      <c r="AU222" s="174" t="s">
        <v>85</v>
      </c>
      <c r="AV222" s="15" t="s">
        <v>83</v>
      </c>
      <c r="AW222" s="15" t="s">
        <v>32</v>
      </c>
      <c r="AX222" s="15" t="s">
        <v>76</v>
      </c>
      <c r="AY222" s="174" t="s">
        <v>282</v>
      </c>
    </row>
    <row r="223" spans="2:65" s="12" customFormat="1" x14ac:dyDescent="0.2">
      <c r="B223" s="151"/>
      <c r="D223" s="152" t="s">
        <v>290</v>
      </c>
      <c r="E223" s="153" t="s">
        <v>1</v>
      </c>
      <c r="F223" s="154" t="s">
        <v>349</v>
      </c>
      <c r="H223" s="155">
        <v>167.6</v>
      </c>
      <c r="I223" s="156"/>
      <c r="L223" s="151"/>
      <c r="M223" s="157"/>
      <c r="T223" s="158"/>
      <c r="AT223" s="153" t="s">
        <v>290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282</v>
      </c>
    </row>
    <row r="224" spans="2:65" s="13" customFormat="1" x14ac:dyDescent="0.2">
      <c r="B224" s="159"/>
      <c r="D224" s="152" t="s">
        <v>290</v>
      </c>
      <c r="E224" s="160" t="s">
        <v>1</v>
      </c>
      <c r="F224" s="161" t="s">
        <v>292</v>
      </c>
      <c r="H224" s="162">
        <v>167.6</v>
      </c>
      <c r="I224" s="163"/>
      <c r="L224" s="159"/>
      <c r="M224" s="164"/>
      <c r="T224" s="165"/>
      <c r="AT224" s="160" t="s">
        <v>290</v>
      </c>
      <c r="AU224" s="160" t="s">
        <v>85</v>
      </c>
      <c r="AV224" s="13" t="s">
        <v>288</v>
      </c>
      <c r="AW224" s="13" t="s">
        <v>32</v>
      </c>
      <c r="AX224" s="13" t="s">
        <v>83</v>
      </c>
      <c r="AY224" s="160" t="s">
        <v>282</v>
      </c>
    </row>
    <row r="225" spans="2:65" s="1" customFormat="1" ht="37.9" customHeight="1" x14ac:dyDescent="0.2">
      <c r="B225" s="32"/>
      <c r="C225" s="137" t="s">
        <v>350</v>
      </c>
      <c r="D225" s="137" t="s">
        <v>284</v>
      </c>
      <c r="E225" s="138" t="s">
        <v>351</v>
      </c>
      <c r="F225" s="139" t="s">
        <v>352</v>
      </c>
      <c r="G225" s="140" t="s">
        <v>295</v>
      </c>
      <c r="H225" s="141">
        <v>273.01499999999999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288</v>
      </c>
      <c r="AT225" s="149" t="s">
        <v>284</v>
      </c>
      <c r="AU225" s="149" t="s">
        <v>85</v>
      </c>
      <c r="AY225" s="17" t="s">
        <v>282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288</v>
      </c>
      <c r="BM225" s="149" t="s">
        <v>353</v>
      </c>
    </row>
    <row r="226" spans="2:65" s="15" customFormat="1" x14ac:dyDescent="0.2">
      <c r="B226" s="173"/>
      <c r="D226" s="152" t="s">
        <v>290</v>
      </c>
      <c r="E226" s="174" t="s">
        <v>1</v>
      </c>
      <c r="F226" s="175" t="s">
        <v>347</v>
      </c>
      <c r="H226" s="174" t="s">
        <v>1</v>
      </c>
      <c r="I226" s="176"/>
      <c r="L226" s="173"/>
      <c r="M226" s="177"/>
      <c r="T226" s="178"/>
      <c r="AT226" s="174" t="s">
        <v>290</v>
      </c>
      <c r="AU226" s="174" t="s">
        <v>85</v>
      </c>
      <c r="AV226" s="15" t="s">
        <v>83</v>
      </c>
      <c r="AW226" s="15" t="s">
        <v>32</v>
      </c>
      <c r="AX226" s="15" t="s">
        <v>76</v>
      </c>
      <c r="AY226" s="174" t="s">
        <v>282</v>
      </c>
    </row>
    <row r="227" spans="2:65" s="12" customFormat="1" x14ac:dyDescent="0.2">
      <c r="B227" s="151"/>
      <c r="D227" s="152" t="s">
        <v>290</v>
      </c>
      <c r="E227" s="153" t="s">
        <v>1</v>
      </c>
      <c r="F227" s="154" t="s">
        <v>354</v>
      </c>
      <c r="H227" s="155">
        <v>440.61500000000001</v>
      </c>
      <c r="I227" s="156"/>
      <c r="L227" s="151"/>
      <c r="M227" s="157"/>
      <c r="T227" s="158"/>
      <c r="AT227" s="153" t="s">
        <v>290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282</v>
      </c>
    </row>
    <row r="228" spans="2:65" s="14" customFormat="1" x14ac:dyDescent="0.2">
      <c r="B228" s="166"/>
      <c r="D228" s="152" t="s">
        <v>290</v>
      </c>
      <c r="E228" s="167" t="s">
        <v>1</v>
      </c>
      <c r="F228" s="168" t="s">
        <v>306</v>
      </c>
      <c r="H228" s="169">
        <v>440.61500000000001</v>
      </c>
      <c r="I228" s="170"/>
      <c r="L228" s="166"/>
      <c r="M228" s="171"/>
      <c r="T228" s="172"/>
      <c r="AT228" s="167" t="s">
        <v>290</v>
      </c>
      <c r="AU228" s="167" t="s">
        <v>85</v>
      </c>
      <c r="AV228" s="14" t="s">
        <v>105</v>
      </c>
      <c r="AW228" s="14" t="s">
        <v>32</v>
      </c>
      <c r="AX228" s="14" t="s">
        <v>76</v>
      </c>
      <c r="AY228" s="167" t="s">
        <v>282</v>
      </c>
    </row>
    <row r="229" spans="2:65" s="15" customFormat="1" x14ac:dyDescent="0.2">
      <c r="B229" s="173"/>
      <c r="D229" s="152" t="s">
        <v>290</v>
      </c>
      <c r="E229" s="174" t="s">
        <v>1</v>
      </c>
      <c r="F229" s="175" t="s">
        <v>348</v>
      </c>
      <c r="H229" s="174" t="s">
        <v>1</v>
      </c>
      <c r="I229" s="176"/>
      <c r="L229" s="173"/>
      <c r="M229" s="177"/>
      <c r="T229" s="178"/>
      <c r="AT229" s="174" t="s">
        <v>290</v>
      </c>
      <c r="AU229" s="174" t="s">
        <v>85</v>
      </c>
      <c r="AV229" s="15" t="s">
        <v>83</v>
      </c>
      <c r="AW229" s="15" t="s">
        <v>32</v>
      </c>
      <c r="AX229" s="15" t="s">
        <v>76</v>
      </c>
      <c r="AY229" s="174" t="s">
        <v>282</v>
      </c>
    </row>
    <row r="230" spans="2:65" s="12" customFormat="1" x14ac:dyDescent="0.2">
      <c r="B230" s="151"/>
      <c r="D230" s="152" t="s">
        <v>290</v>
      </c>
      <c r="E230" s="153" t="s">
        <v>1</v>
      </c>
      <c r="F230" s="154" t="s">
        <v>355</v>
      </c>
      <c r="H230" s="155">
        <v>-167.6</v>
      </c>
      <c r="I230" s="156"/>
      <c r="L230" s="151"/>
      <c r="M230" s="157"/>
      <c r="T230" s="158"/>
      <c r="AT230" s="153" t="s">
        <v>290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282</v>
      </c>
    </row>
    <row r="231" spans="2:65" s="14" customFormat="1" x14ac:dyDescent="0.2">
      <c r="B231" s="166"/>
      <c r="D231" s="152" t="s">
        <v>290</v>
      </c>
      <c r="E231" s="167" t="s">
        <v>1</v>
      </c>
      <c r="F231" s="168" t="s">
        <v>306</v>
      </c>
      <c r="H231" s="169">
        <v>-167.6</v>
      </c>
      <c r="I231" s="170"/>
      <c r="L231" s="166"/>
      <c r="M231" s="171"/>
      <c r="T231" s="172"/>
      <c r="AT231" s="167" t="s">
        <v>290</v>
      </c>
      <c r="AU231" s="167" t="s">
        <v>85</v>
      </c>
      <c r="AV231" s="14" t="s">
        <v>105</v>
      </c>
      <c r="AW231" s="14" t="s">
        <v>32</v>
      </c>
      <c r="AX231" s="14" t="s">
        <v>76</v>
      </c>
      <c r="AY231" s="167" t="s">
        <v>282</v>
      </c>
    </row>
    <row r="232" spans="2:65" s="13" customFormat="1" x14ac:dyDescent="0.2">
      <c r="B232" s="159"/>
      <c r="D232" s="152" t="s">
        <v>290</v>
      </c>
      <c r="E232" s="160" t="s">
        <v>1</v>
      </c>
      <c r="F232" s="161" t="s">
        <v>292</v>
      </c>
      <c r="H232" s="162">
        <v>273.01499999999999</v>
      </c>
      <c r="I232" s="163"/>
      <c r="L232" s="159"/>
      <c r="M232" s="164"/>
      <c r="T232" s="165"/>
      <c r="AT232" s="160" t="s">
        <v>290</v>
      </c>
      <c r="AU232" s="160" t="s">
        <v>85</v>
      </c>
      <c r="AV232" s="13" t="s">
        <v>288</v>
      </c>
      <c r="AW232" s="13" t="s">
        <v>32</v>
      </c>
      <c r="AX232" s="13" t="s">
        <v>83</v>
      </c>
      <c r="AY232" s="160" t="s">
        <v>282</v>
      </c>
    </row>
    <row r="233" spans="2:65" s="1" customFormat="1" ht="37.9" customHeight="1" x14ac:dyDescent="0.2">
      <c r="B233" s="32"/>
      <c r="C233" s="137" t="s">
        <v>356</v>
      </c>
      <c r="D233" s="137" t="s">
        <v>284</v>
      </c>
      <c r="E233" s="138" t="s">
        <v>357</v>
      </c>
      <c r="F233" s="139" t="s">
        <v>358</v>
      </c>
      <c r="G233" s="140" t="s">
        <v>295</v>
      </c>
      <c r="H233" s="141">
        <v>8190.45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288</v>
      </c>
      <c r="AT233" s="149" t="s">
        <v>284</v>
      </c>
      <c r="AU233" s="149" t="s">
        <v>85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288</v>
      </c>
      <c r="BM233" s="149" t="s">
        <v>359</v>
      </c>
    </row>
    <row r="234" spans="2:65" s="12" customFormat="1" x14ac:dyDescent="0.2">
      <c r="B234" s="151"/>
      <c r="D234" s="152" t="s">
        <v>290</v>
      </c>
      <c r="F234" s="154" t="s">
        <v>360</v>
      </c>
      <c r="H234" s="155">
        <v>8190.45</v>
      </c>
      <c r="I234" s="156"/>
      <c r="L234" s="151"/>
      <c r="M234" s="157"/>
      <c r="T234" s="158"/>
      <c r="AT234" s="153" t="s">
        <v>290</v>
      </c>
      <c r="AU234" s="153" t="s">
        <v>85</v>
      </c>
      <c r="AV234" s="12" t="s">
        <v>85</v>
      </c>
      <c r="AW234" s="12" t="s">
        <v>4</v>
      </c>
      <c r="AX234" s="12" t="s">
        <v>83</v>
      </c>
      <c r="AY234" s="153" t="s">
        <v>282</v>
      </c>
    </row>
    <row r="235" spans="2:65" s="1" customFormat="1" ht="24.2" customHeight="1" x14ac:dyDescent="0.2">
      <c r="B235" s="32"/>
      <c r="C235" s="137" t="s">
        <v>361</v>
      </c>
      <c r="D235" s="137" t="s">
        <v>284</v>
      </c>
      <c r="E235" s="138" t="s">
        <v>362</v>
      </c>
      <c r="F235" s="139" t="s">
        <v>363</v>
      </c>
      <c r="G235" s="140" t="s">
        <v>295</v>
      </c>
      <c r="H235" s="141">
        <v>1416.4739999999999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41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288</v>
      </c>
      <c r="AT235" s="149" t="s">
        <v>284</v>
      </c>
      <c r="AU235" s="149" t="s">
        <v>85</v>
      </c>
      <c r="AY235" s="17" t="s">
        <v>282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288</v>
      </c>
      <c r="BM235" s="149" t="s">
        <v>364</v>
      </c>
    </row>
    <row r="236" spans="2:65" s="15" customFormat="1" x14ac:dyDescent="0.2">
      <c r="B236" s="173"/>
      <c r="D236" s="152" t="s">
        <v>290</v>
      </c>
      <c r="E236" s="174" t="s">
        <v>1</v>
      </c>
      <c r="F236" s="175" t="s">
        <v>334</v>
      </c>
      <c r="H236" s="174" t="s">
        <v>1</v>
      </c>
      <c r="I236" s="176"/>
      <c r="L236" s="173"/>
      <c r="M236" s="177"/>
      <c r="T236" s="178"/>
      <c r="AT236" s="174" t="s">
        <v>290</v>
      </c>
      <c r="AU236" s="174" t="s">
        <v>85</v>
      </c>
      <c r="AV236" s="15" t="s">
        <v>83</v>
      </c>
      <c r="AW236" s="15" t="s">
        <v>32</v>
      </c>
      <c r="AX236" s="15" t="s">
        <v>76</v>
      </c>
      <c r="AY236" s="174" t="s">
        <v>282</v>
      </c>
    </row>
    <row r="237" spans="2:65" s="12" customFormat="1" x14ac:dyDescent="0.2">
      <c r="B237" s="151"/>
      <c r="D237" s="152" t="s">
        <v>290</v>
      </c>
      <c r="E237" s="153" t="s">
        <v>1</v>
      </c>
      <c r="F237" s="154" t="s">
        <v>365</v>
      </c>
      <c r="H237" s="155">
        <v>898.13499999999999</v>
      </c>
      <c r="I237" s="156"/>
      <c r="L237" s="151"/>
      <c r="M237" s="157"/>
      <c r="T237" s="158"/>
      <c r="AT237" s="153" t="s">
        <v>290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282</v>
      </c>
    </row>
    <row r="238" spans="2:65" s="15" customFormat="1" x14ac:dyDescent="0.2">
      <c r="B238" s="173"/>
      <c r="D238" s="152" t="s">
        <v>290</v>
      </c>
      <c r="E238" s="174" t="s">
        <v>1</v>
      </c>
      <c r="F238" s="175" t="s">
        <v>336</v>
      </c>
      <c r="H238" s="174" t="s">
        <v>1</v>
      </c>
      <c r="I238" s="176"/>
      <c r="L238" s="173"/>
      <c r="M238" s="177"/>
      <c r="T238" s="178"/>
      <c r="AT238" s="174" t="s">
        <v>290</v>
      </c>
      <c r="AU238" s="174" t="s">
        <v>85</v>
      </c>
      <c r="AV238" s="15" t="s">
        <v>83</v>
      </c>
      <c r="AW238" s="15" t="s">
        <v>32</v>
      </c>
      <c r="AX238" s="15" t="s">
        <v>76</v>
      </c>
      <c r="AY238" s="174" t="s">
        <v>282</v>
      </c>
    </row>
    <row r="239" spans="2:65" s="12" customFormat="1" x14ac:dyDescent="0.2">
      <c r="B239" s="151"/>
      <c r="D239" s="152" t="s">
        <v>290</v>
      </c>
      <c r="E239" s="153" t="s">
        <v>1</v>
      </c>
      <c r="F239" s="154" t="s">
        <v>337</v>
      </c>
      <c r="H239" s="155">
        <v>518.33900000000006</v>
      </c>
      <c r="I239" s="156"/>
      <c r="L239" s="151"/>
      <c r="M239" s="157"/>
      <c r="T239" s="158"/>
      <c r="AT239" s="153" t="s">
        <v>290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282</v>
      </c>
    </row>
    <row r="240" spans="2:65" s="14" customFormat="1" x14ac:dyDescent="0.2">
      <c r="B240" s="166"/>
      <c r="D240" s="152" t="s">
        <v>290</v>
      </c>
      <c r="E240" s="167" t="s">
        <v>1</v>
      </c>
      <c r="F240" s="168" t="s">
        <v>306</v>
      </c>
      <c r="H240" s="169">
        <v>1416.4740000000002</v>
      </c>
      <c r="I240" s="170"/>
      <c r="L240" s="166"/>
      <c r="M240" s="171"/>
      <c r="T240" s="172"/>
      <c r="AT240" s="167" t="s">
        <v>290</v>
      </c>
      <c r="AU240" s="167" t="s">
        <v>85</v>
      </c>
      <c r="AV240" s="14" t="s">
        <v>105</v>
      </c>
      <c r="AW240" s="14" t="s">
        <v>32</v>
      </c>
      <c r="AX240" s="14" t="s">
        <v>76</v>
      </c>
      <c r="AY240" s="167" t="s">
        <v>282</v>
      </c>
    </row>
    <row r="241" spans="2:65" s="13" customFormat="1" x14ac:dyDescent="0.2">
      <c r="B241" s="159"/>
      <c r="D241" s="152" t="s">
        <v>290</v>
      </c>
      <c r="E241" s="160" t="s">
        <v>1</v>
      </c>
      <c r="F241" s="161" t="s">
        <v>292</v>
      </c>
      <c r="H241" s="162">
        <v>1416.4740000000002</v>
      </c>
      <c r="I241" s="163"/>
      <c r="L241" s="159"/>
      <c r="M241" s="164"/>
      <c r="T241" s="165"/>
      <c r="AT241" s="160" t="s">
        <v>290</v>
      </c>
      <c r="AU241" s="160" t="s">
        <v>85</v>
      </c>
      <c r="AV241" s="13" t="s">
        <v>288</v>
      </c>
      <c r="AW241" s="13" t="s">
        <v>32</v>
      </c>
      <c r="AX241" s="13" t="s">
        <v>83</v>
      </c>
      <c r="AY241" s="160" t="s">
        <v>282</v>
      </c>
    </row>
    <row r="242" spans="2:65" s="1" customFormat="1" ht="24.2" customHeight="1" x14ac:dyDescent="0.2">
      <c r="B242" s="32"/>
      <c r="C242" s="137" t="s">
        <v>185</v>
      </c>
      <c r="D242" s="137" t="s">
        <v>284</v>
      </c>
      <c r="E242" s="138" t="s">
        <v>366</v>
      </c>
      <c r="F242" s="139" t="s">
        <v>367</v>
      </c>
      <c r="G242" s="140" t="s">
        <v>295</v>
      </c>
      <c r="H242" s="141">
        <v>432.04599999999999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288</v>
      </c>
      <c r="AT242" s="149" t="s">
        <v>284</v>
      </c>
      <c r="AU242" s="149" t="s">
        <v>85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288</v>
      </c>
      <c r="BM242" s="149" t="s">
        <v>368</v>
      </c>
    </row>
    <row r="243" spans="2:65" s="15" customFormat="1" x14ac:dyDescent="0.2">
      <c r="B243" s="173"/>
      <c r="D243" s="152" t="s">
        <v>290</v>
      </c>
      <c r="E243" s="174" t="s">
        <v>1</v>
      </c>
      <c r="F243" s="175" t="s">
        <v>334</v>
      </c>
      <c r="H243" s="174" t="s">
        <v>1</v>
      </c>
      <c r="I243" s="176"/>
      <c r="L243" s="173"/>
      <c r="M243" s="177"/>
      <c r="T243" s="178"/>
      <c r="AT243" s="174" t="s">
        <v>290</v>
      </c>
      <c r="AU243" s="174" t="s">
        <v>85</v>
      </c>
      <c r="AV243" s="15" t="s">
        <v>83</v>
      </c>
      <c r="AW243" s="15" t="s">
        <v>32</v>
      </c>
      <c r="AX243" s="15" t="s">
        <v>76</v>
      </c>
      <c r="AY243" s="174" t="s">
        <v>282</v>
      </c>
    </row>
    <row r="244" spans="2:65" s="12" customFormat="1" x14ac:dyDescent="0.2">
      <c r="B244" s="151"/>
      <c r="D244" s="152" t="s">
        <v>290</v>
      </c>
      <c r="E244" s="153" t="s">
        <v>1</v>
      </c>
      <c r="F244" s="154" t="s">
        <v>369</v>
      </c>
      <c r="H244" s="155">
        <v>432.04599999999999</v>
      </c>
      <c r="I244" s="156"/>
      <c r="L244" s="151"/>
      <c r="M244" s="157"/>
      <c r="T244" s="158"/>
      <c r="AT244" s="153" t="s">
        <v>290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282</v>
      </c>
    </row>
    <row r="245" spans="2:65" s="13" customFormat="1" x14ac:dyDescent="0.2">
      <c r="B245" s="159"/>
      <c r="D245" s="152" t="s">
        <v>290</v>
      </c>
      <c r="E245" s="160" t="s">
        <v>1</v>
      </c>
      <c r="F245" s="161" t="s">
        <v>292</v>
      </c>
      <c r="H245" s="162">
        <v>432.04599999999999</v>
      </c>
      <c r="I245" s="163"/>
      <c r="L245" s="159"/>
      <c r="M245" s="164"/>
      <c r="T245" s="165"/>
      <c r="AT245" s="160" t="s">
        <v>290</v>
      </c>
      <c r="AU245" s="160" t="s">
        <v>85</v>
      </c>
      <c r="AV245" s="13" t="s">
        <v>288</v>
      </c>
      <c r="AW245" s="13" t="s">
        <v>32</v>
      </c>
      <c r="AX245" s="13" t="s">
        <v>83</v>
      </c>
      <c r="AY245" s="160" t="s">
        <v>282</v>
      </c>
    </row>
    <row r="246" spans="2:65" s="1" customFormat="1" ht="24.2" customHeight="1" x14ac:dyDescent="0.2">
      <c r="B246" s="32"/>
      <c r="C246" s="137" t="s">
        <v>188</v>
      </c>
      <c r="D246" s="137" t="s">
        <v>284</v>
      </c>
      <c r="E246" s="138" t="s">
        <v>370</v>
      </c>
      <c r="F246" s="139" t="s">
        <v>371</v>
      </c>
      <c r="G246" s="140" t="s">
        <v>287</v>
      </c>
      <c r="H246" s="141">
        <v>1257.5129999999999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288</v>
      </c>
      <c r="AT246" s="149" t="s">
        <v>284</v>
      </c>
      <c r="AU246" s="149" t="s">
        <v>85</v>
      </c>
      <c r="AY246" s="17" t="s">
        <v>282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288</v>
      </c>
      <c r="BM246" s="149" t="s">
        <v>372</v>
      </c>
    </row>
    <row r="247" spans="2:65" s="12" customFormat="1" x14ac:dyDescent="0.2">
      <c r="B247" s="151"/>
      <c r="D247" s="152" t="s">
        <v>290</v>
      </c>
      <c r="E247" s="153" t="s">
        <v>1</v>
      </c>
      <c r="F247" s="154" t="s">
        <v>373</v>
      </c>
      <c r="H247" s="155">
        <v>1257.5129999999999</v>
      </c>
      <c r="I247" s="156"/>
      <c r="L247" s="151"/>
      <c r="M247" s="157"/>
      <c r="T247" s="158"/>
      <c r="AT247" s="153" t="s">
        <v>290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282</v>
      </c>
    </row>
    <row r="248" spans="2:65" s="13" customFormat="1" x14ac:dyDescent="0.2">
      <c r="B248" s="159"/>
      <c r="D248" s="152" t="s">
        <v>290</v>
      </c>
      <c r="E248" s="160" t="s">
        <v>1</v>
      </c>
      <c r="F248" s="161" t="s">
        <v>292</v>
      </c>
      <c r="H248" s="162">
        <v>1257.5129999999999</v>
      </c>
      <c r="I248" s="163"/>
      <c r="L248" s="159"/>
      <c r="M248" s="164"/>
      <c r="T248" s="165"/>
      <c r="AT248" s="160" t="s">
        <v>290</v>
      </c>
      <c r="AU248" s="160" t="s">
        <v>85</v>
      </c>
      <c r="AV248" s="13" t="s">
        <v>288</v>
      </c>
      <c r="AW248" s="13" t="s">
        <v>32</v>
      </c>
      <c r="AX248" s="13" t="s">
        <v>83</v>
      </c>
      <c r="AY248" s="160" t="s">
        <v>282</v>
      </c>
    </row>
    <row r="249" spans="2:65" s="1" customFormat="1" ht="33" customHeight="1" x14ac:dyDescent="0.2">
      <c r="B249" s="32"/>
      <c r="C249" s="137" t="s">
        <v>191</v>
      </c>
      <c r="D249" s="137" t="s">
        <v>284</v>
      </c>
      <c r="E249" s="138" t="s">
        <v>374</v>
      </c>
      <c r="F249" s="139" t="s">
        <v>375</v>
      </c>
      <c r="G249" s="140" t="s">
        <v>376</v>
      </c>
      <c r="H249" s="141">
        <v>455.935</v>
      </c>
      <c r="I249" s="142"/>
      <c r="J249" s="143">
        <f>ROUND(I249*H249,2)</f>
        <v>0</v>
      </c>
      <c r="K249" s="144"/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288</v>
      </c>
      <c r="AT249" s="149" t="s">
        <v>284</v>
      </c>
      <c r="AU249" s="149" t="s">
        <v>85</v>
      </c>
      <c r="AY249" s="17" t="s">
        <v>282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288</v>
      </c>
      <c r="BM249" s="149" t="s">
        <v>377</v>
      </c>
    </row>
    <row r="250" spans="2:65" s="15" customFormat="1" x14ac:dyDescent="0.2">
      <c r="B250" s="173"/>
      <c r="D250" s="152" t="s">
        <v>290</v>
      </c>
      <c r="E250" s="174" t="s">
        <v>1</v>
      </c>
      <c r="F250" s="175" t="s">
        <v>347</v>
      </c>
      <c r="H250" s="174" t="s">
        <v>1</v>
      </c>
      <c r="I250" s="176"/>
      <c r="L250" s="173"/>
      <c r="M250" s="177"/>
      <c r="T250" s="178"/>
      <c r="AT250" s="174" t="s">
        <v>290</v>
      </c>
      <c r="AU250" s="174" t="s">
        <v>85</v>
      </c>
      <c r="AV250" s="15" t="s">
        <v>83</v>
      </c>
      <c r="AW250" s="15" t="s">
        <v>32</v>
      </c>
      <c r="AX250" s="15" t="s">
        <v>76</v>
      </c>
      <c r="AY250" s="174" t="s">
        <v>282</v>
      </c>
    </row>
    <row r="251" spans="2:65" s="12" customFormat="1" x14ac:dyDescent="0.2">
      <c r="B251" s="151"/>
      <c r="D251" s="152" t="s">
        <v>290</v>
      </c>
      <c r="E251" s="153" t="s">
        <v>1</v>
      </c>
      <c r="F251" s="154" t="s">
        <v>354</v>
      </c>
      <c r="H251" s="155">
        <v>440.61500000000001</v>
      </c>
      <c r="I251" s="156"/>
      <c r="L251" s="151"/>
      <c r="M251" s="157"/>
      <c r="T251" s="158"/>
      <c r="AT251" s="153" t="s">
        <v>290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282</v>
      </c>
    </row>
    <row r="252" spans="2:65" s="14" customFormat="1" x14ac:dyDescent="0.2">
      <c r="B252" s="166"/>
      <c r="D252" s="152" t="s">
        <v>290</v>
      </c>
      <c r="E252" s="167" t="s">
        <v>1</v>
      </c>
      <c r="F252" s="168" t="s">
        <v>306</v>
      </c>
      <c r="H252" s="169">
        <v>440.61500000000001</v>
      </c>
      <c r="I252" s="170"/>
      <c r="L252" s="166"/>
      <c r="M252" s="171"/>
      <c r="T252" s="172"/>
      <c r="AT252" s="167" t="s">
        <v>290</v>
      </c>
      <c r="AU252" s="167" t="s">
        <v>85</v>
      </c>
      <c r="AV252" s="14" t="s">
        <v>105</v>
      </c>
      <c r="AW252" s="14" t="s">
        <v>32</v>
      </c>
      <c r="AX252" s="14" t="s">
        <v>76</v>
      </c>
      <c r="AY252" s="167" t="s">
        <v>282</v>
      </c>
    </row>
    <row r="253" spans="2:65" s="15" customFormat="1" x14ac:dyDescent="0.2">
      <c r="B253" s="173"/>
      <c r="D253" s="152" t="s">
        <v>290</v>
      </c>
      <c r="E253" s="174" t="s">
        <v>1</v>
      </c>
      <c r="F253" s="175" t="s">
        <v>348</v>
      </c>
      <c r="H253" s="174" t="s">
        <v>1</v>
      </c>
      <c r="I253" s="176"/>
      <c r="L253" s="173"/>
      <c r="M253" s="177"/>
      <c r="T253" s="178"/>
      <c r="AT253" s="174" t="s">
        <v>290</v>
      </c>
      <c r="AU253" s="174" t="s">
        <v>85</v>
      </c>
      <c r="AV253" s="15" t="s">
        <v>83</v>
      </c>
      <c r="AW253" s="15" t="s">
        <v>32</v>
      </c>
      <c r="AX253" s="15" t="s">
        <v>76</v>
      </c>
      <c r="AY253" s="174" t="s">
        <v>282</v>
      </c>
    </row>
    <row r="254" spans="2:65" s="12" customFormat="1" x14ac:dyDescent="0.2">
      <c r="B254" s="151"/>
      <c r="D254" s="152" t="s">
        <v>290</v>
      </c>
      <c r="E254" s="153" t="s">
        <v>1</v>
      </c>
      <c r="F254" s="154" t="s">
        <v>355</v>
      </c>
      <c r="H254" s="155">
        <v>-167.6</v>
      </c>
      <c r="I254" s="156"/>
      <c r="L254" s="151"/>
      <c r="M254" s="157"/>
      <c r="T254" s="158"/>
      <c r="AT254" s="153" t="s">
        <v>290</v>
      </c>
      <c r="AU254" s="153" t="s">
        <v>85</v>
      </c>
      <c r="AV254" s="12" t="s">
        <v>85</v>
      </c>
      <c r="AW254" s="12" t="s">
        <v>32</v>
      </c>
      <c r="AX254" s="12" t="s">
        <v>76</v>
      </c>
      <c r="AY254" s="153" t="s">
        <v>282</v>
      </c>
    </row>
    <row r="255" spans="2:65" s="14" customFormat="1" x14ac:dyDescent="0.2">
      <c r="B255" s="166"/>
      <c r="D255" s="152" t="s">
        <v>290</v>
      </c>
      <c r="E255" s="167" t="s">
        <v>1</v>
      </c>
      <c r="F255" s="168" t="s">
        <v>306</v>
      </c>
      <c r="H255" s="169">
        <v>-167.6</v>
      </c>
      <c r="I255" s="170"/>
      <c r="L255" s="166"/>
      <c r="M255" s="171"/>
      <c r="T255" s="172"/>
      <c r="AT255" s="167" t="s">
        <v>290</v>
      </c>
      <c r="AU255" s="167" t="s">
        <v>85</v>
      </c>
      <c r="AV255" s="14" t="s">
        <v>105</v>
      </c>
      <c r="AW255" s="14" t="s">
        <v>32</v>
      </c>
      <c r="AX255" s="14" t="s">
        <v>76</v>
      </c>
      <c r="AY255" s="167" t="s">
        <v>282</v>
      </c>
    </row>
    <row r="256" spans="2:65" s="13" customFormat="1" x14ac:dyDescent="0.2">
      <c r="B256" s="159"/>
      <c r="D256" s="152" t="s">
        <v>290</v>
      </c>
      <c r="E256" s="160" t="s">
        <v>1</v>
      </c>
      <c r="F256" s="161" t="s">
        <v>292</v>
      </c>
      <c r="H256" s="162">
        <v>273.01499999999999</v>
      </c>
      <c r="I256" s="163"/>
      <c r="L256" s="159"/>
      <c r="M256" s="164"/>
      <c r="T256" s="165"/>
      <c r="AT256" s="160" t="s">
        <v>290</v>
      </c>
      <c r="AU256" s="160" t="s">
        <v>85</v>
      </c>
      <c r="AV256" s="13" t="s">
        <v>288</v>
      </c>
      <c r="AW256" s="13" t="s">
        <v>32</v>
      </c>
      <c r="AX256" s="13" t="s">
        <v>83</v>
      </c>
      <c r="AY256" s="160" t="s">
        <v>282</v>
      </c>
    </row>
    <row r="257" spans="2:65" s="12" customFormat="1" x14ac:dyDescent="0.2">
      <c r="B257" s="151"/>
      <c r="D257" s="152" t="s">
        <v>290</v>
      </c>
      <c r="F257" s="154" t="s">
        <v>378</v>
      </c>
      <c r="H257" s="155">
        <v>455.935</v>
      </c>
      <c r="I257" s="156"/>
      <c r="L257" s="151"/>
      <c r="M257" s="157"/>
      <c r="T257" s="158"/>
      <c r="AT257" s="153" t="s">
        <v>290</v>
      </c>
      <c r="AU257" s="153" t="s">
        <v>85</v>
      </c>
      <c r="AV257" s="12" t="s">
        <v>85</v>
      </c>
      <c r="AW257" s="12" t="s">
        <v>4</v>
      </c>
      <c r="AX257" s="12" t="s">
        <v>83</v>
      </c>
      <c r="AY257" s="153" t="s">
        <v>282</v>
      </c>
    </row>
    <row r="258" spans="2:65" s="1" customFormat="1" ht="16.5" customHeight="1" x14ac:dyDescent="0.2">
      <c r="B258" s="32"/>
      <c r="C258" s="137" t="s">
        <v>194</v>
      </c>
      <c r="D258" s="137" t="s">
        <v>284</v>
      </c>
      <c r="E258" s="138" t="s">
        <v>379</v>
      </c>
      <c r="F258" s="139" t="s">
        <v>380</v>
      </c>
      <c r="G258" s="140" t="s">
        <v>295</v>
      </c>
      <c r="H258" s="141">
        <v>1330.181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288</v>
      </c>
      <c r="AT258" s="149" t="s">
        <v>284</v>
      </c>
      <c r="AU258" s="149" t="s">
        <v>85</v>
      </c>
      <c r="AY258" s="17" t="s">
        <v>282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288</v>
      </c>
      <c r="BM258" s="149" t="s">
        <v>381</v>
      </c>
    </row>
    <row r="259" spans="2:65" s="15" customFormat="1" x14ac:dyDescent="0.2">
      <c r="B259" s="173"/>
      <c r="D259" s="152" t="s">
        <v>290</v>
      </c>
      <c r="E259" s="174" t="s">
        <v>1</v>
      </c>
      <c r="F259" s="175" t="s">
        <v>382</v>
      </c>
      <c r="H259" s="174" t="s">
        <v>1</v>
      </c>
      <c r="I259" s="176"/>
      <c r="L259" s="173"/>
      <c r="M259" s="177"/>
      <c r="T259" s="178"/>
      <c r="AT259" s="174" t="s">
        <v>290</v>
      </c>
      <c r="AU259" s="174" t="s">
        <v>85</v>
      </c>
      <c r="AV259" s="15" t="s">
        <v>83</v>
      </c>
      <c r="AW259" s="15" t="s">
        <v>32</v>
      </c>
      <c r="AX259" s="15" t="s">
        <v>76</v>
      </c>
      <c r="AY259" s="174" t="s">
        <v>282</v>
      </c>
    </row>
    <row r="260" spans="2:65" s="12" customFormat="1" x14ac:dyDescent="0.2">
      <c r="B260" s="151"/>
      <c r="D260" s="152" t="s">
        <v>290</v>
      </c>
      <c r="E260" s="153" t="s">
        <v>1</v>
      </c>
      <c r="F260" s="154" t="s">
        <v>383</v>
      </c>
      <c r="H260" s="155">
        <v>1330.181</v>
      </c>
      <c r="I260" s="156"/>
      <c r="L260" s="151"/>
      <c r="M260" s="157"/>
      <c r="T260" s="158"/>
      <c r="AT260" s="153" t="s">
        <v>290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282</v>
      </c>
    </row>
    <row r="261" spans="2:65" s="13" customFormat="1" x14ac:dyDescent="0.2">
      <c r="B261" s="159"/>
      <c r="D261" s="152" t="s">
        <v>290</v>
      </c>
      <c r="E261" s="160" t="s">
        <v>1</v>
      </c>
      <c r="F261" s="161" t="s">
        <v>292</v>
      </c>
      <c r="H261" s="162">
        <v>1330.181</v>
      </c>
      <c r="I261" s="163"/>
      <c r="L261" s="159"/>
      <c r="M261" s="164"/>
      <c r="T261" s="165"/>
      <c r="AT261" s="160" t="s">
        <v>290</v>
      </c>
      <c r="AU261" s="160" t="s">
        <v>85</v>
      </c>
      <c r="AV261" s="13" t="s">
        <v>288</v>
      </c>
      <c r="AW261" s="13" t="s">
        <v>32</v>
      </c>
      <c r="AX261" s="13" t="s">
        <v>83</v>
      </c>
      <c r="AY261" s="160" t="s">
        <v>282</v>
      </c>
    </row>
    <row r="262" spans="2:65" s="1" customFormat="1" ht="16.5" customHeight="1" x14ac:dyDescent="0.2">
      <c r="B262" s="32"/>
      <c r="C262" s="137" t="s">
        <v>8</v>
      </c>
      <c r="D262" s="137" t="s">
        <v>284</v>
      </c>
      <c r="E262" s="138" t="s">
        <v>384</v>
      </c>
      <c r="F262" s="139" t="s">
        <v>380</v>
      </c>
      <c r="G262" s="140" t="s">
        <v>295</v>
      </c>
      <c r="H262" s="141">
        <v>440.61500000000001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288</v>
      </c>
      <c r="AT262" s="149" t="s">
        <v>284</v>
      </c>
      <c r="AU262" s="149" t="s">
        <v>85</v>
      </c>
      <c r="AY262" s="17" t="s">
        <v>282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288</v>
      </c>
      <c r="BM262" s="149" t="s">
        <v>385</v>
      </c>
    </row>
    <row r="263" spans="2:65" s="15" customFormat="1" x14ac:dyDescent="0.2">
      <c r="B263" s="173"/>
      <c r="D263" s="152" t="s">
        <v>290</v>
      </c>
      <c r="E263" s="174" t="s">
        <v>1</v>
      </c>
      <c r="F263" s="175" t="s">
        <v>347</v>
      </c>
      <c r="H263" s="174" t="s">
        <v>1</v>
      </c>
      <c r="I263" s="176"/>
      <c r="L263" s="173"/>
      <c r="M263" s="177"/>
      <c r="T263" s="178"/>
      <c r="AT263" s="174" t="s">
        <v>290</v>
      </c>
      <c r="AU263" s="174" t="s">
        <v>85</v>
      </c>
      <c r="AV263" s="15" t="s">
        <v>83</v>
      </c>
      <c r="AW263" s="15" t="s">
        <v>32</v>
      </c>
      <c r="AX263" s="15" t="s">
        <v>76</v>
      </c>
      <c r="AY263" s="174" t="s">
        <v>282</v>
      </c>
    </row>
    <row r="264" spans="2:65" s="12" customFormat="1" x14ac:dyDescent="0.2">
      <c r="B264" s="151"/>
      <c r="D264" s="152" t="s">
        <v>290</v>
      </c>
      <c r="E264" s="153" t="s">
        <v>1</v>
      </c>
      <c r="F264" s="154" t="s">
        <v>386</v>
      </c>
      <c r="H264" s="155">
        <v>440.61500000000001</v>
      </c>
      <c r="I264" s="156"/>
      <c r="L264" s="151"/>
      <c r="M264" s="157"/>
      <c r="T264" s="158"/>
      <c r="AT264" s="153" t="s">
        <v>290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282</v>
      </c>
    </row>
    <row r="265" spans="2:65" s="13" customFormat="1" x14ac:dyDescent="0.2">
      <c r="B265" s="159"/>
      <c r="D265" s="152" t="s">
        <v>290</v>
      </c>
      <c r="E265" s="160" t="s">
        <v>1</v>
      </c>
      <c r="F265" s="161" t="s">
        <v>292</v>
      </c>
      <c r="H265" s="162">
        <v>440.61500000000001</v>
      </c>
      <c r="I265" s="163"/>
      <c r="L265" s="159"/>
      <c r="M265" s="164"/>
      <c r="T265" s="165"/>
      <c r="AT265" s="160" t="s">
        <v>290</v>
      </c>
      <c r="AU265" s="160" t="s">
        <v>85</v>
      </c>
      <c r="AV265" s="13" t="s">
        <v>288</v>
      </c>
      <c r="AW265" s="13" t="s">
        <v>32</v>
      </c>
      <c r="AX265" s="13" t="s">
        <v>83</v>
      </c>
      <c r="AY265" s="160" t="s">
        <v>282</v>
      </c>
    </row>
    <row r="266" spans="2:65" s="1" customFormat="1" ht="37.9" customHeight="1" x14ac:dyDescent="0.2">
      <c r="B266" s="32"/>
      <c r="C266" s="137" t="s">
        <v>199</v>
      </c>
      <c r="D266" s="137" t="s">
        <v>284</v>
      </c>
      <c r="E266" s="138" t="s">
        <v>387</v>
      </c>
      <c r="F266" s="139" t="s">
        <v>388</v>
      </c>
      <c r="G266" s="140" t="s">
        <v>295</v>
      </c>
      <c r="H266" s="141">
        <v>1848.52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288</v>
      </c>
      <c r="AT266" s="149" t="s">
        <v>284</v>
      </c>
      <c r="AU266" s="149" t="s">
        <v>85</v>
      </c>
      <c r="AY266" s="17" t="s">
        <v>282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288</v>
      </c>
      <c r="BM266" s="149" t="s">
        <v>389</v>
      </c>
    </row>
    <row r="267" spans="2:65" s="15" customFormat="1" x14ac:dyDescent="0.2">
      <c r="B267" s="173"/>
      <c r="D267" s="152" t="s">
        <v>290</v>
      </c>
      <c r="E267" s="174" t="s">
        <v>1</v>
      </c>
      <c r="F267" s="175" t="s">
        <v>390</v>
      </c>
      <c r="H267" s="174" t="s">
        <v>1</v>
      </c>
      <c r="I267" s="176"/>
      <c r="L267" s="173"/>
      <c r="M267" s="177"/>
      <c r="T267" s="178"/>
      <c r="AT267" s="174" t="s">
        <v>290</v>
      </c>
      <c r="AU267" s="174" t="s">
        <v>85</v>
      </c>
      <c r="AV267" s="15" t="s">
        <v>83</v>
      </c>
      <c r="AW267" s="15" t="s">
        <v>32</v>
      </c>
      <c r="AX267" s="15" t="s">
        <v>76</v>
      </c>
      <c r="AY267" s="174" t="s">
        <v>282</v>
      </c>
    </row>
    <row r="268" spans="2:65" s="12" customFormat="1" x14ac:dyDescent="0.2">
      <c r="B268" s="151"/>
      <c r="D268" s="152" t="s">
        <v>290</v>
      </c>
      <c r="E268" s="153" t="s">
        <v>1</v>
      </c>
      <c r="F268" s="154" t="s">
        <v>391</v>
      </c>
      <c r="H268" s="155">
        <v>789.98299999999995</v>
      </c>
      <c r="I268" s="156"/>
      <c r="L268" s="151"/>
      <c r="M268" s="157"/>
      <c r="T268" s="158"/>
      <c r="AT268" s="153" t="s">
        <v>290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282</v>
      </c>
    </row>
    <row r="269" spans="2:65" s="14" customFormat="1" x14ac:dyDescent="0.2">
      <c r="B269" s="166"/>
      <c r="D269" s="152" t="s">
        <v>290</v>
      </c>
      <c r="E269" s="167" t="s">
        <v>1</v>
      </c>
      <c r="F269" s="168" t="s">
        <v>306</v>
      </c>
      <c r="H269" s="169">
        <v>789.98299999999995</v>
      </c>
      <c r="I269" s="170"/>
      <c r="L269" s="166"/>
      <c r="M269" s="171"/>
      <c r="T269" s="172"/>
      <c r="AT269" s="167" t="s">
        <v>290</v>
      </c>
      <c r="AU269" s="167" t="s">
        <v>85</v>
      </c>
      <c r="AV269" s="14" t="s">
        <v>105</v>
      </c>
      <c r="AW269" s="14" t="s">
        <v>32</v>
      </c>
      <c r="AX269" s="14" t="s">
        <v>76</v>
      </c>
      <c r="AY269" s="167" t="s">
        <v>282</v>
      </c>
    </row>
    <row r="270" spans="2:65" s="15" customFormat="1" x14ac:dyDescent="0.2">
      <c r="B270" s="173"/>
      <c r="D270" s="152" t="s">
        <v>290</v>
      </c>
      <c r="E270" s="174" t="s">
        <v>1</v>
      </c>
      <c r="F270" s="175" t="s">
        <v>392</v>
      </c>
      <c r="H270" s="174" t="s">
        <v>1</v>
      </c>
      <c r="I270" s="176"/>
      <c r="L270" s="173"/>
      <c r="M270" s="177"/>
      <c r="T270" s="178"/>
      <c r="AT270" s="174" t="s">
        <v>290</v>
      </c>
      <c r="AU270" s="174" t="s">
        <v>85</v>
      </c>
      <c r="AV270" s="15" t="s">
        <v>83</v>
      </c>
      <c r="AW270" s="15" t="s">
        <v>32</v>
      </c>
      <c r="AX270" s="15" t="s">
        <v>76</v>
      </c>
      <c r="AY270" s="174" t="s">
        <v>282</v>
      </c>
    </row>
    <row r="271" spans="2:65" s="12" customFormat="1" x14ac:dyDescent="0.2">
      <c r="B271" s="151"/>
      <c r="D271" s="152" t="s">
        <v>290</v>
      </c>
      <c r="E271" s="153" t="s">
        <v>1</v>
      </c>
      <c r="F271" s="154" t="s">
        <v>393</v>
      </c>
      <c r="H271" s="155">
        <v>1281.7090000000001</v>
      </c>
      <c r="I271" s="156"/>
      <c r="L271" s="151"/>
      <c r="M271" s="157"/>
      <c r="T271" s="158"/>
      <c r="AT271" s="153" t="s">
        <v>290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282</v>
      </c>
    </row>
    <row r="272" spans="2:65" s="12" customFormat="1" ht="33.75" x14ac:dyDescent="0.2">
      <c r="B272" s="151"/>
      <c r="D272" s="152" t="s">
        <v>290</v>
      </c>
      <c r="E272" s="153" t="s">
        <v>1</v>
      </c>
      <c r="F272" s="154" t="s">
        <v>394</v>
      </c>
      <c r="H272" s="155">
        <v>-36.976999999999997</v>
      </c>
      <c r="I272" s="156"/>
      <c r="L272" s="151"/>
      <c r="M272" s="157"/>
      <c r="T272" s="158"/>
      <c r="AT272" s="153" t="s">
        <v>290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282</v>
      </c>
    </row>
    <row r="273" spans="2:65" s="12" customFormat="1" x14ac:dyDescent="0.2">
      <c r="B273" s="151"/>
      <c r="D273" s="152" t="s">
        <v>290</v>
      </c>
      <c r="E273" s="153" t="s">
        <v>1</v>
      </c>
      <c r="F273" s="154" t="s">
        <v>395</v>
      </c>
      <c r="H273" s="155">
        <v>-52.64</v>
      </c>
      <c r="I273" s="156"/>
      <c r="L273" s="151"/>
      <c r="M273" s="157"/>
      <c r="T273" s="158"/>
      <c r="AT273" s="153" t="s">
        <v>290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282</v>
      </c>
    </row>
    <row r="274" spans="2:65" s="12" customFormat="1" x14ac:dyDescent="0.2">
      <c r="B274" s="151"/>
      <c r="D274" s="152" t="s">
        <v>290</v>
      </c>
      <c r="E274" s="153" t="s">
        <v>1</v>
      </c>
      <c r="F274" s="154" t="s">
        <v>396</v>
      </c>
      <c r="H274" s="155">
        <v>-26</v>
      </c>
      <c r="I274" s="156"/>
      <c r="L274" s="151"/>
      <c r="M274" s="157"/>
      <c r="T274" s="158"/>
      <c r="AT274" s="153" t="s">
        <v>290</v>
      </c>
      <c r="AU274" s="153" t="s">
        <v>85</v>
      </c>
      <c r="AV274" s="12" t="s">
        <v>85</v>
      </c>
      <c r="AW274" s="12" t="s">
        <v>32</v>
      </c>
      <c r="AX274" s="12" t="s">
        <v>76</v>
      </c>
      <c r="AY274" s="153" t="s">
        <v>282</v>
      </c>
    </row>
    <row r="275" spans="2:65" s="12" customFormat="1" x14ac:dyDescent="0.2">
      <c r="B275" s="151"/>
      <c r="D275" s="152" t="s">
        <v>290</v>
      </c>
      <c r="E275" s="153" t="s">
        <v>1</v>
      </c>
      <c r="F275" s="154" t="s">
        <v>397</v>
      </c>
      <c r="H275" s="155">
        <v>-37.6</v>
      </c>
      <c r="I275" s="156"/>
      <c r="L275" s="151"/>
      <c r="M275" s="157"/>
      <c r="T275" s="158"/>
      <c r="AT275" s="153" t="s">
        <v>290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282</v>
      </c>
    </row>
    <row r="276" spans="2:65" s="12" customFormat="1" x14ac:dyDescent="0.2">
      <c r="B276" s="151"/>
      <c r="D276" s="152" t="s">
        <v>290</v>
      </c>
      <c r="E276" s="153" t="s">
        <v>1</v>
      </c>
      <c r="F276" s="154" t="s">
        <v>398</v>
      </c>
      <c r="H276" s="155">
        <v>-15</v>
      </c>
      <c r="I276" s="156"/>
      <c r="L276" s="151"/>
      <c r="M276" s="157"/>
      <c r="T276" s="158"/>
      <c r="AT276" s="153" t="s">
        <v>290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282</v>
      </c>
    </row>
    <row r="277" spans="2:65" s="12" customFormat="1" x14ac:dyDescent="0.2">
      <c r="B277" s="151"/>
      <c r="D277" s="152" t="s">
        <v>290</v>
      </c>
      <c r="E277" s="153" t="s">
        <v>1</v>
      </c>
      <c r="F277" s="154" t="s">
        <v>397</v>
      </c>
      <c r="H277" s="155">
        <v>-37.6</v>
      </c>
      <c r="I277" s="156"/>
      <c r="L277" s="151"/>
      <c r="M277" s="157"/>
      <c r="T277" s="158"/>
      <c r="AT277" s="153" t="s">
        <v>290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282</v>
      </c>
    </row>
    <row r="278" spans="2:65" s="12" customFormat="1" x14ac:dyDescent="0.2">
      <c r="B278" s="151"/>
      <c r="D278" s="152" t="s">
        <v>290</v>
      </c>
      <c r="E278" s="153" t="s">
        <v>1</v>
      </c>
      <c r="F278" s="154" t="s">
        <v>399</v>
      </c>
      <c r="H278" s="155">
        <v>-13.95</v>
      </c>
      <c r="I278" s="156"/>
      <c r="L278" s="151"/>
      <c r="M278" s="157"/>
      <c r="T278" s="158"/>
      <c r="AT278" s="153" t="s">
        <v>290</v>
      </c>
      <c r="AU278" s="153" t="s">
        <v>85</v>
      </c>
      <c r="AV278" s="12" t="s">
        <v>85</v>
      </c>
      <c r="AW278" s="12" t="s">
        <v>32</v>
      </c>
      <c r="AX278" s="12" t="s">
        <v>76</v>
      </c>
      <c r="AY278" s="153" t="s">
        <v>282</v>
      </c>
    </row>
    <row r="279" spans="2:65" s="12" customFormat="1" x14ac:dyDescent="0.2">
      <c r="B279" s="151"/>
      <c r="D279" s="152" t="s">
        <v>290</v>
      </c>
      <c r="E279" s="153" t="s">
        <v>1</v>
      </c>
      <c r="F279" s="154" t="s">
        <v>400</v>
      </c>
      <c r="H279" s="155">
        <v>-0.93</v>
      </c>
      <c r="I279" s="156"/>
      <c r="L279" s="151"/>
      <c r="M279" s="157"/>
      <c r="T279" s="158"/>
      <c r="AT279" s="153" t="s">
        <v>290</v>
      </c>
      <c r="AU279" s="153" t="s">
        <v>85</v>
      </c>
      <c r="AV279" s="12" t="s">
        <v>85</v>
      </c>
      <c r="AW279" s="12" t="s">
        <v>32</v>
      </c>
      <c r="AX279" s="12" t="s">
        <v>76</v>
      </c>
      <c r="AY279" s="153" t="s">
        <v>282</v>
      </c>
    </row>
    <row r="280" spans="2:65" s="12" customFormat="1" x14ac:dyDescent="0.2">
      <c r="B280" s="151"/>
      <c r="D280" s="152" t="s">
        <v>290</v>
      </c>
      <c r="E280" s="153" t="s">
        <v>1</v>
      </c>
      <c r="F280" s="154" t="s">
        <v>401</v>
      </c>
      <c r="H280" s="155">
        <v>-0.82499999999999996</v>
      </c>
      <c r="I280" s="156"/>
      <c r="L280" s="151"/>
      <c r="M280" s="157"/>
      <c r="T280" s="158"/>
      <c r="AT280" s="153" t="s">
        <v>290</v>
      </c>
      <c r="AU280" s="153" t="s">
        <v>85</v>
      </c>
      <c r="AV280" s="12" t="s">
        <v>85</v>
      </c>
      <c r="AW280" s="12" t="s">
        <v>32</v>
      </c>
      <c r="AX280" s="12" t="s">
        <v>76</v>
      </c>
      <c r="AY280" s="153" t="s">
        <v>282</v>
      </c>
    </row>
    <row r="281" spans="2:65" s="12" customFormat="1" x14ac:dyDescent="0.2">
      <c r="B281" s="151"/>
      <c r="D281" s="152" t="s">
        <v>290</v>
      </c>
      <c r="E281" s="153" t="s">
        <v>1</v>
      </c>
      <c r="F281" s="154" t="s">
        <v>402</v>
      </c>
      <c r="H281" s="155">
        <v>-1.65</v>
      </c>
      <c r="I281" s="156"/>
      <c r="L281" s="151"/>
      <c r="M281" s="157"/>
      <c r="T281" s="158"/>
      <c r="AT281" s="153" t="s">
        <v>290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282</v>
      </c>
    </row>
    <row r="282" spans="2:65" s="14" customFormat="1" x14ac:dyDescent="0.2">
      <c r="B282" s="166"/>
      <c r="D282" s="152" t="s">
        <v>290</v>
      </c>
      <c r="E282" s="167" t="s">
        <v>1</v>
      </c>
      <c r="F282" s="168" t="s">
        <v>306</v>
      </c>
      <c r="H282" s="169">
        <v>1058.5369999999998</v>
      </c>
      <c r="I282" s="170"/>
      <c r="L282" s="166"/>
      <c r="M282" s="171"/>
      <c r="T282" s="172"/>
      <c r="AT282" s="167" t="s">
        <v>290</v>
      </c>
      <c r="AU282" s="167" t="s">
        <v>85</v>
      </c>
      <c r="AV282" s="14" t="s">
        <v>105</v>
      </c>
      <c r="AW282" s="14" t="s">
        <v>32</v>
      </c>
      <c r="AX282" s="14" t="s">
        <v>76</v>
      </c>
      <c r="AY282" s="167" t="s">
        <v>282</v>
      </c>
    </row>
    <row r="283" spans="2:65" s="15" customFormat="1" x14ac:dyDescent="0.2">
      <c r="B283" s="173"/>
      <c r="D283" s="152" t="s">
        <v>290</v>
      </c>
      <c r="E283" s="174" t="s">
        <v>1</v>
      </c>
      <c r="F283" s="175" t="s">
        <v>403</v>
      </c>
      <c r="H283" s="174" t="s">
        <v>1</v>
      </c>
      <c r="I283" s="176"/>
      <c r="L283" s="173"/>
      <c r="M283" s="177"/>
      <c r="T283" s="178"/>
      <c r="AT283" s="174" t="s">
        <v>290</v>
      </c>
      <c r="AU283" s="174" t="s">
        <v>85</v>
      </c>
      <c r="AV283" s="15" t="s">
        <v>83</v>
      </c>
      <c r="AW283" s="15" t="s">
        <v>32</v>
      </c>
      <c r="AX283" s="15" t="s">
        <v>76</v>
      </c>
      <c r="AY283" s="174" t="s">
        <v>282</v>
      </c>
    </row>
    <row r="284" spans="2:65" s="13" customFormat="1" x14ac:dyDescent="0.2">
      <c r="B284" s="159"/>
      <c r="D284" s="152" t="s">
        <v>290</v>
      </c>
      <c r="E284" s="160" t="s">
        <v>1</v>
      </c>
      <c r="F284" s="161" t="s">
        <v>292</v>
      </c>
      <c r="H284" s="162">
        <v>1848.5199999999998</v>
      </c>
      <c r="I284" s="163"/>
      <c r="L284" s="159"/>
      <c r="M284" s="164"/>
      <c r="T284" s="165"/>
      <c r="AT284" s="160" t="s">
        <v>290</v>
      </c>
      <c r="AU284" s="160" t="s">
        <v>85</v>
      </c>
      <c r="AV284" s="13" t="s">
        <v>288</v>
      </c>
      <c r="AW284" s="13" t="s">
        <v>32</v>
      </c>
      <c r="AX284" s="13" t="s">
        <v>83</v>
      </c>
      <c r="AY284" s="160" t="s">
        <v>282</v>
      </c>
    </row>
    <row r="285" spans="2:65" s="11" customFormat="1" ht="22.9" customHeight="1" x14ac:dyDescent="0.2">
      <c r="B285" s="125"/>
      <c r="D285" s="126" t="s">
        <v>75</v>
      </c>
      <c r="E285" s="135" t="s">
        <v>85</v>
      </c>
      <c r="F285" s="135" t="s">
        <v>404</v>
      </c>
      <c r="I285" s="128"/>
      <c r="J285" s="136">
        <f>BK285</f>
        <v>0</v>
      </c>
      <c r="L285" s="125"/>
      <c r="M285" s="130"/>
      <c r="P285" s="131">
        <f>SUM(P286:P445)</f>
        <v>0</v>
      </c>
      <c r="R285" s="131">
        <f>SUM(R286:R445)</f>
        <v>1170.7663087299998</v>
      </c>
      <c r="T285" s="132">
        <f>SUM(T286:T445)</f>
        <v>0</v>
      </c>
      <c r="AR285" s="126" t="s">
        <v>83</v>
      </c>
      <c r="AT285" s="133" t="s">
        <v>75</v>
      </c>
      <c r="AU285" s="133" t="s">
        <v>83</v>
      </c>
      <c r="AY285" s="126" t="s">
        <v>282</v>
      </c>
      <c r="BK285" s="134">
        <f>SUM(BK286:BK445)</f>
        <v>0</v>
      </c>
    </row>
    <row r="286" spans="2:65" s="1" customFormat="1" ht="24.2" customHeight="1" x14ac:dyDescent="0.2">
      <c r="B286" s="32"/>
      <c r="C286" s="137" t="s">
        <v>202</v>
      </c>
      <c r="D286" s="137" t="s">
        <v>284</v>
      </c>
      <c r="E286" s="138" t="s">
        <v>405</v>
      </c>
      <c r="F286" s="139" t="s">
        <v>406</v>
      </c>
      <c r="G286" s="140" t="s">
        <v>295</v>
      </c>
      <c r="H286" s="141">
        <v>32.037999999999997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41</v>
      </c>
      <c r="P286" s="147">
        <f>O286*H286</f>
        <v>0</v>
      </c>
      <c r="Q286" s="147">
        <v>2.45329</v>
      </c>
      <c r="R286" s="147">
        <f>Q286*H286</f>
        <v>78.59850501999999</v>
      </c>
      <c r="S286" s="147">
        <v>0</v>
      </c>
      <c r="T286" s="148">
        <f>S286*H286</f>
        <v>0</v>
      </c>
      <c r="AR286" s="149" t="s">
        <v>288</v>
      </c>
      <c r="AT286" s="149" t="s">
        <v>284</v>
      </c>
      <c r="AU286" s="149" t="s">
        <v>85</v>
      </c>
      <c r="AY286" s="17" t="s">
        <v>282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288</v>
      </c>
      <c r="BM286" s="149" t="s">
        <v>407</v>
      </c>
    </row>
    <row r="287" spans="2:65" s="15" customFormat="1" x14ac:dyDescent="0.2">
      <c r="B287" s="173"/>
      <c r="D287" s="152" t="s">
        <v>290</v>
      </c>
      <c r="E287" s="174" t="s">
        <v>1</v>
      </c>
      <c r="F287" s="175" t="s">
        <v>318</v>
      </c>
      <c r="H287" s="174" t="s">
        <v>1</v>
      </c>
      <c r="I287" s="176"/>
      <c r="L287" s="173"/>
      <c r="M287" s="177"/>
      <c r="T287" s="178"/>
      <c r="AT287" s="174" t="s">
        <v>290</v>
      </c>
      <c r="AU287" s="174" t="s">
        <v>85</v>
      </c>
      <c r="AV287" s="15" t="s">
        <v>83</v>
      </c>
      <c r="AW287" s="15" t="s">
        <v>32</v>
      </c>
      <c r="AX287" s="15" t="s">
        <v>76</v>
      </c>
      <c r="AY287" s="174" t="s">
        <v>282</v>
      </c>
    </row>
    <row r="288" spans="2:65" s="12" customFormat="1" x14ac:dyDescent="0.2">
      <c r="B288" s="151"/>
      <c r="D288" s="152" t="s">
        <v>290</v>
      </c>
      <c r="E288" s="153" t="s">
        <v>1</v>
      </c>
      <c r="F288" s="154" t="s">
        <v>319</v>
      </c>
      <c r="H288" s="155">
        <v>9.2119999999999997</v>
      </c>
      <c r="I288" s="156"/>
      <c r="L288" s="151"/>
      <c r="M288" s="157"/>
      <c r="T288" s="158"/>
      <c r="AT288" s="153" t="s">
        <v>290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282</v>
      </c>
    </row>
    <row r="289" spans="2:51" s="14" customFormat="1" x14ac:dyDescent="0.2">
      <c r="B289" s="166"/>
      <c r="D289" s="152" t="s">
        <v>290</v>
      </c>
      <c r="E289" s="167" t="s">
        <v>1</v>
      </c>
      <c r="F289" s="168" t="s">
        <v>306</v>
      </c>
      <c r="H289" s="169">
        <v>9.2119999999999997</v>
      </c>
      <c r="I289" s="170"/>
      <c r="L289" s="166"/>
      <c r="M289" s="171"/>
      <c r="T289" s="172"/>
      <c r="AT289" s="167" t="s">
        <v>290</v>
      </c>
      <c r="AU289" s="167" t="s">
        <v>85</v>
      </c>
      <c r="AV289" s="14" t="s">
        <v>105</v>
      </c>
      <c r="AW289" s="14" t="s">
        <v>32</v>
      </c>
      <c r="AX289" s="14" t="s">
        <v>76</v>
      </c>
      <c r="AY289" s="167" t="s">
        <v>282</v>
      </c>
    </row>
    <row r="290" spans="2:51" s="15" customFormat="1" x14ac:dyDescent="0.2">
      <c r="B290" s="173"/>
      <c r="D290" s="152" t="s">
        <v>290</v>
      </c>
      <c r="E290" s="174" t="s">
        <v>1</v>
      </c>
      <c r="F290" s="175" t="s">
        <v>320</v>
      </c>
      <c r="H290" s="174" t="s">
        <v>1</v>
      </c>
      <c r="I290" s="176"/>
      <c r="L290" s="173"/>
      <c r="M290" s="177"/>
      <c r="T290" s="178"/>
      <c r="AT290" s="174" t="s">
        <v>290</v>
      </c>
      <c r="AU290" s="174" t="s">
        <v>85</v>
      </c>
      <c r="AV290" s="15" t="s">
        <v>83</v>
      </c>
      <c r="AW290" s="15" t="s">
        <v>32</v>
      </c>
      <c r="AX290" s="15" t="s">
        <v>76</v>
      </c>
      <c r="AY290" s="174" t="s">
        <v>282</v>
      </c>
    </row>
    <row r="291" spans="2:51" s="12" customFormat="1" x14ac:dyDescent="0.2">
      <c r="B291" s="151"/>
      <c r="D291" s="152" t="s">
        <v>290</v>
      </c>
      <c r="E291" s="153" t="s">
        <v>1</v>
      </c>
      <c r="F291" s="154" t="s">
        <v>321</v>
      </c>
      <c r="H291" s="155">
        <v>4.16</v>
      </c>
      <c r="I291" s="156"/>
      <c r="L291" s="151"/>
      <c r="M291" s="157"/>
      <c r="T291" s="158"/>
      <c r="AT291" s="153" t="s">
        <v>290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282</v>
      </c>
    </row>
    <row r="292" spans="2:51" s="12" customFormat="1" x14ac:dyDescent="0.2">
      <c r="B292" s="151"/>
      <c r="D292" s="152" t="s">
        <v>290</v>
      </c>
      <c r="E292" s="153" t="s">
        <v>1</v>
      </c>
      <c r="F292" s="154" t="s">
        <v>322</v>
      </c>
      <c r="H292" s="155">
        <v>6.016</v>
      </c>
      <c r="I292" s="156"/>
      <c r="L292" s="151"/>
      <c r="M292" s="157"/>
      <c r="T292" s="158"/>
      <c r="AT292" s="153" t="s">
        <v>290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282</v>
      </c>
    </row>
    <row r="293" spans="2:51" s="12" customFormat="1" x14ac:dyDescent="0.2">
      <c r="B293" s="151"/>
      <c r="D293" s="152" t="s">
        <v>290</v>
      </c>
      <c r="E293" s="153" t="s">
        <v>1</v>
      </c>
      <c r="F293" s="154" t="s">
        <v>323</v>
      </c>
      <c r="H293" s="155">
        <v>2.4</v>
      </c>
      <c r="I293" s="156"/>
      <c r="L293" s="151"/>
      <c r="M293" s="157"/>
      <c r="T293" s="158"/>
      <c r="AT293" s="153" t="s">
        <v>290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282</v>
      </c>
    </row>
    <row r="294" spans="2:51" s="12" customFormat="1" x14ac:dyDescent="0.2">
      <c r="B294" s="151"/>
      <c r="D294" s="152" t="s">
        <v>290</v>
      </c>
      <c r="E294" s="153" t="s">
        <v>1</v>
      </c>
      <c r="F294" s="154" t="s">
        <v>322</v>
      </c>
      <c r="H294" s="155">
        <v>6.016</v>
      </c>
      <c r="I294" s="156"/>
      <c r="L294" s="151"/>
      <c r="M294" s="157"/>
      <c r="T294" s="158"/>
      <c r="AT294" s="153" t="s">
        <v>290</v>
      </c>
      <c r="AU294" s="153" t="s">
        <v>85</v>
      </c>
      <c r="AV294" s="12" t="s">
        <v>85</v>
      </c>
      <c r="AW294" s="12" t="s">
        <v>32</v>
      </c>
      <c r="AX294" s="12" t="s">
        <v>76</v>
      </c>
      <c r="AY294" s="153" t="s">
        <v>282</v>
      </c>
    </row>
    <row r="295" spans="2:51" s="12" customFormat="1" x14ac:dyDescent="0.2">
      <c r="B295" s="151"/>
      <c r="D295" s="152" t="s">
        <v>290</v>
      </c>
      <c r="E295" s="153" t="s">
        <v>1</v>
      </c>
      <c r="F295" s="154" t="s">
        <v>324</v>
      </c>
      <c r="H295" s="155">
        <v>2.2320000000000002</v>
      </c>
      <c r="I295" s="156"/>
      <c r="L295" s="151"/>
      <c r="M295" s="157"/>
      <c r="T295" s="158"/>
      <c r="AT295" s="153" t="s">
        <v>290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282</v>
      </c>
    </row>
    <row r="296" spans="2:51" s="12" customFormat="1" x14ac:dyDescent="0.2">
      <c r="B296" s="151"/>
      <c r="D296" s="152" t="s">
        <v>290</v>
      </c>
      <c r="E296" s="153" t="s">
        <v>1</v>
      </c>
      <c r="F296" s="154" t="s">
        <v>325</v>
      </c>
      <c r="H296" s="155">
        <v>0.248</v>
      </c>
      <c r="I296" s="156"/>
      <c r="L296" s="151"/>
      <c r="M296" s="157"/>
      <c r="T296" s="158"/>
      <c r="AT296" s="153" t="s">
        <v>290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282</v>
      </c>
    </row>
    <row r="297" spans="2:51" s="12" customFormat="1" x14ac:dyDescent="0.2">
      <c r="B297" s="151"/>
      <c r="D297" s="152" t="s">
        <v>290</v>
      </c>
      <c r="E297" s="153" t="s">
        <v>1</v>
      </c>
      <c r="F297" s="154" t="s">
        <v>326</v>
      </c>
      <c r="H297" s="155">
        <v>0.16500000000000001</v>
      </c>
      <c r="I297" s="156"/>
      <c r="L297" s="151"/>
      <c r="M297" s="157"/>
      <c r="T297" s="158"/>
      <c r="AT297" s="153" t="s">
        <v>290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282</v>
      </c>
    </row>
    <row r="298" spans="2:51" s="12" customFormat="1" x14ac:dyDescent="0.2">
      <c r="B298" s="151"/>
      <c r="D298" s="152" t="s">
        <v>290</v>
      </c>
      <c r="E298" s="153" t="s">
        <v>1</v>
      </c>
      <c r="F298" s="154" t="s">
        <v>327</v>
      </c>
      <c r="H298" s="155">
        <v>0.248</v>
      </c>
      <c r="I298" s="156"/>
      <c r="L298" s="151"/>
      <c r="M298" s="157"/>
      <c r="T298" s="158"/>
      <c r="AT298" s="153" t="s">
        <v>290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282</v>
      </c>
    </row>
    <row r="299" spans="2:51" s="14" customFormat="1" x14ac:dyDescent="0.2">
      <c r="B299" s="166"/>
      <c r="D299" s="152" t="s">
        <v>290</v>
      </c>
      <c r="E299" s="167" t="s">
        <v>1</v>
      </c>
      <c r="F299" s="168" t="s">
        <v>306</v>
      </c>
      <c r="H299" s="169">
        <v>21.484999999999999</v>
      </c>
      <c r="I299" s="170"/>
      <c r="L299" s="166"/>
      <c r="M299" s="171"/>
      <c r="T299" s="172"/>
      <c r="AT299" s="167" t="s">
        <v>290</v>
      </c>
      <c r="AU299" s="167" t="s">
        <v>85</v>
      </c>
      <c r="AV299" s="14" t="s">
        <v>105</v>
      </c>
      <c r="AW299" s="14" t="s">
        <v>32</v>
      </c>
      <c r="AX299" s="14" t="s">
        <v>76</v>
      </c>
      <c r="AY299" s="167" t="s">
        <v>282</v>
      </c>
    </row>
    <row r="300" spans="2:51" s="15" customFormat="1" x14ac:dyDescent="0.2">
      <c r="B300" s="173"/>
      <c r="D300" s="152" t="s">
        <v>290</v>
      </c>
      <c r="E300" s="174" t="s">
        <v>1</v>
      </c>
      <c r="F300" s="175" t="s">
        <v>307</v>
      </c>
      <c r="H300" s="174" t="s">
        <v>1</v>
      </c>
      <c r="I300" s="176"/>
      <c r="L300" s="173"/>
      <c r="M300" s="177"/>
      <c r="T300" s="178"/>
      <c r="AT300" s="174" t="s">
        <v>290</v>
      </c>
      <c r="AU300" s="174" t="s">
        <v>85</v>
      </c>
      <c r="AV300" s="15" t="s">
        <v>83</v>
      </c>
      <c r="AW300" s="15" t="s">
        <v>32</v>
      </c>
      <c r="AX300" s="15" t="s">
        <v>76</v>
      </c>
      <c r="AY300" s="174" t="s">
        <v>282</v>
      </c>
    </row>
    <row r="301" spans="2:51" s="12" customFormat="1" x14ac:dyDescent="0.2">
      <c r="B301" s="151"/>
      <c r="D301" s="152" t="s">
        <v>290</v>
      </c>
      <c r="E301" s="153" t="s">
        <v>1</v>
      </c>
      <c r="F301" s="154" t="s">
        <v>308</v>
      </c>
      <c r="H301" s="155">
        <v>0.441</v>
      </c>
      <c r="I301" s="156"/>
      <c r="L301" s="151"/>
      <c r="M301" s="157"/>
      <c r="T301" s="158"/>
      <c r="AT301" s="153" t="s">
        <v>290</v>
      </c>
      <c r="AU301" s="153" t="s">
        <v>85</v>
      </c>
      <c r="AV301" s="12" t="s">
        <v>85</v>
      </c>
      <c r="AW301" s="12" t="s">
        <v>32</v>
      </c>
      <c r="AX301" s="12" t="s">
        <v>76</v>
      </c>
      <c r="AY301" s="153" t="s">
        <v>282</v>
      </c>
    </row>
    <row r="302" spans="2:51" s="12" customFormat="1" x14ac:dyDescent="0.2">
      <c r="B302" s="151"/>
      <c r="D302" s="152" t="s">
        <v>290</v>
      </c>
      <c r="E302" s="153" t="s">
        <v>1</v>
      </c>
      <c r="F302" s="154" t="s">
        <v>309</v>
      </c>
      <c r="H302" s="155">
        <v>0.9</v>
      </c>
      <c r="I302" s="156"/>
      <c r="L302" s="151"/>
      <c r="M302" s="157"/>
      <c r="T302" s="158"/>
      <c r="AT302" s="153" t="s">
        <v>290</v>
      </c>
      <c r="AU302" s="153" t="s">
        <v>85</v>
      </c>
      <c r="AV302" s="12" t="s">
        <v>85</v>
      </c>
      <c r="AW302" s="12" t="s">
        <v>32</v>
      </c>
      <c r="AX302" s="12" t="s">
        <v>76</v>
      </c>
      <c r="AY302" s="153" t="s">
        <v>282</v>
      </c>
    </row>
    <row r="303" spans="2:51" s="14" customFormat="1" x14ac:dyDescent="0.2">
      <c r="B303" s="166"/>
      <c r="D303" s="152" t="s">
        <v>290</v>
      </c>
      <c r="E303" s="167" t="s">
        <v>1</v>
      </c>
      <c r="F303" s="168" t="s">
        <v>306</v>
      </c>
      <c r="H303" s="169">
        <v>1.341</v>
      </c>
      <c r="I303" s="170"/>
      <c r="L303" s="166"/>
      <c r="M303" s="171"/>
      <c r="T303" s="172"/>
      <c r="AT303" s="167" t="s">
        <v>290</v>
      </c>
      <c r="AU303" s="167" t="s">
        <v>85</v>
      </c>
      <c r="AV303" s="14" t="s">
        <v>105</v>
      </c>
      <c r="AW303" s="14" t="s">
        <v>32</v>
      </c>
      <c r="AX303" s="14" t="s">
        <v>76</v>
      </c>
      <c r="AY303" s="167" t="s">
        <v>282</v>
      </c>
    </row>
    <row r="304" spans="2:51" s="13" customFormat="1" x14ac:dyDescent="0.2">
      <c r="B304" s="159"/>
      <c r="D304" s="152" t="s">
        <v>290</v>
      </c>
      <c r="E304" s="160" t="s">
        <v>1</v>
      </c>
      <c r="F304" s="161" t="s">
        <v>292</v>
      </c>
      <c r="H304" s="162">
        <v>32.037999999999997</v>
      </c>
      <c r="I304" s="163"/>
      <c r="L304" s="159"/>
      <c r="M304" s="164"/>
      <c r="T304" s="165"/>
      <c r="AT304" s="160" t="s">
        <v>290</v>
      </c>
      <c r="AU304" s="160" t="s">
        <v>85</v>
      </c>
      <c r="AV304" s="13" t="s">
        <v>288</v>
      </c>
      <c r="AW304" s="13" t="s">
        <v>32</v>
      </c>
      <c r="AX304" s="13" t="s">
        <v>83</v>
      </c>
      <c r="AY304" s="160" t="s">
        <v>282</v>
      </c>
    </row>
    <row r="305" spans="2:65" s="1" customFormat="1" ht="16.5" customHeight="1" x14ac:dyDescent="0.2">
      <c r="B305" s="32"/>
      <c r="C305" s="137" t="s">
        <v>205</v>
      </c>
      <c r="D305" s="137" t="s">
        <v>284</v>
      </c>
      <c r="E305" s="138" t="s">
        <v>408</v>
      </c>
      <c r="F305" s="139" t="s">
        <v>409</v>
      </c>
      <c r="G305" s="140" t="s">
        <v>295</v>
      </c>
      <c r="H305" s="141">
        <v>128.92099999999999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41</v>
      </c>
      <c r="P305" s="147">
        <f>O305*H305</f>
        <v>0</v>
      </c>
      <c r="Q305" s="147">
        <v>2.45329</v>
      </c>
      <c r="R305" s="147">
        <f>Q305*H305</f>
        <v>316.28060008999995</v>
      </c>
      <c r="S305" s="147">
        <v>0</v>
      </c>
      <c r="T305" s="148">
        <f>S305*H305</f>
        <v>0</v>
      </c>
      <c r="AR305" s="149" t="s">
        <v>288</v>
      </c>
      <c r="AT305" s="149" t="s">
        <v>284</v>
      </c>
      <c r="AU305" s="149" t="s">
        <v>85</v>
      </c>
      <c r="AY305" s="17" t="s">
        <v>282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288</v>
      </c>
      <c r="BM305" s="149" t="s">
        <v>410</v>
      </c>
    </row>
    <row r="306" spans="2:65" s="15" customFormat="1" x14ac:dyDescent="0.2">
      <c r="B306" s="173"/>
      <c r="D306" s="152" t="s">
        <v>290</v>
      </c>
      <c r="E306" s="174" t="s">
        <v>1</v>
      </c>
      <c r="F306" s="175" t="s">
        <v>411</v>
      </c>
      <c r="H306" s="174" t="s">
        <v>1</v>
      </c>
      <c r="I306" s="176"/>
      <c r="L306" s="173"/>
      <c r="M306" s="177"/>
      <c r="T306" s="178"/>
      <c r="AT306" s="174" t="s">
        <v>290</v>
      </c>
      <c r="AU306" s="174" t="s">
        <v>85</v>
      </c>
      <c r="AV306" s="15" t="s">
        <v>83</v>
      </c>
      <c r="AW306" s="15" t="s">
        <v>32</v>
      </c>
      <c r="AX306" s="15" t="s">
        <v>76</v>
      </c>
      <c r="AY306" s="174" t="s">
        <v>282</v>
      </c>
    </row>
    <row r="307" spans="2:65" s="12" customFormat="1" ht="22.5" x14ac:dyDescent="0.2">
      <c r="B307" s="151"/>
      <c r="D307" s="152" t="s">
        <v>290</v>
      </c>
      <c r="E307" s="153" t="s">
        <v>1</v>
      </c>
      <c r="F307" s="154" t="s">
        <v>412</v>
      </c>
      <c r="H307" s="155">
        <v>39.642000000000003</v>
      </c>
      <c r="I307" s="156"/>
      <c r="L307" s="151"/>
      <c r="M307" s="157"/>
      <c r="T307" s="158"/>
      <c r="AT307" s="153" t="s">
        <v>290</v>
      </c>
      <c r="AU307" s="153" t="s">
        <v>85</v>
      </c>
      <c r="AV307" s="12" t="s">
        <v>85</v>
      </c>
      <c r="AW307" s="12" t="s">
        <v>32</v>
      </c>
      <c r="AX307" s="12" t="s">
        <v>76</v>
      </c>
      <c r="AY307" s="153" t="s">
        <v>282</v>
      </c>
    </row>
    <row r="308" spans="2:65" s="12" customFormat="1" x14ac:dyDescent="0.2">
      <c r="B308" s="151"/>
      <c r="D308" s="152" t="s">
        <v>290</v>
      </c>
      <c r="E308" s="153" t="s">
        <v>1</v>
      </c>
      <c r="F308" s="154" t="s">
        <v>413</v>
      </c>
      <c r="H308" s="155">
        <v>9.9410000000000007</v>
      </c>
      <c r="I308" s="156"/>
      <c r="L308" s="151"/>
      <c r="M308" s="157"/>
      <c r="T308" s="158"/>
      <c r="AT308" s="153" t="s">
        <v>290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282</v>
      </c>
    </row>
    <row r="309" spans="2:65" s="12" customFormat="1" ht="22.5" x14ac:dyDescent="0.2">
      <c r="B309" s="151"/>
      <c r="D309" s="152" t="s">
        <v>290</v>
      </c>
      <c r="E309" s="153" t="s">
        <v>1</v>
      </c>
      <c r="F309" s="154" t="s">
        <v>414</v>
      </c>
      <c r="H309" s="155">
        <v>26.64</v>
      </c>
      <c r="I309" s="156"/>
      <c r="L309" s="151"/>
      <c r="M309" s="157"/>
      <c r="T309" s="158"/>
      <c r="AT309" s="153" t="s">
        <v>290</v>
      </c>
      <c r="AU309" s="153" t="s">
        <v>85</v>
      </c>
      <c r="AV309" s="12" t="s">
        <v>85</v>
      </c>
      <c r="AW309" s="12" t="s">
        <v>32</v>
      </c>
      <c r="AX309" s="12" t="s">
        <v>76</v>
      </c>
      <c r="AY309" s="153" t="s">
        <v>282</v>
      </c>
    </row>
    <row r="310" spans="2:65" s="12" customFormat="1" x14ac:dyDescent="0.2">
      <c r="B310" s="151"/>
      <c r="D310" s="152" t="s">
        <v>290</v>
      </c>
      <c r="E310" s="153" t="s">
        <v>1</v>
      </c>
      <c r="F310" s="154" t="s">
        <v>413</v>
      </c>
      <c r="H310" s="155">
        <v>9.9410000000000007</v>
      </c>
      <c r="I310" s="156"/>
      <c r="L310" s="151"/>
      <c r="M310" s="157"/>
      <c r="T310" s="158"/>
      <c r="AT310" s="153" t="s">
        <v>290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282</v>
      </c>
    </row>
    <row r="311" spans="2:65" s="12" customFormat="1" x14ac:dyDescent="0.2">
      <c r="B311" s="151"/>
      <c r="D311" s="152" t="s">
        <v>290</v>
      </c>
      <c r="E311" s="153" t="s">
        <v>1</v>
      </c>
      <c r="F311" s="154" t="s">
        <v>415</v>
      </c>
      <c r="H311" s="155">
        <v>42.756999999999998</v>
      </c>
      <c r="I311" s="156"/>
      <c r="L311" s="151"/>
      <c r="M311" s="157"/>
      <c r="T311" s="158"/>
      <c r="AT311" s="153" t="s">
        <v>290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282</v>
      </c>
    </row>
    <row r="312" spans="2:65" s="14" customFormat="1" x14ac:dyDescent="0.2">
      <c r="B312" s="166"/>
      <c r="D312" s="152" t="s">
        <v>290</v>
      </c>
      <c r="E312" s="167" t="s">
        <v>1</v>
      </c>
      <c r="F312" s="168" t="s">
        <v>306</v>
      </c>
      <c r="H312" s="169">
        <v>128.92099999999999</v>
      </c>
      <c r="I312" s="170"/>
      <c r="L312" s="166"/>
      <c r="M312" s="171"/>
      <c r="T312" s="172"/>
      <c r="AT312" s="167" t="s">
        <v>290</v>
      </c>
      <c r="AU312" s="167" t="s">
        <v>85</v>
      </c>
      <c r="AV312" s="14" t="s">
        <v>105</v>
      </c>
      <c r="AW312" s="14" t="s">
        <v>32</v>
      </c>
      <c r="AX312" s="14" t="s">
        <v>76</v>
      </c>
      <c r="AY312" s="167" t="s">
        <v>282</v>
      </c>
    </row>
    <row r="313" spans="2:65" s="13" customFormat="1" x14ac:dyDescent="0.2">
      <c r="B313" s="159"/>
      <c r="D313" s="152" t="s">
        <v>290</v>
      </c>
      <c r="E313" s="160" t="s">
        <v>1</v>
      </c>
      <c r="F313" s="161" t="s">
        <v>292</v>
      </c>
      <c r="H313" s="162">
        <v>128.92099999999999</v>
      </c>
      <c r="I313" s="163"/>
      <c r="L313" s="159"/>
      <c r="M313" s="164"/>
      <c r="T313" s="165"/>
      <c r="AT313" s="160" t="s">
        <v>290</v>
      </c>
      <c r="AU313" s="160" t="s">
        <v>85</v>
      </c>
      <c r="AV313" s="13" t="s">
        <v>288</v>
      </c>
      <c r="AW313" s="13" t="s">
        <v>32</v>
      </c>
      <c r="AX313" s="13" t="s">
        <v>83</v>
      </c>
      <c r="AY313" s="160" t="s">
        <v>282</v>
      </c>
    </row>
    <row r="314" spans="2:65" s="1" customFormat="1" ht="24.2" customHeight="1" x14ac:dyDescent="0.2">
      <c r="B314" s="32"/>
      <c r="C314" s="137" t="s">
        <v>416</v>
      </c>
      <c r="D314" s="137" t="s">
        <v>284</v>
      </c>
      <c r="E314" s="138" t="s">
        <v>417</v>
      </c>
      <c r="F314" s="139" t="s">
        <v>418</v>
      </c>
      <c r="G314" s="140" t="s">
        <v>295</v>
      </c>
      <c r="H314" s="141">
        <v>299.15699999999998</v>
      </c>
      <c r="I314" s="142"/>
      <c r="J314" s="143">
        <f>ROUND(I314*H314,2)</f>
        <v>0</v>
      </c>
      <c r="K314" s="144"/>
      <c r="L314" s="32"/>
      <c r="M314" s="145" t="s">
        <v>1</v>
      </c>
      <c r="N314" s="146" t="s">
        <v>41</v>
      </c>
      <c r="P314" s="147">
        <f>O314*H314</f>
        <v>0</v>
      </c>
      <c r="Q314" s="147">
        <v>2.45329</v>
      </c>
      <c r="R314" s="147">
        <f>Q314*H314</f>
        <v>733.91887652999992</v>
      </c>
      <c r="S314" s="147">
        <v>0</v>
      </c>
      <c r="T314" s="148">
        <f>S314*H314</f>
        <v>0</v>
      </c>
      <c r="AR314" s="149" t="s">
        <v>288</v>
      </c>
      <c r="AT314" s="149" t="s">
        <v>284</v>
      </c>
      <c r="AU314" s="149" t="s">
        <v>85</v>
      </c>
      <c r="AY314" s="17" t="s">
        <v>282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288</v>
      </c>
      <c r="BM314" s="149" t="s">
        <v>419</v>
      </c>
    </row>
    <row r="315" spans="2:65" s="15" customFormat="1" x14ac:dyDescent="0.2">
      <c r="B315" s="173"/>
      <c r="D315" s="152" t="s">
        <v>290</v>
      </c>
      <c r="E315" s="174" t="s">
        <v>1</v>
      </c>
      <c r="F315" s="175" t="s">
        <v>328</v>
      </c>
      <c r="H315" s="174" t="s">
        <v>1</v>
      </c>
      <c r="I315" s="176"/>
      <c r="L315" s="173"/>
      <c r="M315" s="177"/>
      <c r="T315" s="178"/>
      <c r="AT315" s="174" t="s">
        <v>290</v>
      </c>
      <c r="AU315" s="174" t="s">
        <v>85</v>
      </c>
      <c r="AV315" s="15" t="s">
        <v>83</v>
      </c>
      <c r="AW315" s="15" t="s">
        <v>32</v>
      </c>
      <c r="AX315" s="15" t="s">
        <v>76</v>
      </c>
      <c r="AY315" s="174" t="s">
        <v>282</v>
      </c>
    </row>
    <row r="316" spans="2:65" s="12" customFormat="1" ht="22.5" x14ac:dyDescent="0.2">
      <c r="B316" s="151"/>
      <c r="D316" s="152" t="s">
        <v>290</v>
      </c>
      <c r="E316" s="153" t="s">
        <v>1</v>
      </c>
      <c r="F316" s="154" t="s">
        <v>420</v>
      </c>
      <c r="H316" s="155">
        <v>47.247999999999998</v>
      </c>
      <c r="I316" s="156"/>
      <c r="L316" s="151"/>
      <c r="M316" s="157"/>
      <c r="T316" s="158"/>
      <c r="AT316" s="153" t="s">
        <v>290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282</v>
      </c>
    </row>
    <row r="317" spans="2:65" s="14" customFormat="1" x14ac:dyDescent="0.2">
      <c r="B317" s="166"/>
      <c r="D317" s="152" t="s">
        <v>290</v>
      </c>
      <c r="E317" s="167" t="s">
        <v>1</v>
      </c>
      <c r="F317" s="168" t="s">
        <v>306</v>
      </c>
      <c r="H317" s="169">
        <v>47.247999999999998</v>
      </c>
      <c r="I317" s="170"/>
      <c r="L317" s="166"/>
      <c r="M317" s="171"/>
      <c r="T317" s="172"/>
      <c r="AT317" s="167" t="s">
        <v>290</v>
      </c>
      <c r="AU317" s="167" t="s">
        <v>85</v>
      </c>
      <c r="AV317" s="14" t="s">
        <v>105</v>
      </c>
      <c r="AW317" s="14" t="s">
        <v>32</v>
      </c>
      <c r="AX317" s="14" t="s">
        <v>76</v>
      </c>
      <c r="AY317" s="167" t="s">
        <v>282</v>
      </c>
    </row>
    <row r="318" spans="2:65" s="15" customFormat="1" x14ac:dyDescent="0.2">
      <c r="B318" s="173"/>
      <c r="D318" s="152" t="s">
        <v>290</v>
      </c>
      <c r="E318" s="174" t="s">
        <v>1</v>
      </c>
      <c r="F318" s="175" t="s">
        <v>318</v>
      </c>
      <c r="H318" s="174" t="s">
        <v>1</v>
      </c>
      <c r="I318" s="176"/>
      <c r="L318" s="173"/>
      <c r="M318" s="177"/>
      <c r="T318" s="178"/>
      <c r="AT318" s="174" t="s">
        <v>290</v>
      </c>
      <c r="AU318" s="174" t="s">
        <v>85</v>
      </c>
      <c r="AV318" s="15" t="s">
        <v>83</v>
      </c>
      <c r="AW318" s="15" t="s">
        <v>32</v>
      </c>
      <c r="AX318" s="15" t="s">
        <v>76</v>
      </c>
      <c r="AY318" s="174" t="s">
        <v>282</v>
      </c>
    </row>
    <row r="319" spans="2:65" s="12" customFormat="1" x14ac:dyDescent="0.2">
      <c r="B319" s="151"/>
      <c r="D319" s="152" t="s">
        <v>290</v>
      </c>
      <c r="E319" s="153" t="s">
        <v>1</v>
      </c>
      <c r="F319" s="154" t="s">
        <v>421</v>
      </c>
      <c r="H319" s="155">
        <v>71.063999999999993</v>
      </c>
      <c r="I319" s="156"/>
      <c r="L319" s="151"/>
      <c r="M319" s="157"/>
      <c r="T319" s="158"/>
      <c r="AT319" s="153" t="s">
        <v>290</v>
      </c>
      <c r="AU319" s="153" t="s">
        <v>85</v>
      </c>
      <c r="AV319" s="12" t="s">
        <v>85</v>
      </c>
      <c r="AW319" s="12" t="s">
        <v>32</v>
      </c>
      <c r="AX319" s="12" t="s">
        <v>76</v>
      </c>
      <c r="AY319" s="153" t="s">
        <v>282</v>
      </c>
    </row>
    <row r="320" spans="2:65" s="14" customFormat="1" x14ac:dyDescent="0.2">
      <c r="B320" s="166"/>
      <c r="D320" s="152" t="s">
        <v>290</v>
      </c>
      <c r="E320" s="167" t="s">
        <v>1</v>
      </c>
      <c r="F320" s="168" t="s">
        <v>306</v>
      </c>
      <c r="H320" s="169">
        <v>71.063999999999993</v>
      </c>
      <c r="I320" s="170"/>
      <c r="L320" s="166"/>
      <c r="M320" s="171"/>
      <c r="T320" s="172"/>
      <c r="AT320" s="167" t="s">
        <v>290</v>
      </c>
      <c r="AU320" s="167" t="s">
        <v>85</v>
      </c>
      <c r="AV320" s="14" t="s">
        <v>105</v>
      </c>
      <c r="AW320" s="14" t="s">
        <v>32</v>
      </c>
      <c r="AX320" s="14" t="s">
        <v>76</v>
      </c>
      <c r="AY320" s="167" t="s">
        <v>282</v>
      </c>
    </row>
    <row r="321" spans="2:65" s="15" customFormat="1" x14ac:dyDescent="0.2">
      <c r="B321" s="173"/>
      <c r="D321" s="152" t="s">
        <v>290</v>
      </c>
      <c r="E321" s="174" t="s">
        <v>1</v>
      </c>
      <c r="F321" s="175" t="s">
        <v>320</v>
      </c>
      <c r="H321" s="174" t="s">
        <v>1</v>
      </c>
      <c r="I321" s="176"/>
      <c r="L321" s="173"/>
      <c r="M321" s="177"/>
      <c r="T321" s="178"/>
      <c r="AT321" s="174" t="s">
        <v>290</v>
      </c>
      <c r="AU321" s="174" t="s">
        <v>85</v>
      </c>
      <c r="AV321" s="15" t="s">
        <v>83</v>
      </c>
      <c r="AW321" s="15" t="s">
        <v>32</v>
      </c>
      <c r="AX321" s="15" t="s">
        <v>76</v>
      </c>
      <c r="AY321" s="174" t="s">
        <v>282</v>
      </c>
    </row>
    <row r="322" spans="2:65" s="12" customFormat="1" x14ac:dyDescent="0.2">
      <c r="B322" s="151"/>
      <c r="D322" s="152" t="s">
        <v>290</v>
      </c>
      <c r="E322" s="153" t="s">
        <v>1</v>
      </c>
      <c r="F322" s="154" t="s">
        <v>422</v>
      </c>
      <c r="H322" s="155">
        <v>35.1</v>
      </c>
      <c r="I322" s="156"/>
      <c r="L322" s="151"/>
      <c r="M322" s="157"/>
      <c r="T322" s="158"/>
      <c r="AT322" s="153" t="s">
        <v>290</v>
      </c>
      <c r="AU322" s="153" t="s">
        <v>85</v>
      </c>
      <c r="AV322" s="12" t="s">
        <v>85</v>
      </c>
      <c r="AW322" s="12" t="s">
        <v>32</v>
      </c>
      <c r="AX322" s="12" t="s">
        <v>76</v>
      </c>
      <c r="AY322" s="153" t="s">
        <v>282</v>
      </c>
    </row>
    <row r="323" spans="2:65" s="12" customFormat="1" x14ac:dyDescent="0.2">
      <c r="B323" s="151"/>
      <c r="D323" s="152" t="s">
        <v>290</v>
      </c>
      <c r="E323" s="153" t="s">
        <v>1</v>
      </c>
      <c r="F323" s="154" t="s">
        <v>423</v>
      </c>
      <c r="H323" s="155">
        <v>50.76</v>
      </c>
      <c r="I323" s="156"/>
      <c r="L323" s="151"/>
      <c r="M323" s="157"/>
      <c r="T323" s="158"/>
      <c r="AT323" s="153" t="s">
        <v>290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282</v>
      </c>
    </row>
    <row r="324" spans="2:65" s="12" customFormat="1" x14ac:dyDescent="0.2">
      <c r="B324" s="151"/>
      <c r="D324" s="152" t="s">
        <v>290</v>
      </c>
      <c r="E324" s="153" t="s">
        <v>1</v>
      </c>
      <c r="F324" s="154" t="s">
        <v>424</v>
      </c>
      <c r="H324" s="155">
        <v>20.25</v>
      </c>
      <c r="I324" s="156"/>
      <c r="L324" s="151"/>
      <c r="M324" s="157"/>
      <c r="T324" s="158"/>
      <c r="AT324" s="153" t="s">
        <v>290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282</v>
      </c>
    </row>
    <row r="325" spans="2:65" s="12" customFormat="1" x14ac:dyDescent="0.2">
      <c r="B325" s="151"/>
      <c r="D325" s="152" t="s">
        <v>290</v>
      </c>
      <c r="E325" s="153" t="s">
        <v>1</v>
      </c>
      <c r="F325" s="154" t="s">
        <v>423</v>
      </c>
      <c r="H325" s="155">
        <v>50.76</v>
      </c>
      <c r="I325" s="156"/>
      <c r="L325" s="151"/>
      <c r="M325" s="157"/>
      <c r="T325" s="158"/>
      <c r="AT325" s="153" t="s">
        <v>290</v>
      </c>
      <c r="AU325" s="153" t="s">
        <v>85</v>
      </c>
      <c r="AV325" s="12" t="s">
        <v>85</v>
      </c>
      <c r="AW325" s="12" t="s">
        <v>32</v>
      </c>
      <c r="AX325" s="12" t="s">
        <v>76</v>
      </c>
      <c r="AY325" s="153" t="s">
        <v>282</v>
      </c>
    </row>
    <row r="326" spans="2:65" s="12" customFormat="1" x14ac:dyDescent="0.2">
      <c r="B326" s="151"/>
      <c r="D326" s="152" t="s">
        <v>290</v>
      </c>
      <c r="E326" s="153" t="s">
        <v>1</v>
      </c>
      <c r="F326" s="154" t="s">
        <v>425</v>
      </c>
      <c r="H326" s="155">
        <v>18.832999999999998</v>
      </c>
      <c r="I326" s="156"/>
      <c r="L326" s="151"/>
      <c r="M326" s="157"/>
      <c r="T326" s="158"/>
      <c r="AT326" s="153" t="s">
        <v>290</v>
      </c>
      <c r="AU326" s="153" t="s">
        <v>85</v>
      </c>
      <c r="AV326" s="12" t="s">
        <v>85</v>
      </c>
      <c r="AW326" s="12" t="s">
        <v>32</v>
      </c>
      <c r="AX326" s="12" t="s">
        <v>76</v>
      </c>
      <c r="AY326" s="153" t="s">
        <v>282</v>
      </c>
    </row>
    <row r="327" spans="2:65" s="12" customFormat="1" x14ac:dyDescent="0.2">
      <c r="B327" s="151"/>
      <c r="D327" s="152" t="s">
        <v>290</v>
      </c>
      <c r="E327" s="153" t="s">
        <v>1</v>
      </c>
      <c r="F327" s="154" t="s">
        <v>426</v>
      </c>
      <c r="H327" s="155">
        <v>1.256</v>
      </c>
      <c r="I327" s="156"/>
      <c r="L327" s="151"/>
      <c r="M327" s="157"/>
      <c r="T327" s="158"/>
      <c r="AT327" s="153" t="s">
        <v>290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282</v>
      </c>
    </row>
    <row r="328" spans="2:65" s="12" customFormat="1" x14ac:dyDescent="0.2">
      <c r="B328" s="151"/>
      <c r="D328" s="152" t="s">
        <v>290</v>
      </c>
      <c r="E328" s="153" t="s">
        <v>1</v>
      </c>
      <c r="F328" s="154" t="s">
        <v>427</v>
      </c>
      <c r="H328" s="155">
        <v>1.2949999999999999</v>
      </c>
      <c r="I328" s="156"/>
      <c r="L328" s="151"/>
      <c r="M328" s="157"/>
      <c r="T328" s="158"/>
      <c r="AT328" s="153" t="s">
        <v>290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282</v>
      </c>
    </row>
    <row r="329" spans="2:65" s="12" customFormat="1" x14ac:dyDescent="0.2">
      <c r="B329" s="151"/>
      <c r="D329" s="152" t="s">
        <v>290</v>
      </c>
      <c r="E329" s="153" t="s">
        <v>1</v>
      </c>
      <c r="F329" s="154" t="s">
        <v>428</v>
      </c>
      <c r="H329" s="155">
        <v>2.5910000000000002</v>
      </c>
      <c r="I329" s="156"/>
      <c r="L329" s="151"/>
      <c r="M329" s="157"/>
      <c r="T329" s="158"/>
      <c r="AT329" s="153" t="s">
        <v>290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282</v>
      </c>
    </row>
    <row r="330" spans="2:65" s="14" customFormat="1" x14ac:dyDescent="0.2">
      <c r="B330" s="166"/>
      <c r="D330" s="152" t="s">
        <v>290</v>
      </c>
      <c r="E330" s="167" t="s">
        <v>1</v>
      </c>
      <c r="F330" s="168" t="s">
        <v>306</v>
      </c>
      <c r="H330" s="169">
        <v>180.845</v>
      </c>
      <c r="I330" s="170"/>
      <c r="L330" s="166"/>
      <c r="M330" s="171"/>
      <c r="T330" s="172"/>
      <c r="AT330" s="167" t="s">
        <v>290</v>
      </c>
      <c r="AU330" s="167" t="s">
        <v>85</v>
      </c>
      <c r="AV330" s="14" t="s">
        <v>105</v>
      </c>
      <c r="AW330" s="14" t="s">
        <v>32</v>
      </c>
      <c r="AX330" s="14" t="s">
        <v>76</v>
      </c>
      <c r="AY330" s="167" t="s">
        <v>282</v>
      </c>
    </row>
    <row r="331" spans="2:65" s="13" customFormat="1" x14ac:dyDescent="0.2">
      <c r="B331" s="159"/>
      <c r="D331" s="152" t="s">
        <v>290</v>
      </c>
      <c r="E331" s="160" t="s">
        <v>1</v>
      </c>
      <c r="F331" s="161" t="s">
        <v>292</v>
      </c>
      <c r="H331" s="162">
        <v>299.15699999999998</v>
      </c>
      <c r="I331" s="163"/>
      <c r="L331" s="159"/>
      <c r="M331" s="164"/>
      <c r="T331" s="165"/>
      <c r="AT331" s="160" t="s">
        <v>290</v>
      </c>
      <c r="AU331" s="160" t="s">
        <v>85</v>
      </c>
      <c r="AV331" s="13" t="s">
        <v>288</v>
      </c>
      <c r="AW331" s="13" t="s">
        <v>32</v>
      </c>
      <c r="AX331" s="13" t="s">
        <v>83</v>
      </c>
      <c r="AY331" s="160" t="s">
        <v>282</v>
      </c>
    </row>
    <row r="332" spans="2:65" s="1" customFormat="1" ht="16.5" customHeight="1" x14ac:dyDescent="0.2">
      <c r="B332" s="32"/>
      <c r="C332" s="137" t="s">
        <v>208</v>
      </c>
      <c r="D332" s="137" t="s">
        <v>284</v>
      </c>
      <c r="E332" s="138" t="s">
        <v>429</v>
      </c>
      <c r="F332" s="139" t="s">
        <v>430</v>
      </c>
      <c r="G332" s="140" t="s">
        <v>287</v>
      </c>
      <c r="H332" s="141">
        <v>1398.7550000000001</v>
      </c>
      <c r="I332" s="142"/>
      <c r="J332" s="143">
        <f>ROUND(I332*H332,2)</f>
        <v>0</v>
      </c>
      <c r="K332" s="144"/>
      <c r="L332" s="32"/>
      <c r="M332" s="145" t="s">
        <v>1</v>
      </c>
      <c r="N332" s="146" t="s">
        <v>41</v>
      </c>
      <c r="P332" s="147">
        <f>O332*H332</f>
        <v>0</v>
      </c>
      <c r="Q332" s="147">
        <v>2.6900000000000001E-3</v>
      </c>
      <c r="R332" s="147">
        <f>Q332*H332</f>
        <v>3.7626509500000003</v>
      </c>
      <c r="S332" s="147">
        <v>0</v>
      </c>
      <c r="T332" s="148">
        <f>S332*H332</f>
        <v>0</v>
      </c>
      <c r="AR332" s="149" t="s">
        <v>288</v>
      </c>
      <c r="AT332" s="149" t="s">
        <v>284</v>
      </c>
      <c r="AU332" s="149" t="s">
        <v>85</v>
      </c>
      <c r="AY332" s="17" t="s">
        <v>282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288</v>
      </c>
      <c r="BM332" s="149" t="s">
        <v>431</v>
      </c>
    </row>
    <row r="333" spans="2:65" s="15" customFormat="1" x14ac:dyDescent="0.2">
      <c r="B333" s="173"/>
      <c r="D333" s="152" t="s">
        <v>290</v>
      </c>
      <c r="E333" s="174" t="s">
        <v>1</v>
      </c>
      <c r="F333" s="175" t="s">
        <v>328</v>
      </c>
      <c r="H333" s="174" t="s">
        <v>1</v>
      </c>
      <c r="I333" s="176"/>
      <c r="L333" s="173"/>
      <c r="M333" s="177"/>
      <c r="T333" s="178"/>
      <c r="AT333" s="174" t="s">
        <v>290</v>
      </c>
      <c r="AU333" s="174" t="s">
        <v>85</v>
      </c>
      <c r="AV333" s="15" t="s">
        <v>83</v>
      </c>
      <c r="AW333" s="15" t="s">
        <v>32</v>
      </c>
      <c r="AX333" s="15" t="s">
        <v>76</v>
      </c>
      <c r="AY333" s="174" t="s">
        <v>282</v>
      </c>
    </row>
    <row r="334" spans="2:65" s="12" customFormat="1" ht="22.5" x14ac:dyDescent="0.2">
      <c r="B334" s="151"/>
      <c r="D334" s="152" t="s">
        <v>290</v>
      </c>
      <c r="E334" s="153" t="s">
        <v>1</v>
      </c>
      <c r="F334" s="154" t="s">
        <v>432</v>
      </c>
      <c r="H334" s="155">
        <v>314.98500000000001</v>
      </c>
      <c r="I334" s="156"/>
      <c r="L334" s="151"/>
      <c r="M334" s="157"/>
      <c r="T334" s="158"/>
      <c r="AT334" s="153" t="s">
        <v>290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282</v>
      </c>
    </row>
    <row r="335" spans="2:65" s="14" customFormat="1" x14ac:dyDescent="0.2">
      <c r="B335" s="166"/>
      <c r="D335" s="152" t="s">
        <v>290</v>
      </c>
      <c r="E335" s="167" t="s">
        <v>1</v>
      </c>
      <c r="F335" s="168" t="s">
        <v>306</v>
      </c>
      <c r="H335" s="169">
        <v>314.98500000000001</v>
      </c>
      <c r="I335" s="170"/>
      <c r="L335" s="166"/>
      <c r="M335" s="171"/>
      <c r="T335" s="172"/>
      <c r="AT335" s="167" t="s">
        <v>290</v>
      </c>
      <c r="AU335" s="167" t="s">
        <v>85</v>
      </c>
      <c r="AV335" s="14" t="s">
        <v>105</v>
      </c>
      <c r="AW335" s="14" t="s">
        <v>32</v>
      </c>
      <c r="AX335" s="14" t="s">
        <v>76</v>
      </c>
      <c r="AY335" s="167" t="s">
        <v>282</v>
      </c>
    </row>
    <row r="336" spans="2:65" s="15" customFormat="1" x14ac:dyDescent="0.2">
      <c r="B336" s="173"/>
      <c r="D336" s="152" t="s">
        <v>290</v>
      </c>
      <c r="E336" s="174" t="s">
        <v>1</v>
      </c>
      <c r="F336" s="175" t="s">
        <v>318</v>
      </c>
      <c r="H336" s="174" t="s">
        <v>1</v>
      </c>
      <c r="I336" s="176"/>
      <c r="L336" s="173"/>
      <c r="M336" s="177"/>
      <c r="T336" s="178"/>
      <c r="AT336" s="174" t="s">
        <v>290</v>
      </c>
      <c r="AU336" s="174" t="s">
        <v>85</v>
      </c>
      <c r="AV336" s="15" t="s">
        <v>83</v>
      </c>
      <c r="AW336" s="15" t="s">
        <v>32</v>
      </c>
      <c r="AX336" s="15" t="s">
        <v>76</v>
      </c>
      <c r="AY336" s="174" t="s">
        <v>282</v>
      </c>
    </row>
    <row r="337" spans="2:65" s="12" customFormat="1" x14ac:dyDescent="0.2">
      <c r="B337" s="151"/>
      <c r="D337" s="152" t="s">
        <v>290</v>
      </c>
      <c r="E337" s="153" t="s">
        <v>1</v>
      </c>
      <c r="F337" s="154" t="s">
        <v>433</v>
      </c>
      <c r="H337" s="155">
        <v>355.32</v>
      </c>
      <c r="I337" s="156"/>
      <c r="L337" s="151"/>
      <c r="M337" s="157"/>
      <c r="T337" s="158"/>
      <c r="AT337" s="153" t="s">
        <v>290</v>
      </c>
      <c r="AU337" s="153" t="s">
        <v>85</v>
      </c>
      <c r="AV337" s="12" t="s">
        <v>85</v>
      </c>
      <c r="AW337" s="12" t="s">
        <v>32</v>
      </c>
      <c r="AX337" s="12" t="s">
        <v>76</v>
      </c>
      <c r="AY337" s="153" t="s">
        <v>282</v>
      </c>
    </row>
    <row r="338" spans="2:65" s="14" customFormat="1" x14ac:dyDescent="0.2">
      <c r="B338" s="166"/>
      <c r="D338" s="152" t="s">
        <v>290</v>
      </c>
      <c r="E338" s="167" t="s">
        <v>1</v>
      </c>
      <c r="F338" s="168" t="s">
        <v>306</v>
      </c>
      <c r="H338" s="169">
        <v>355.32</v>
      </c>
      <c r="I338" s="170"/>
      <c r="L338" s="166"/>
      <c r="M338" s="171"/>
      <c r="T338" s="172"/>
      <c r="AT338" s="167" t="s">
        <v>290</v>
      </c>
      <c r="AU338" s="167" t="s">
        <v>85</v>
      </c>
      <c r="AV338" s="14" t="s">
        <v>105</v>
      </c>
      <c r="AW338" s="14" t="s">
        <v>32</v>
      </c>
      <c r="AX338" s="14" t="s">
        <v>76</v>
      </c>
      <c r="AY338" s="167" t="s">
        <v>282</v>
      </c>
    </row>
    <row r="339" spans="2:65" s="15" customFormat="1" x14ac:dyDescent="0.2">
      <c r="B339" s="173"/>
      <c r="D339" s="152" t="s">
        <v>290</v>
      </c>
      <c r="E339" s="174" t="s">
        <v>1</v>
      </c>
      <c r="F339" s="175" t="s">
        <v>320</v>
      </c>
      <c r="H339" s="174" t="s">
        <v>1</v>
      </c>
      <c r="I339" s="176"/>
      <c r="L339" s="173"/>
      <c r="M339" s="177"/>
      <c r="T339" s="178"/>
      <c r="AT339" s="174" t="s">
        <v>290</v>
      </c>
      <c r="AU339" s="174" t="s">
        <v>85</v>
      </c>
      <c r="AV339" s="15" t="s">
        <v>83</v>
      </c>
      <c r="AW339" s="15" t="s">
        <v>32</v>
      </c>
      <c r="AX339" s="15" t="s">
        <v>76</v>
      </c>
      <c r="AY339" s="174" t="s">
        <v>282</v>
      </c>
    </row>
    <row r="340" spans="2:65" s="12" customFormat="1" x14ac:dyDescent="0.2">
      <c r="B340" s="151"/>
      <c r="D340" s="152" t="s">
        <v>290</v>
      </c>
      <c r="E340" s="153" t="s">
        <v>1</v>
      </c>
      <c r="F340" s="154" t="s">
        <v>434</v>
      </c>
      <c r="H340" s="155">
        <v>140.4</v>
      </c>
      <c r="I340" s="156"/>
      <c r="L340" s="151"/>
      <c r="M340" s="157"/>
      <c r="T340" s="158"/>
      <c r="AT340" s="153" t="s">
        <v>290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282</v>
      </c>
    </row>
    <row r="341" spans="2:65" s="12" customFormat="1" x14ac:dyDescent="0.2">
      <c r="B341" s="151"/>
      <c r="D341" s="152" t="s">
        <v>290</v>
      </c>
      <c r="E341" s="153" t="s">
        <v>1</v>
      </c>
      <c r="F341" s="154" t="s">
        <v>435</v>
      </c>
      <c r="H341" s="155">
        <v>203.04</v>
      </c>
      <c r="I341" s="156"/>
      <c r="L341" s="151"/>
      <c r="M341" s="157"/>
      <c r="T341" s="158"/>
      <c r="AT341" s="153" t="s">
        <v>290</v>
      </c>
      <c r="AU341" s="153" t="s">
        <v>85</v>
      </c>
      <c r="AV341" s="12" t="s">
        <v>85</v>
      </c>
      <c r="AW341" s="12" t="s">
        <v>32</v>
      </c>
      <c r="AX341" s="12" t="s">
        <v>76</v>
      </c>
      <c r="AY341" s="153" t="s">
        <v>282</v>
      </c>
    </row>
    <row r="342" spans="2:65" s="12" customFormat="1" x14ac:dyDescent="0.2">
      <c r="B342" s="151"/>
      <c r="D342" s="152" t="s">
        <v>290</v>
      </c>
      <c r="E342" s="153" t="s">
        <v>1</v>
      </c>
      <c r="F342" s="154" t="s">
        <v>436</v>
      </c>
      <c r="H342" s="155">
        <v>81</v>
      </c>
      <c r="I342" s="156"/>
      <c r="L342" s="151"/>
      <c r="M342" s="157"/>
      <c r="T342" s="158"/>
      <c r="AT342" s="153" t="s">
        <v>290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282</v>
      </c>
    </row>
    <row r="343" spans="2:65" s="12" customFormat="1" x14ac:dyDescent="0.2">
      <c r="B343" s="151"/>
      <c r="D343" s="152" t="s">
        <v>290</v>
      </c>
      <c r="E343" s="153" t="s">
        <v>1</v>
      </c>
      <c r="F343" s="154" t="s">
        <v>435</v>
      </c>
      <c r="H343" s="155">
        <v>203.04</v>
      </c>
      <c r="I343" s="156"/>
      <c r="L343" s="151"/>
      <c r="M343" s="157"/>
      <c r="T343" s="158"/>
      <c r="AT343" s="153" t="s">
        <v>290</v>
      </c>
      <c r="AU343" s="153" t="s">
        <v>85</v>
      </c>
      <c r="AV343" s="12" t="s">
        <v>85</v>
      </c>
      <c r="AW343" s="12" t="s">
        <v>32</v>
      </c>
      <c r="AX343" s="12" t="s">
        <v>76</v>
      </c>
      <c r="AY343" s="153" t="s">
        <v>282</v>
      </c>
    </row>
    <row r="344" spans="2:65" s="12" customFormat="1" x14ac:dyDescent="0.2">
      <c r="B344" s="151"/>
      <c r="D344" s="152" t="s">
        <v>290</v>
      </c>
      <c r="E344" s="153" t="s">
        <v>1</v>
      </c>
      <c r="F344" s="154" t="s">
        <v>437</v>
      </c>
      <c r="H344" s="155">
        <v>75.33</v>
      </c>
      <c r="I344" s="156"/>
      <c r="L344" s="151"/>
      <c r="M344" s="157"/>
      <c r="T344" s="158"/>
      <c r="AT344" s="153" t="s">
        <v>290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282</v>
      </c>
    </row>
    <row r="345" spans="2:65" s="12" customFormat="1" x14ac:dyDescent="0.2">
      <c r="B345" s="151"/>
      <c r="D345" s="152" t="s">
        <v>290</v>
      </c>
      <c r="E345" s="153" t="s">
        <v>1</v>
      </c>
      <c r="F345" s="154" t="s">
        <v>438</v>
      </c>
      <c r="H345" s="155">
        <v>8.3699999999999992</v>
      </c>
      <c r="I345" s="156"/>
      <c r="L345" s="151"/>
      <c r="M345" s="157"/>
      <c r="T345" s="158"/>
      <c r="AT345" s="153" t="s">
        <v>290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282</v>
      </c>
    </row>
    <row r="346" spans="2:65" s="12" customFormat="1" x14ac:dyDescent="0.2">
      <c r="B346" s="151"/>
      <c r="D346" s="152" t="s">
        <v>290</v>
      </c>
      <c r="E346" s="153" t="s">
        <v>1</v>
      </c>
      <c r="F346" s="154" t="s">
        <v>439</v>
      </c>
      <c r="H346" s="155">
        <v>8.6349999999999998</v>
      </c>
      <c r="I346" s="156"/>
      <c r="L346" s="151"/>
      <c r="M346" s="157"/>
      <c r="T346" s="158"/>
      <c r="AT346" s="153" t="s">
        <v>290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282</v>
      </c>
    </row>
    <row r="347" spans="2:65" s="12" customFormat="1" x14ac:dyDescent="0.2">
      <c r="B347" s="151"/>
      <c r="D347" s="152" t="s">
        <v>290</v>
      </c>
      <c r="E347" s="153" t="s">
        <v>1</v>
      </c>
      <c r="F347" s="154" t="s">
        <v>439</v>
      </c>
      <c r="H347" s="155">
        <v>8.6349999999999998</v>
      </c>
      <c r="I347" s="156"/>
      <c r="L347" s="151"/>
      <c r="M347" s="157"/>
      <c r="T347" s="158"/>
      <c r="AT347" s="153" t="s">
        <v>290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282</v>
      </c>
    </row>
    <row r="348" spans="2:65" s="14" customFormat="1" x14ac:dyDescent="0.2">
      <c r="B348" s="166"/>
      <c r="D348" s="152" t="s">
        <v>290</v>
      </c>
      <c r="E348" s="167" t="s">
        <v>1</v>
      </c>
      <c r="F348" s="168" t="s">
        <v>306</v>
      </c>
      <c r="H348" s="169">
        <v>728.45</v>
      </c>
      <c r="I348" s="170"/>
      <c r="L348" s="166"/>
      <c r="M348" s="171"/>
      <c r="T348" s="172"/>
      <c r="AT348" s="167" t="s">
        <v>290</v>
      </c>
      <c r="AU348" s="167" t="s">
        <v>85</v>
      </c>
      <c r="AV348" s="14" t="s">
        <v>105</v>
      </c>
      <c r="AW348" s="14" t="s">
        <v>32</v>
      </c>
      <c r="AX348" s="14" t="s">
        <v>76</v>
      </c>
      <c r="AY348" s="167" t="s">
        <v>282</v>
      </c>
    </row>
    <row r="349" spans="2:65" s="13" customFormat="1" x14ac:dyDescent="0.2">
      <c r="B349" s="159"/>
      <c r="D349" s="152" t="s">
        <v>290</v>
      </c>
      <c r="E349" s="160" t="s">
        <v>1</v>
      </c>
      <c r="F349" s="161" t="s">
        <v>292</v>
      </c>
      <c r="H349" s="162">
        <v>1398.7550000000001</v>
      </c>
      <c r="I349" s="163"/>
      <c r="L349" s="159"/>
      <c r="M349" s="164"/>
      <c r="T349" s="165"/>
      <c r="AT349" s="160" t="s">
        <v>290</v>
      </c>
      <c r="AU349" s="160" t="s">
        <v>85</v>
      </c>
      <c r="AV349" s="13" t="s">
        <v>288</v>
      </c>
      <c r="AW349" s="13" t="s">
        <v>32</v>
      </c>
      <c r="AX349" s="13" t="s">
        <v>83</v>
      </c>
      <c r="AY349" s="160" t="s">
        <v>282</v>
      </c>
    </row>
    <row r="350" spans="2:65" s="1" customFormat="1" ht="16.5" customHeight="1" x14ac:dyDescent="0.2">
      <c r="B350" s="32"/>
      <c r="C350" s="137" t="s">
        <v>7</v>
      </c>
      <c r="D350" s="137" t="s">
        <v>284</v>
      </c>
      <c r="E350" s="138" t="s">
        <v>440</v>
      </c>
      <c r="F350" s="139" t="s">
        <v>441</v>
      </c>
      <c r="G350" s="140" t="s">
        <v>287</v>
      </c>
      <c r="H350" s="141">
        <v>1398.7550000000001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41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288</v>
      </c>
      <c r="AT350" s="149" t="s">
        <v>284</v>
      </c>
      <c r="AU350" s="149" t="s">
        <v>85</v>
      </c>
      <c r="AY350" s="17" t="s">
        <v>282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288</v>
      </c>
      <c r="BM350" s="149" t="s">
        <v>442</v>
      </c>
    </row>
    <row r="351" spans="2:65" s="1" customFormat="1" ht="21.75" customHeight="1" x14ac:dyDescent="0.2">
      <c r="B351" s="32"/>
      <c r="C351" s="137" t="s">
        <v>222</v>
      </c>
      <c r="D351" s="137" t="s">
        <v>284</v>
      </c>
      <c r="E351" s="138" t="s">
        <v>443</v>
      </c>
      <c r="F351" s="139" t="s">
        <v>444</v>
      </c>
      <c r="G351" s="140" t="s">
        <v>376</v>
      </c>
      <c r="H351" s="141">
        <v>16.591999999999999</v>
      </c>
      <c r="I351" s="142"/>
      <c r="J351" s="143">
        <f>ROUND(I351*H351,2)</f>
        <v>0</v>
      </c>
      <c r="K351" s="144"/>
      <c r="L351" s="32"/>
      <c r="M351" s="145" t="s">
        <v>1</v>
      </c>
      <c r="N351" s="146" t="s">
        <v>41</v>
      </c>
      <c r="P351" s="147">
        <f>O351*H351</f>
        <v>0</v>
      </c>
      <c r="Q351" s="147">
        <v>1.0606199999999999</v>
      </c>
      <c r="R351" s="147">
        <f>Q351*H351</f>
        <v>17.597807039999996</v>
      </c>
      <c r="S351" s="147">
        <v>0</v>
      </c>
      <c r="T351" s="148">
        <f>S351*H351</f>
        <v>0</v>
      </c>
      <c r="AR351" s="149" t="s">
        <v>288</v>
      </c>
      <c r="AT351" s="149" t="s">
        <v>284</v>
      </c>
      <c r="AU351" s="149" t="s">
        <v>85</v>
      </c>
      <c r="AY351" s="17" t="s">
        <v>282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7" t="s">
        <v>83</v>
      </c>
      <c r="BK351" s="150">
        <f>ROUND(I351*H351,2)</f>
        <v>0</v>
      </c>
      <c r="BL351" s="17" t="s">
        <v>288</v>
      </c>
      <c r="BM351" s="149" t="s">
        <v>445</v>
      </c>
    </row>
    <row r="352" spans="2:65" s="12" customFormat="1" x14ac:dyDescent="0.2">
      <c r="B352" s="151"/>
      <c r="D352" s="152" t="s">
        <v>290</v>
      </c>
      <c r="E352" s="153" t="s">
        <v>1</v>
      </c>
      <c r="F352" s="154" t="s">
        <v>446</v>
      </c>
      <c r="H352" s="155">
        <v>16.591999999999999</v>
      </c>
      <c r="I352" s="156"/>
      <c r="L352" s="151"/>
      <c r="M352" s="157"/>
      <c r="T352" s="158"/>
      <c r="AT352" s="153" t="s">
        <v>290</v>
      </c>
      <c r="AU352" s="153" t="s">
        <v>85</v>
      </c>
      <c r="AV352" s="12" t="s">
        <v>85</v>
      </c>
      <c r="AW352" s="12" t="s">
        <v>32</v>
      </c>
      <c r="AX352" s="12" t="s">
        <v>76</v>
      </c>
      <c r="AY352" s="153" t="s">
        <v>282</v>
      </c>
    </row>
    <row r="353" spans="2:65" s="13" customFormat="1" x14ac:dyDescent="0.2">
      <c r="B353" s="159"/>
      <c r="D353" s="152" t="s">
        <v>290</v>
      </c>
      <c r="E353" s="160" t="s">
        <v>1</v>
      </c>
      <c r="F353" s="161" t="s">
        <v>292</v>
      </c>
      <c r="H353" s="162">
        <v>16.591999999999999</v>
      </c>
      <c r="I353" s="163"/>
      <c r="L353" s="159"/>
      <c r="M353" s="164"/>
      <c r="T353" s="165"/>
      <c r="AT353" s="160" t="s">
        <v>290</v>
      </c>
      <c r="AU353" s="160" t="s">
        <v>85</v>
      </c>
      <c r="AV353" s="13" t="s">
        <v>288</v>
      </c>
      <c r="AW353" s="13" t="s">
        <v>32</v>
      </c>
      <c r="AX353" s="13" t="s">
        <v>83</v>
      </c>
      <c r="AY353" s="160" t="s">
        <v>282</v>
      </c>
    </row>
    <row r="354" spans="2:65" s="1" customFormat="1" ht="24.2" customHeight="1" x14ac:dyDescent="0.2">
      <c r="B354" s="32"/>
      <c r="C354" s="137" t="s">
        <v>447</v>
      </c>
      <c r="D354" s="137" t="s">
        <v>284</v>
      </c>
      <c r="E354" s="138" t="s">
        <v>448</v>
      </c>
      <c r="F354" s="139" t="s">
        <v>449</v>
      </c>
      <c r="G354" s="140" t="s">
        <v>295</v>
      </c>
      <c r="H354" s="141">
        <v>8.1</v>
      </c>
      <c r="I354" s="142"/>
      <c r="J354" s="143">
        <f>ROUND(I354*H354,2)</f>
        <v>0</v>
      </c>
      <c r="K354" s="144"/>
      <c r="L354" s="32"/>
      <c r="M354" s="145" t="s">
        <v>1</v>
      </c>
      <c r="N354" s="146" t="s">
        <v>41</v>
      </c>
      <c r="P354" s="147">
        <f>O354*H354</f>
        <v>0</v>
      </c>
      <c r="Q354" s="147">
        <v>2.45329</v>
      </c>
      <c r="R354" s="147">
        <f>Q354*H354</f>
        <v>19.871648999999998</v>
      </c>
      <c r="S354" s="147">
        <v>0</v>
      </c>
      <c r="T354" s="148">
        <f>S354*H354</f>
        <v>0</v>
      </c>
      <c r="AR354" s="149" t="s">
        <v>288</v>
      </c>
      <c r="AT354" s="149" t="s">
        <v>284</v>
      </c>
      <c r="AU354" s="149" t="s">
        <v>85</v>
      </c>
      <c r="AY354" s="17" t="s">
        <v>282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288</v>
      </c>
      <c r="BM354" s="149" t="s">
        <v>450</v>
      </c>
    </row>
    <row r="355" spans="2:65" s="12" customFormat="1" x14ac:dyDescent="0.2">
      <c r="B355" s="151"/>
      <c r="D355" s="152" t="s">
        <v>290</v>
      </c>
      <c r="E355" s="153" t="s">
        <v>1</v>
      </c>
      <c r="F355" s="154" t="s">
        <v>451</v>
      </c>
      <c r="H355" s="155">
        <v>2.9159999999999999</v>
      </c>
      <c r="I355" s="156"/>
      <c r="L355" s="151"/>
      <c r="M355" s="157"/>
      <c r="T355" s="158"/>
      <c r="AT355" s="153" t="s">
        <v>290</v>
      </c>
      <c r="AU355" s="153" t="s">
        <v>85</v>
      </c>
      <c r="AV355" s="12" t="s">
        <v>85</v>
      </c>
      <c r="AW355" s="12" t="s">
        <v>32</v>
      </c>
      <c r="AX355" s="12" t="s">
        <v>76</v>
      </c>
      <c r="AY355" s="153" t="s">
        <v>282</v>
      </c>
    </row>
    <row r="356" spans="2:65" s="12" customFormat="1" x14ac:dyDescent="0.2">
      <c r="B356" s="151"/>
      <c r="D356" s="152" t="s">
        <v>290</v>
      </c>
      <c r="E356" s="153" t="s">
        <v>1</v>
      </c>
      <c r="F356" s="154" t="s">
        <v>452</v>
      </c>
      <c r="H356" s="155">
        <v>5.1840000000000002</v>
      </c>
      <c r="I356" s="156"/>
      <c r="L356" s="151"/>
      <c r="M356" s="157"/>
      <c r="T356" s="158"/>
      <c r="AT356" s="153" t="s">
        <v>290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282</v>
      </c>
    </row>
    <row r="357" spans="2:65" s="13" customFormat="1" x14ac:dyDescent="0.2">
      <c r="B357" s="159"/>
      <c r="D357" s="152" t="s">
        <v>290</v>
      </c>
      <c r="E357" s="160" t="s">
        <v>1</v>
      </c>
      <c r="F357" s="161" t="s">
        <v>292</v>
      </c>
      <c r="H357" s="162">
        <v>8.1</v>
      </c>
      <c r="I357" s="163"/>
      <c r="L357" s="159"/>
      <c r="M357" s="164"/>
      <c r="T357" s="165"/>
      <c r="AT357" s="160" t="s">
        <v>290</v>
      </c>
      <c r="AU357" s="160" t="s">
        <v>85</v>
      </c>
      <c r="AV357" s="13" t="s">
        <v>288</v>
      </c>
      <c r="AW357" s="13" t="s">
        <v>32</v>
      </c>
      <c r="AX357" s="13" t="s">
        <v>83</v>
      </c>
      <c r="AY357" s="160" t="s">
        <v>282</v>
      </c>
    </row>
    <row r="358" spans="2:65" s="1" customFormat="1" ht="16.5" customHeight="1" x14ac:dyDescent="0.2">
      <c r="B358" s="32"/>
      <c r="C358" s="137" t="s">
        <v>453</v>
      </c>
      <c r="D358" s="137" t="s">
        <v>284</v>
      </c>
      <c r="E358" s="138" t="s">
        <v>454</v>
      </c>
      <c r="F358" s="139" t="s">
        <v>455</v>
      </c>
      <c r="G358" s="140" t="s">
        <v>287</v>
      </c>
      <c r="H358" s="141">
        <v>23.76</v>
      </c>
      <c r="I358" s="142"/>
      <c r="J358" s="143">
        <f>ROUND(I358*H358,2)</f>
        <v>0</v>
      </c>
      <c r="K358" s="144"/>
      <c r="L358" s="32"/>
      <c r="M358" s="145" t="s">
        <v>1</v>
      </c>
      <c r="N358" s="146" t="s">
        <v>41</v>
      </c>
      <c r="P358" s="147">
        <f>O358*H358</f>
        <v>0</v>
      </c>
      <c r="Q358" s="147">
        <v>2.64E-3</v>
      </c>
      <c r="R358" s="147">
        <f>Q358*H358</f>
        <v>6.2726400000000002E-2</v>
      </c>
      <c r="S358" s="147">
        <v>0</v>
      </c>
      <c r="T358" s="148">
        <f>S358*H358</f>
        <v>0</v>
      </c>
      <c r="AR358" s="149" t="s">
        <v>288</v>
      </c>
      <c r="AT358" s="149" t="s">
        <v>284</v>
      </c>
      <c r="AU358" s="149" t="s">
        <v>85</v>
      </c>
      <c r="AY358" s="17" t="s">
        <v>282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83</v>
      </c>
      <c r="BK358" s="150">
        <f>ROUND(I358*H358,2)</f>
        <v>0</v>
      </c>
      <c r="BL358" s="17" t="s">
        <v>288</v>
      </c>
      <c r="BM358" s="149" t="s">
        <v>456</v>
      </c>
    </row>
    <row r="359" spans="2:65" s="12" customFormat="1" x14ac:dyDescent="0.2">
      <c r="B359" s="151"/>
      <c r="D359" s="152" t="s">
        <v>290</v>
      </c>
      <c r="E359" s="153" t="s">
        <v>1</v>
      </c>
      <c r="F359" s="154" t="s">
        <v>457</v>
      </c>
      <c r="H359" s="155">
        <v>6.48</v>
      </c>
      <c r="I359" s="156"/>
      <c r="L359" s="151"/>
      <c r="M359" s="157"/>
      <c r="T359" s="158"/>
      <c r="AT359" s="153" t="s">
        <v>290</v>
      </c>
      <c r="AU359" s="153" t="s">
        <v>85</v>
      </c>
      <c r="AV359" s="12" t="s">
        <v>85</v>
      </c>
      <c r="AW359" s="12" t="s">
        <v>32</v>
      </c>
      <c r="AX359" s="12" t="s">
        <v>76</v>
      </c>
      <c r="AY359" s="153" t="s">
        <v>282</v>
      </c>
    </row>
    <row r="360" spans="2:65" s="12" customFormat="1" x14ac:dyDescent="0.2">
      <c r="B360" s="151"/>
      <c r="D360" s="152" t="s">
        <v>290</v>
      </c>
      <c r="E360" s="153" t="s">
        <v>1</v>
      </c>
      <c r="F360" s="154" t="s">
        <v>458</v>
      </c>
      <c r="H360" s="155">
        <v>17.28</v>
      </c>
      <c r="I360" s="156"/>
      <c r="L360" s="151"/>
      <c r="M360" s="157"/>
      <c r="T360" s="158"/>
      <c r="AT360" s="153" t="s">
        <v>290</v>
      </c>
      <c r="AU360" s="153" t="s">
        <v>85</v>
      </c>
      <c r="AV360" s="12" t="s">
        <v>85</v>
      </c>
      <c r="AW360" s="12" t="s">
        <v>32</v>
      </c>
      <c r="AX360" s="12" t="s">
        <v>76</v>
      </c>
      <c r="AY360" s="153" t="s">
        <v>282</v>
      </c>
    </row>
    <row r="361" spans="2:65" s="13" customFormat="1" x14ac:dyDescent="0.2">
      <c r="B361" s="159"/>
      <c r="D361" s="152" t="s">
        <v>290</v>
      </c>
      <c r="E361" s="160" t="s">
        <v>1</v>
      </c>
      <c r="F361" s="161" t="s">
        <v>292</v>
      </c>
      <c r="H361" s="162">
        <v>23.76</v>
      </c>
      <c r="I361" s="163"/>
      <c r="L361" s="159"/>
      <c r="M361" s="164"/>
      <c r="T361" s="165"/>
      <c r="AT361" s="160" t="s">
        <v>290</v>
      </c>
      <c r="AU361" s="160" t="s">
        <v>85</v>
      </c>
      <c r="AV361" s="13" t="s">
        <v>288</v>
      </c>
      <c r="AW361" s="13" t="s">
        <v>32</v>
      </c>
      <c r="AX361" s="13" t="s">
        <v>83</v>
      </c>
      <c r="AY361" s="160" t="s">
        <v>282</v>
      </c>
    </row>
    <row r="362" spans="2:65" s="1" customFormat="1" ht="16.5" customHeight="1" x14ac:dyDescent="0.2">
      <c r="B362" s="32"/>
      <c r="C362" s="137" t="s">
        <v>459</v>
      </c>
      <c r="D362" s="137" t="s">
        <v>284</v>
      </c>
      <c r="E362" s="138" t="s">
        <v>460</v>
      </c>
      <c r="F362" s="139" t="s">
        <v>461</v>
      </c>
      <c r="G362" s="140" t="s">
        <v>287</v>
      </c>
      <c r="H362" s="141">
        <v>23.76</v>
      </c>
      <c r="I362" s="142"/>
      <c r="J362" s="143">
        <f>ROUND(I362*H362,2)</f>
        <v>0</v>
      </c>
      <c r="K362" s="144"/>
      <c r="L362" s="32"/>
      <c r="M362" s="145" t="s">
        <v>1</v>
      </c>
      <c r="N362" s="146" t="s">
        <v>41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288</v>
      </c>
      <c r="AT362" s="149" t="s">
        <v>284</v>
      </c>
      <c r="AU362" s="149" t="s">
        <v>85</v>
      </c>
      <c r="AY362" s="17" t="s">
        <v>282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288</v>
      </c>
      <c r="BM362" s="149" t="s">
        <v>462</v>
      </c>
    </row>
    <row r="363" spans="2:65" s="1" customFormat="1" ht="21.75" customHeight="1" x14ac:dyDescent="0.2">
      <c r="B363" s="32"/>
      <c r="C363" s="137" t="s">
        <v>463</v>
      </c>
      <c r="D363" s="137" t="s">
        <v>284</v>
      </c>
      <c r="E363" s="138" t="s">
        <v>464</v>
      </c>
      <c r="F363" s="139" t="s">
        <v>465</v>
      </c>
      <c r="G363" s="140" t="s">
        <v>376</v>
      </c>
      <c r="H363" s="141">
        <v>0.63500000000000001</v>
      </c>
      <c r="I363" s="142"/>
      <c r="J363" s="143">
        <f>ROUND(I363*H363,2)</f>
        <v>0</v>
      </c>
      <c r="K363" s="144"/>
      <c r="L363" s="32"/>
      <c r="M363" s="145" t="s">
        <v>1</v>
      </c>
      <c r="N363" s="146" t="s">
        <v>41</v>
      </c>
      <c r="P363" s="147">
        <f>O363*H363</f>
        <v>0</v>
      </c>
      <c r="Q363" s="147">
        <v>1.0606199999999999</v>
      </c>
      <c r="R363" s="147">
        <f>Q363*H363</f>
        <v>0.67349369999999997</v>
      </c>
      <c r="S363" s="147">
        <v>0</v>
      </c>
      <c r="T363" s="148">
        <f>S363*H363</f>
        <v>0</v>
      </c>
      <c r="AR363" s="149" t="s">
        <v>288</v>
      </c>
      <c r="AT363" s="149" t="s">
        <v>284</v>
      </c>
      <c r="AU363" s="149" t="s">
        <v>85</v>
      </c>
      <c r="AY363" s="17" t="s">
        <v>282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83</v>
      </c>
      <c r="BK363" s="150">
        <f>ROUND(I363*H363,2)</f>
        <v>0</v>
      </c>
      <c r="BL363" s="17" t="s">
        <v>288</v>
      </c>
      <c r="BM363" s="149" t="s">
        <v>466</v>
      </c>
    </row>
    <row r="364" spans="2:65" s="12" customFormat="1" x14ac:dyDescent="0.2">
      <c r="B364" s="151"/>
      <c r="D364" s="152" t="s">
        <v>290</v>
      </c>
      <c r="E364" s="153" t="s">
        <v>1</v>
      </c>
      <c r="F364" s="154" t="s">
        <v>467</v>
      </c>
      <c r="H364" s="155">
        <v>0.63500000000000001</v>
      </c>
      <c r="I364" s="156"/>
      <c r="L364" s="151"/>
      <c r="M364" s="157"/>
      <c r="T364" s="158"/>
      <c r="AT364" s="153" t="s">
        <v>290</v>
      </c>
      <c r="AU364" s="153" t="s">
        <v>85</v>
      </c>
      <c r="AV364" s="12" t="s">
        <v>85</v>
      </c>
      <c r="AW364" s="12" t="s">
        <v>32</v>
      </c>
      <c r="AX364" s="12" t="s">
        <v>76</v>
      </c>
      <c r="AY364" s="153" t="s">
        <v>282</v>
      </c>
    </row>
    <row r="365" spans="2:65" s="13" customFormat="1" x14ac:dyDescent="0.2">
      <c r="B365" s="159"/>
      <c r="D365" s="152" t="s">
        <v>290</v>
      </c>
      <c r="E365" s="160" t="s">
        <v>1</v>
      </c>
      <c r="F365" s="161" t="s">
        <v>292</v>
      </c>
      <c r="H365" s="162">
        <v>0.63500000000000001</v>
      </c>
      <c r="I365" s="163"/>
      <c r="L365" s="159"/>
      <c r="M365" s="164"/>
      <c r="T365" s="165"/>
      <c r="AT365" s="160" t="s">
        <v>290</v>
      </c>
      <c r="AU365" s="160" t="s">
        <v>85</v>
      </c>
      <c r="AV365" s="13" t="s">
        <v>288</v>
      </c>
      <c r="AW365" s="13" t="s">
        <v>32</v>
      </c>
      <c r="AX365" s="13" t="s">
        <v>83</v>
      </c>
      <c r="AY365" s="160" t="s">
        <v>282</v>
      </c>
    </row>
    <row r="366" spans="2:65" s="1" customFormat="1" ht="16.5" customHeight="1" x14ac:dyDescent="0.2">
      <c r="B366" s="32"/>
      <c r="C366" s="137" t="s">
        <v>468</v>
      </c>
      <c r="D366" s="137" t="s">
        <v>284</v>
      </c>
      <c r="E366" s="138" t="s">
        <v>469</v>
      </c>
      <c r="F366" s="139" t="s">
        <v>470</v>
      </c>
      <c r="G366" s="140" t="s">
        <v>471</v>
      </c>
      <c r="H366" s="141">
        <v>18.5</v>
      </c>
      <c r="I366" s="142"/>
      <c r="J366" s="143">
        <f>ROUND(I366*H366,2)</f>
        <v>0</v>
      </c>
      <c r="K366" s="144"/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288</v>
      </c>
      <c r="AT366" s="149" t="s">
        <v>284</v>
      </c>
      <c r="AU366" s="149" t="s">
        <v>85</v>
      </c>
      <c r="AY366" s="17" t="s">
        <v>282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288</v>
      </c>
      <c r="BM366" s="149" t="s">
        <v>472</v>
      </c>
    </row>
    <row r="367" spans="2:65" s="12" customFormat="1" x14ac:dyDescent="0.2">
      <c r="B367" s="151"/>
      <c r="D367" s="152" t="s">
        <v>290</v>
      </c>
      <c r="E367" s="153" t="s">
        <v>1</v>
      </c>
      <c r="F367" s="154" t="s">
        <v>473</v>
      </c>
      <c r="H367" s="155">
        <v>0.9</v>
      </c>
      <c r="I367" s="156"/>
      <c r="L367" s="151"/>
      <c r="M367" s="157"/>
      <c r="T367" s="158"/>
      <c r="AT367" s="153" t="s">
        <v>290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282</v>
      </c>
    </row>
    <row r="368" spans="2:65" s="12" customFormat="1" x14ac:dyDescent="0.2">
      <c r="B368" s="151"/>
      <c r="D368" s="152" t="s">
        <v>290</v>
      </c>
      <c r="E368" s="153" t="s">
        <v>1</v>
      </c>
      <c r="F368" s="154" t="s">
        <v>474</v>
      </c>
      <c r="H368" s="155">
        <v>1.6</v>
      </c>
      <c r="I368" s="156"/>
      <c r="L368" s="151"/>
      <c r="M368" s="157"/>
      <c r="T368" s="158"/>
      <c r="AT368" s="153" t="s">
        <v>290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282</v>
      </c>
    </row>
    <row r="369" spans="2:65" s="12" customFormat="1" x14ac:dyDescent="0.2">
      <c r="B369" s="151"/>
      <c r="D369" s="152" t="s">
        <v>290</v>
      </c>
      <c r="E369" s="153" t="s">
        <v>1</v>
      </c>
      <c r="F369" s="154" t="s">
        <v>475</v>
      </c>
      <c r="H369" s="155">
        <v>16</v>
      </c>
      <c r="I369" s="156"/>
      <c r="L369" s="151"/>
      <c r="M369" s="157"/>
      <c r="T369" s="158"/>
      <c r="AT369" s="153" t="s">
        <v>290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282</v>
      </c>
    </row>
    <row r="370" spans="2:65" s="14" customFormat="1" x14ac:dyDescent="0.2">
      <c r="B370" s="166"/>
      <c r="D370" s="152" t="s">
        <v>290</v>
      </c>
      <c r="E370" s="167" t="s">
        <v>1</v>
      </c>
      <c r="F370" s="168" t="s">
        <v>306</v>
      </c>
      <c r="H370" s="169">
        <v>18.5</v>
      </c>
      <c r="I370" s="170"/>
      <c r="L370" s="166"/>
      <c r="M370" s="171"/>
      <c r="T370" s="172"/>
      <c r="AT370" s="167" t="s">
        <v>290</v>
      </c>
      <c r="AU370" s="167" t="s">
        <v>85</v>
      </c>
      <c r="AV370" s="14" t="s">
        <v>105</v>
      </c>
      <c r="AW370" s="14" t="s">
        <v>32</v>
      </c>
      <c r="AX370" s="14" t="s">
        <v>76</v>
      </c>
      <c r="AY370" s="167" t="s">
        <v>282</v>
      </c>
    </row>
    <row r="371" spans="2:65" s="13" customFormat="1" x14ac:dyDescent="0.2">
      <c r="B371" s="159"/>
      <c r="D371" s="152" t="s">
        <v>290</v>
      </c>
      <c r="E371" s="160" t="s">
        <v>1</v>
      </c>
      <c r="F371" s="161" t="s">
        <v>292</v>
      </c>
      <c r="H371" s="162">
        <v>18.5</v>
      </c>
      <c r="I371" s="163"/>
      <c r="L371" s="159"/>
      <c r="M371" s="164"/>
      <c r="T371" s="165"/>
      <c r="AT371" s="160" t="s">
        <v>290</v>
      </c>
      <c r="AU371" s="160" t="s">
        <v>85</v>
      </c>
      <c r="AV371" s="13" t="s">
        <v>288</v>
      </c>
      <c r="AW371" s="13" t="s">
        <v>32</v>
      </c>
      <c r="AX371" s="13" t="s">
        <v>83</v>
      </c>
      <c r="AY371" s="160" t="s">
        <v>282</v>
      </c>
    </row>
    <row r="372" spans="2:65" s="1" customFormat="1" ht="16.5" customHeight="1" x14ac:dyDescent="0.2">
      <c r="B372" s="32"/>
      <c r="C372" s="137" t="s">
        <v>476</v>
      </c>
      <c r="D372" s="137" t="s">
        <v>284</v>
      </c>
      <c r="E372" s="138" t="s">
        <v>477</v>
      </c>
      <c r="F372" s="139" t="s">
        <v>478</v>
      </c>
      <c r="G372" s="140" t="s">
        <v>471</v>
      </c>
      <c r="H372" s="141">
        <v>12.4</v>
      </c>
      <c r="I372" s="142"/>
      <c r="J372" s="143">
        <f>ROUND(I372*H372,2)</f>
        <v>0</v>
      </c>
      <c r="K372" s="144"/>
      <c r="L372" s="32"/>
      <c r="M372" s="145" t="s">
        <v>1</v>
      </c>
      <c r="N372" s="146" t="s">
        <v>41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288</v>
      </c>
      <c r="AT372" s="149" t="s">
        <v>284</v>
      </c>
      <c r="AU372" s="149" t="s">
        <v>85</v>
      </c>
      <c r="AY372" s="17" t="s">
        <v>282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83</v>
      </c>
      <c r="BK372" s="150">
        <f>ROUND(I372*H372,2)</f>
        <v>0</v>
      </c>
      <c r="BL372" s="17" t="s">
        <v>288</v>
      </c>
      <c r="BM372" s="149" t="s">
        <v>479</v>
      </c>
    </row>
    <row r="373" spans="2:65" s="12" customFormat="1" x14ac:dyDescent="0.2">
      <c r="B373" s="151"/>
      <c r="D373" s="152" t="s">
        <v>290</v>
      </c>
      <c r="E373" s="153" t="s">
        <v>1</v>
      </c>
      <c r="F373" s="154" t="s">
        <v>473</v>
      </c>
      <c r="H373" s="155">
        <v>0.9</v>
      </c>
      <c r="I373" s="156"/>
      <c r="L373" s="151"/>
      <c r="M373" s="157"/>
      <c r="T373" s="158"/>
      <c r="AT373" s="153" t="s">
        <v>290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282</v>
      </c>
    </row>
    <row r="374" spans="2:65" s="12" customFormat="1" x14ac:dyDescent="0.2">
      <c r="B374" s="151"/>
      <c r="D374" s="152" t="s">
        <v>290</v>
      </c>
      <c r="E374" s="153" t="s">
        <v>1</v>
      </c>
      <c r="F374" s="154" t="s">
        <v>480</v>
      </c>
      <c r="H374" s="155">
        <v>4</v>
      </c>
      <c r="I374" s="156"/>
      <c r="L374" s="151"/>
      <c r="M374" s="157"/>
      <c r="T374" s="158"/>
      <c r="AT374" s="153" t="s">
        <v>290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282</v>
      </c>
    </row>
    <row r="375" spans="2:65" s="12" customFormat="1" x14ac:dyDescent="0.2">
      <c r="B375" s="151"/>
      <c r="D375" s="152" t="s">
        <v>290</v>
      </c>
      <c r="E375" s="153" t="s">
        <v>1</v>
      </c>
      <c r="F375" s="154" t="s">
        <v>481</v>
      </c>
      <c r="H375" s="155">
        <v>7.5</v>
      </c>
      <c r="I375" s="156"/>
      <c r="L375" s="151"/>
      <c r="M375" s="157"/>
      <c r="T375" s="158"/>
      <c r="AT375" s="153" t="s">
        <v>290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282</v>
      </c>
    </row>
    <row r="376" spans="2:65" s="14" customFormat="1" x14ac:dyDescent="0.2">
      <c r="B376" s="166"/>
      <c r="D376" s="152" t="s">
        <v>290</v>
      </c>
      <c r="E376" s="167" t="s">
        <v>1</v>
      </c>
      <c r="F376" s="168" t="s">
        <v>306</v>
      </c>
      <c r="H376" s="169">
        <v>12.4</v>
      </c>
      <c r="I376" s="170"/>
      <c r="L376" s="166"/>
      <c r="M376" s="171"/>
      <c r="T376" s="172"/>
      <c r="AT376" s="167" t="s">
        <v>290</v>
      </c>
      <c r="AU376" s="167" t="s">
        <v>85</v>
      </c>
      <c r="AV376" s="14" t="s">
        <v>105</v>
      </c>
      <c r="AW376" s="14" t="s">
        <v>32</v>
      </c>
      <c r="AX376" s="14" t="s">
        <v>76</v>
      </c>
      <c r="AY376" s="167" t="s">
        <v>282</v>
      </c>
    </row>
    <row r="377" spans="2:65" s="13" customFormat="1" x14ac:dyDescent="0.2">
      <c r="B377" s="159"/>
      <c r="D377" s="152" t="s">
        <v>290</v>
      </c>
      <c r="E377" s="160" t="s">
        <v>1</v>
      </c>
      <c r="F377" s="161" t="s">
        <v>292</v>
      </c>
      <c r="H377" s="162">
        <v>12.4</v>
      </c>
      <c r="I377" s="163"/>
      <c r="L377" s="159"/>
      <c r="M377" s="164"/>
      <c r="T377" s="165"/>
      <c r="AT377" s="160" t="s">
        <v>290</v>
      </c>
      <c r="AU377" s="160" t="s">
        <v>85</v>
      </c>
      <c r="AV377" s="13" t="s">
        <v>288</v>
      </c>
      <c r="AW377" s="13" t="s">
        <v>32</v>
      </c>
      <c r="AX377" s="13" t="s">
        <v>83</v>
      </c>
      <c r="AY377" s="160" t="s">
        <v>282</v>
      </c>
    </row>
    <row r="378" spans="2:65" s="1" customFormat="1" ht="16.5" customHeight="1" x14ac:dyDescent="0.2">
      <c r="B378" s="32"/>
      <c r="C378" s="137" t="s">
        <v>482</v>
      </c>
      <c r="D378" s="137" t="s">
        <v>284</v>
      </c>
      <c r="E378" s="138" t="s">
        <v>483</v>
      </c>
      <c r="F378" s="139" t="s">
        <v>484</v>
      </c>
      <c r="G378" s="140" t="s">
        <v>471</v>
      </c>
      <c r="H378" s="141">
        <v>2.1</v>
      </c>
      <c r="I378" s="142"/>
      <c r="J378" s="143">
        <f>ROUND(I378*H378,2)</f>
        <v>0</v>
      </c>
      <c r="K378" s="144"/>
      <c r="L378" s="32"/>
      <c r="M378" s="145" t="s">
        <v>1</v>
      </c>
      <c r="N378" s="146" t="s">
        <v>41</v>
      </c>
      <c r="P378" s="147">
        <f>O378*H378</f>
        <v>0</v>
      </c>
      <c r="Q378" s="147">
        <v>0</v>
      </c>
      <c r="R378" s="147">
        <f>Q378*H378</f>
        <v>0</v>
      </c>
      <c r="S378" s="147">
        <v>0</v>
      </c>
      <c r="T378" s="148">
        <f>S378*H378</f>
        <v>0</v>
      </c>
      <c r="AR378" s="149" t="s">
        <v>288</v>
      </c>
      <c r="AT378" s="149" t="s">
        <v>284</v>
      </c>
      <c r="AU378" s="149" t="s">
        <v>85</v>
      </c>
      <c r="AY378" s="17" t="s">
        <v>282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83</v>
      </c>
      <c r="BK378" s="150">
        <f>ROUND(I378*H378,2)</f>
        <v>0</v>
      </c>
      <c r="BL378" s="17" t="s">
        <v>288</v>
      </c>
      <c r="BM378" s="149" t="s">
        <v>485</v>
      </c>
    </row>
    <row r="379" spans="2:65" s="12" customFormat="1" x14ac:dyDescent="0.2">
      <c r="B379" s="151"/>
      <c r="D379" s="152" t="s">
        <v>290</v>
      </c>
      <c r="E379" s="153" t="s">
        <v>1</v>
      </c>
      <c r="F379" s="154" t="s">
        <v>486</v>
      </c>
      <c r="H379" s="155">
        <v>2.1</v>
      </c>
      <c r="I379" s="156"/>
      <c r="L379" s="151"/>
      <c r="M379" s="157"/>
      <c r="T379" s="158"/>
      <c r="AT379" s="153" t="s">
        <v>290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282</v>
      </c>
    </row>
    <row r="380" spans="2:65" s="14" customFormat="1" x14ac:dyDescent="0.2">
      <c r="B380" s="166"/>
      <c r="D380" s="152" t="s">
        <v>290</v>
      </c>
      <c r="E380" s="167" t="s">
        <v>1</v>
      </c>
      <c r="F380" s="168" t="s">
        <v>306</v>
      </c>
      <c r="H380" s="169">
        <v>2.1</v>
      </c>
      <c r="I380" s="170"/>
      <c r="L380" s="166"/>
      <c r="M380" s="171"/>
      <c r="T380" s="172"/>
      <c r="AT380" s="167" t="s">
        <v>290</v>
      </c>
      <c r="AU380" s="167" t="s">
        <v>85</v>
      </c>
      <c r="AV380" s="14" t="s">
        <v>105</v>
      </c>
      <c r="AW380" s="14" t="s">
        <v>32</v>
      </c>
      <c r="AX380" s="14" t="s">
        <v>76</v>
      </c>
      <c r="AY380" s="167" t="s">
        <v>282</v>
      </c>
    </row>
    <row r="381" spans="2:65" s="13" customFormat="1" x14ac:dyDescent="0.2">
      <c r="B381" s="159"/>
      <c r="D381" s="152" t="s">
        <v>290</v>
      </c>
      <c r="E381" s="160" t="s">
        <v>1</v>
      </c>
      <c r="F381" s="161" t="s">
        <v>292</v>
      </c>
      <c r="H381" s="162">
        <v>2.1</v>
      </c>
      <c r="I381" s="163"/>
      <c r="L381" s="159"/>
      <c r="M381" s="164"/>
      <c r="T381" s="165"/>
      <c r="AT381" s="160" t="s">
        <v>290</v>
      </c>
      <c r="AU381" s="160" t="s">
        <v>85</v>
      </c>
      <c r="AV381" s="13" t="s">
        <v>288</v>
      </c>
      <c r="AW381" s="13" t="s">
        <v>32</v>
      </c>
      <c r="AX381" s="13" t="s">
        <v>83</v>
      </c>
      <c r="AY381" s="160" t="s">
        <v>282</v>
      </c>
    </row>
    <row r="382" spans="2:65" s="1" customFormat="1" ht="16.5" customHeight="1" x14ac:dyDescent="0.2">
      <c r="B382" s="32"/>
      <c r="C382" s="137" t="s">
        <v>487</v>
      </c>
      <c r="D382" s="137" t="s">
        <v>284</v>
      </c>
      <c r="E382" s="138" t="s">
        <v>488</v>
      </c>
      <c r="F382" s="139" t="s">
        <v>489</v>
      </c>
      <c r="G382" s="140" t="s">
        <v>471</v>
      </c>
      <c r="H382" s="141">
        <v>2.4</v>
      </c>
      <c r="I382" s="142"/>
      <c r="J382" s="143">
        <f>ROUND(I382*H382,2)</f>
        <v>0</v>
      </c>
      <c r="K382" s="144"/>
      <c r="L382" s="32"/>
      <c r="M382" s="145" t="s">
        <v>1</v>
      </c>
      <c r="N382" s="146" t="s">
        <v>41</v>
      </c>
      <c r="P382" s="147">
        <f>O382*H382</f>
        <v>0</v>
      </c>
      <c r="Q382" s="147">
        <v>0</v>
      </c>
      <c r="R382" s="147">
        <f>Q382*H382</f>
        <v>0</v>
      </c>
      <c r="S382" s="147">
        <v>0</v>
      </c>
      <c r="T382" s="148">
        <f>S382*H382</f>
        <v>0</v>
      </c>
      <c r="AR382" s="149" t="s">
        <v>288</v>
      </c>
      <c r="AT382" s="149" t="s">
        <v>284</v>
      </c>
      <c r="AU382" s="149" t="s">
        <v>85</v>
      </c>
      <c r="AY382" s="17" t="s">
        <v>282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83</v>
      </c>
      <c r="BK382" s="150">
        <f>ROUND(I382*H382,2)</f>
        <v>0</v>
      </c>
      <c r="BL382" s="17" t="s">
        <v>288</v>
      </c>
      <c r="BM382" s="149" t="s">
        <v>490</v>
      </c>
    </row>
    <row r="383" spans="2:65" s="12" customFormat="1" x14ac:dyDescent="0.2">
      <c r="B383" s="151"/>
      <c r="D383" s="152" t="s">
        <v>290</v>
      </c>
      <c r="E383" s="153" t="s">
        <v>1</v>
      </c>
      <c r="F383" s="154" t="s">
        <v>491</v>
      </c>
      <c r="H383" s="155">
        <v>2</v>
      </c>
      <c r="I383" s="156"/>
      <c r="L383" s="151"/>
      <c r="M383" s="157"/>
      <c r="T383" s="158"/>
      <c r="AT383" s="153" t="s">
        <v>290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282</v>
      </c>
    </row>
    <row r="384" spans="2:65" s="12" customFormat="1" x14ac:dyDescent="0.2">
      <c r="B384" s="151"/>
      <c r="D384" s="152" t="s">
        <v>290</v>
      </c>
      <c r="E384" s="153" t="s">
        <v>1</v>
      </c>
      <c r="F384" s="154" t="s">
        <v>492</v>
      </c>
      <c r="H384" s="155">
        <v>0.4</v>
      </c>
      <c r="I384" s="156"/>
      <c r="L384" s="151"/>
      <c r="M384" s="157"/>
      <c r="T384" s="158"/>
      <c r="AT384" s="153" t="s">
        <v>290</v>
      </c>
      <c r="AU384" s="153" t="s">
        <v>85</v>
      </c>
      <c r="AV384" s="12" t="s">
        <v>85</v>
      </c>
      <c r="AW384" s="12" t="s">
        <v>32</v>
      </c>
      <c r="AX384" s="12" t="s">
        <v>76</v>
      </c>
      <c r="AY384" s="153" t="s">
        <v>282</v>
      </c>
    </row>
    <row r="385" spans="2:65" s="14" customFormat="1" x14ac:dyDescent="0.2">
      <c r="B385" s="166"/>
      <c r="D385" s="152" t="s">
        <v>290</v>
      </c>
      <c r="E385" s="167" t="s">
        <v>1</v>
      </c>
      <c r="F385" s="168" t="s">
        <v>306</v>
      </c>
      <c r="H385" s="169">
        <v>2.4</v>
      </c>
      <c r="I385" s="170"/>
      <c r="L385" s="166"/>
      <c r="M385" s="171"/>
      <c r="T385" s="172"/>
      <c r="AT385" s="167" t="s">
        <v>290</v>
      </c>
      <c r="AU385" s="167" t="s">
        <v>85</v>
      </c>
      <c r="AV385" s="14" t="s">
        <v>105</v>
      </c>
      <c r="AW385" s="14" t="s">
        <v>32</v>
      </c>
      <c r="AX385" s="14" t="s">
        <v>76</v>
      </c>
      <c r="AY385" s="167" t="s">
        <v>282</v>
      </c>
    </row>
    <row r="386" spans="2:65" s="13" customFormat="1" x14ac:dyDescent="0.2">
      <c r="B386" s="159"/>
      <c r="D386" s="152" t="s">
        <v>290</v>
      </c>
      <c r="E386" s="160" t="s">
        <v>1</v>
      </c>
      <c r="F386" s="161" t="s">
        <v>292</v>
      </c>
      <c r="H386" s="162">
        <v>2.4</v>
      </c>
      <c r="I386" s="163"/>
      <c r="L386" s="159"/>
      <c r="M386" s="164"/>
      <c r="T386" s="165"/>
      <c r="AT386" s="160" t="s">
        <v>290</v>
      </c>
      <c r="AU386" s="160" t="s">
        <v>85</v>
      </c>
      <c r="AV386" s="13" t="s">
        <v>288</v>
      </c>
      <c r="AW386" s="13" t="s">
        <v>32</v>
      </c>
      <c r="AX386" s="13" t="s">
        <v>83</v>
      </c>
      <c r="AY386" s="160" t="s">
        <v>282</v>
      </c>
    </row>
    <row r="387" spans="2:65" s="1" customFormat="1" ht="16.5" customHeight="1" x14ac:dyDescent="0.2">
      <c r="B387" s="32"/>
      <c r="C387" s="137" t="s">
        <v>493</v>
      </c>
      <c r="D387" s="137" t="s">
        <v>284</v>
      </c>
      <c r="E387" s="138" t="s">
        <v>494</v>
      </c>
      <c r="F387" s="139" t="s">
        <v>495</v>
      </c>
      <c r="G387" s="140" t="s">
        <v>471</v>
      </c>
      <c r="H387" s="141">
        <v>0.5</v>
      </c>
      <c r="I387" s="142"/>
      <c r="J387" s="143">
        <f>ROUND(I387*H387,2)</f>
        <v>0</v>
      </c>
      <c r="K387" s="144"/>
      <c r="L387" s="32"/>
      <c r="M387" s="145" t="s">
        <v>1</v>
      </c>
      <c r="N387" s="146" t="s">
        <v>41</v>
      </c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AR387" s="149" t="s">
        <v>288</v>
      </c>
      <c r="AT387" s="149" t="s">
        <v>284</v>
      </c>
      <c r="AU387" s="149" t="s">
        <v>85</v>
      </c>
      <c r="AY387" s="17" t="s">
        <v>282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288</v>
      </c>
      <c r="BM387" s="149" t="s">
        <v>496</v>
      </c>
    </row>
    <row r="388" spans="2:65" s="12" customFormat="1" x14ac:dyDescent="0.2">
      <c r="B388" s="151"/>
      <c r="D388" s="152" t="s">
        <v>290</v>
      </c>
      <c r="E388" s="153" t="s">
        <v>1</v>
      </c>
      <c r="F388" s="154" t="s">
        <v>497</v>
      </c>
      <c r="H388" s="155">
        <v>0.5</v>
      </c>
      <c r="I388" s="156"/>
      <c r="L388" s="151"/>
      <c r="M388" s="157"/>
      <c r="T388" s="158"/>
      <c r="AT388" s="153" t="s">
        <v>290</v>
      </c>
      <c r="AU388" s="153" t="s">
        <v>85</v>
      </c>
      <c r="AV388" s="12" t="s">
        <v>85</v>
      </c>
      <c r="AW388" s="12" t="s">
        <v>32</v>
      </c>
      <c r="AX388" s="12" t="s">
        <v>76</v>
      </c>
      <c r="AY388" s="153" t="s">
        <v>282</v>
      </c>
    </row>
    <row r="389" spans="2:65" s="14" customFormat="1" x14ac:dyDescent="0.2">
      <c r="B389" s="166"/>
      <c r="D389" s="152" t="s">
        <v>290</v>
      </c>
      <c r="E389" s="167" t="s">
        <v>1</v>
      </c>
      <c r="F389" s="168" t="s">
        <v>306</v>
      </c>
      <c r="H389" s="169">
        <v>0.5</v>
      </c>
      <c r="I389" s="170"/>
      <c r="L389" s="166"/>
      <c r="M389" s="171"/>
      <c r="T389" s="172"/>
      <c r="AT389" s="167" t="s">
        <v>290</v>
      </c>
      <c r="AU389" s="167" t="s">
        <v>85</v>
      </c>
      <c r="AV389" s="14" t="s">
        <v>105</v>
      </c>
      <c r="AW389" s="14" t="s">
        <v>32</v>
      </c>
      <c r="AX389" s="14" t="s">
        <v>76</v>
      </c>
      <c r="AY389" s="167" t="s">
        <v>282</v>
      </c>
    </row>
    <row r="390" spans="2:65" s="13" customFormat="1" x14ac:dyDescent="0.2">
      <c r="B390" s="159"/>
      <c r="D390" s="152" t="s">
        <v>290</v>
      </c>
      <c r="E390" s="160" t="s">
        <v>1</v>
      </c>
      <c r="F390" s="161" t="s">
        <v>292</v>
      </c>
      <c r="H390" s="162">
        <v>0.5</v>
      </c>
      <c r="I390" s="163"/>
      <c r="L390" s="159"/>
      <c r="M390" s="164"/>
      <c r="T390" s="165"/>
      <c r="AT390" s="160" t="s">
        <v>290</v>
      </c>
      <c r="AU390" s="160" t="s">
        <v>85</v>
      </c>
      <c r="AV390" s="13" t="s">
        <v>288</v>
      </c>
      <c r="AW390" s="13" t="s">
        <v>32</v>
      </c>
      <c r="AX390" s="13" t="s">
        <v>83</v>
      </c>
      <c r="AY390" s="160" t="s">
        <v>282</v>
      </c>
    </row>
    <row r="391" spans="2:65" s="1" customFormat="1" ht="16.5" customHeight="1" x14ac:dyDescent="0.2">
      <c r="B391" s="32"/>
      <c r="C391" s="137" t="s">
        <v>498</v>
      </c>
      <c r="D391" s="137" t="s">
        <v>284</v>
      </c>
      <c r="E391" s="138" t="s">
        <v>499</v>
      </c>
      <c r="F391" s="139" t="s">
        <v>500</v>
      </c>
      <c r="G391" s="140" t="s">
        <v>471</v>
      </c>
      <c r="H391" s="141">
        <v>3</v>
      </c>
      <c r="I391" s="142"/>
      <c r="J391" s="143">
        <f>ROUND(I391*H391,2)</f>
        <v>0</v>
      </c>
      <c r="K391" s="144"/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288</v>
      </c>
      <c r="AT391" s="149" t="s">
        <v>284</v>
      </c>
      <c r="AU391" s="149" t="s">
        <v>85</v>
      </c>
      <c r="AY391" s="17" t="s">
        <v>282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288</v>
      </c>
      <c r="BM391" s="149" t="s">
        <v>501</v>
      </c>
    </row>
    <row r="392" spans="2:65" s="12" customFormat="1" x14ac:dyDescent="0.2">
      <c r="B392" s="151"/>
      <c r="D392" s="152" t="s">
        <v>290</v>
      </c>
      <c r="E392" s="153" t="s">
        <v>1</v>
      </c>
      <c r="F392" s="154" t="s">
        <v>502</v>
      </c>
      <c r="H392" s="155">
        <v>3</v>
      </c>
      <c r="I392" s="156"/>
      <c r="L392" s="151"/>
      <c r="M392" s="157"/>
      <c r="T392" s="158"/>
      <c r="AT392" s="153" t="s">
        <v>290</v>
      </c>
      <c r="AU392" s="153" t="s">
        <v>85</v>
      </c>
      <c r="AV392" s="12" t="s">
        <v>85</v>
      </c>
      <c r="AW392" s="12" t="s">
        <v>32</v>
      </c>
      <c r="AX392" s="12" t="s">
        <v>76</v>
      </c>
      <c r="AY392" s="153" t="s">
        <v>282</v>
      </c>
    </row>
    <row r="393" spans="2:65" s="14" customFormat="1" x14ac:dyDescent="0.2">
      <c r="B393" s="166"/>
      <c r="D393" s="152" t="s">
        <v>290</v>
      </c>
      <c r="E393" s="167" t="s">
        <v>1</v>
      </c>
      <c r="F393" s="168" t="s">
        <v>306</v>
      </c>
      <c r="H393" s="169">
        <v>3</v>
      </c>
      <c r="I393" s="170"/>
      <c r="L393" s="166"/>
      <c r="M393" s="171"/>
      <c r="T393" s="172"/>
      <c r="AT393" s="167" t="s">
        <v>290</v>
      </c>
      <c r="AU393" s="167" t="s">
        <v>85</v>
      </c>
      <c r="AV393" s="14" t="s">
        <v>105</v>
      </c>
      <c r="AW393" s="14" t="s">
        <v>32</v>
      </c>
      <c r="AX393" s="14" t="s">
        <v>76</v>
      </c>
      <c r="AY393" s="167" t="s">
        <v>282</v>
      </c>
    </row>
    <row r="394" spans="2:65" s="13" customFormat="1" x14ac:dyDescent="0.2">
      <c r="B394" s="159"/>
      <c r="D394" s="152" t="s">
        <v>290</v>
      </c>
      <c r="E394" s="160" t="s">
        <v>1</v>
      </c>
      <c r="F394" s="161" t="s">
        <v>292</v>
      </c>
      <c r="H394" s="162">
        <v>3</v>
      </c>
      <c r="I394" s="163"/>
      <c r="L394" s="159"/>
      <c r="M394" s="164"/>
      <c r="T394" s="165"/>
      <c r="AT394" s="160" t="s">
        <v>290</v>
      </c>
      <c r="AU394" s="160" t="s">
        <v>85</v>
      </c>
      <c r="AV394" s="13" t="s">
        <v>288</v>
      </c>
      <c r="AW394" s="13" t="s">
        <v>32</v>
      </c>
      <c r="AX394" s="13" t="s">
        <v>83</v>
      </c>
      <c r="AY394" s="160" t="s">
        <v>282</v>
      </c>
    </row>
    <row r="395" spans="2:65" s="1" customFormat="1" ht="16.5" customHeight="1" x14ac:dyDescent="0.2">
      <c r="B395" s="32"/>
      <c r="C395" s="137" t="s">
        <v>503</v>
      </c>
      <c r="D395" s="137" t="s">
        <v>284</v>
      </c>
      <c r="E395" s="138" t="s">
        <v>504</v>
      </c>
      <c r="F395" s="139" t="s">
        <v>505</v>
      </c>
      <c r="G395" s="140" t="s">
        <v>471</v>
      </c>
      <c r="H395" s="141">
        <v>1</v>
      </c>
      <c r="I395" s="142"/>
      <c r="J395" s="143">
        <f>ROUND(I395*H395,2)</f>
        <v>0</v>
      </c>
      <c r="K395" s="144"/>
      <c r="L395" s="32"/>
      <c r="M395" s="145" t="s">
        <v>1</v>
      </c>
      <c r="N395" s="146" t="s">
        <v>41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288</v>
      </c>
      <c r="AT395" s="149" t="s">
        <v>284</v>
      </c>
      <c r="AU395" s="149" t="s">
        <v>85</v>
      </c>
      <c r="AY395" s="17" t="s">
        <v>282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83</v>
      </c>
      <c r="BK395" s="150">
        <f>ROUND(I395*H395,2)</f>
        <v>0</v>
      </c>
      <c r="BL395" s="17" t="s">
        <v>288</v>
      </c>
      <c r="BM395" s="149" t="s">
        <v>506</v>
      </c>
    </row>
    <row r="396" spans="2:65" s="12" customFormat="1" x14ac:dyDescent="0.2">
      <c r="B396" s="151"/>
      <c r="D396" s="152" t="s">
        <v>290</v>
      </c>
      <c r="E396" s="153" t="s">
        <v>1</v>
      </c>
      <c r="F396" s="154" t="s">
        <v>507</v>
      </c>
      <c r="H396" s="155">
        <v>1</v>
      </c>
      <c r="I396" s="156"/>
      <c r="L396" s="151"/>
      <c r="M396" s="157"/>
      <c r="T396" s="158"/>
      <c r="AT396" s="153" t="s">
        <v>290</v>
      </c>
      <c r="AU396" s="153" t="s">
        <v>85</v>
      </c>
      <c r="AV396" s="12" t="s">
        <v>85</v>
      </c>
      <c r="AW396" s="12" t="s">
        <v>32</v>
      </c>
      <c r="AX396" s="12" t="s">
        <v>76</v>
      </c>
      <c r="AY396" s="153" t="s">
        <v>282</v>
      </c>
    </row>
    <row r="397" spans="2:65" s="14" customFormat="1" x14ac:dyDescent="0.2">
      <c r="B397" s="166"/>
      <c r="D397" s="152" t="s">
        <v>290</v>
      </c>
      <c r="E397" s="167" t="s">
        <v>1</v>
      </c>
      <c r="F397" s="168" t="s">
        <v>306</v>
      </c>
      <c r="H397" s="169">
        <v>1</v>
      </c>
      <c r="I397" s="170"/>
      <c r="L397" s="166"/>
      <c r="M397" s="171"/>
      <c r="T397" s="172"/>
      <c r="AT397" s="167" t="s">
        <v>290</v>
      </c>
      <c r="AU397" s="167" t="s">
        <v>85</v>
      </c>
      <c r="AV397" s="14" t="s">
        <v>105</v>
      </c>
      <c r="AW397" s="14" t="s">
        <v>32</v>
      </c>
      <c r="AX397" s="14" t="s">
        <v>76</v>
      </c>
      <c r="AY397" s="167" t="s">
        <v>282</v>
      </c>
    </row>
    <row r="398" spans="2:65" s="13" customFormat="1" x14ac:dyDescent="0.2">
      <c r="B398" s="159"/>
      <c r="D398" s="152" t="s">
        <v>290</v>
      </c>
      <c r="E398" s="160" t="s">
        <v>1</v>
      </c>
      <c r="F398" s="161" t="s">
        <v>292</v>
      </c>
      <c r="H398" s="162">
        <v>1</v>
      </c>
      <c r="I398" s="163"/>
      <c r="L398" s="159"/>
      <c r="M398" s="164"/>
      <c r="T398" s="165"/>
      <c r="AT398" s="160" t="s">
        <v>290</v>
      </c>
      <c r="AU398" s="160" t="s">
        <v>85</v>
      </c>
      <c r="AV398" s="13" t="s">
        <v>288</v>
      </c>
      <c r="AW398" s="13" t="s">
        <v>32</v>
      </c>
      <c r="AX398" s="13" t="s">
        <v>83</v>
      </c>
      <c r="AY398" s="160" t="s">
        <v>282</v>
      </c>
    </row>
    <row r="399" spans="2:65" s="1" customFormat="1" ht="16.5" customHeight="1" x14ac:dyDescent="0.2">
      <c r="B399" s="32"/>
      <c r="C399" s="137" t="s">
        <v>508</v>
      </c>
      <c r="D399" s="137" t="s">
        <v>284</v>
      </c>
      <c r="E399" s="138" t="s">
        <v>509</v>
      </c>
      <c r="F399" s="139" t="s">
        <v>510</v>
      </c>
      <c r="G399" s="140" t="s">
        <v>471</v>
      </c>
      <c r="H399" s="141">
        <v>5.2</v>
      </c>
      <c r="I399" s="142"/>
      <c r="J399" s="143">
        <f>ROUND(I399*H399,2)</f>
        <v>0</v>
      </c>
      <c r="K399" s="144"/>
      <c r="L399" s="32"/>
      <c r="M399" s="145" t="s">
        <v>1</v>
      </c>
      <c r="N399" s="146" t="s">
        <v>41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288</v>
      </c>
      <c r="AT399" s="149" t="s">
        <v>284</v>
      </c>
      <c r="AU399" s="149" t="s">
        <v>85</v>
      </c>
      <c r="AY399" s="17" t="s">
        <v>282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288</v>
      </c>
      <c r="BM399" s="149" t="s">
        <v>511</v>
      </c>
    </row>
    <row r="400" spans="2:65" s="12" customFormat="1" x14ac:dyDescent="0.2">
      <c r="B400" s="151"/>
      <c r="D400" s="152" t="s">
        <v>290</v>
      </c>
      <c r="E400" s="153" t="s">
        <v>1</v>
      </c>
      <c r="F400" s="154" t="s">
        <v>512</v>
      </c>
      <c r="H400" s="155">
        <v>5.2</v>
      </c>
      <c r="I400" s="156"/>
      <c r="L400" s="151"/>
      <c r="M400" s="157"/>
      <c r="T400" s="158"/>
      <c r="AT400" s="153" t="s">
        <v>290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282</v>
      </c>
    </row>
    <row r="401" spans="2:65" s="14" customFormat="1" x14ac:dyDescent="0.2">
      <c r="B401" s="166"/>
      <c r="D401" s="152" t="s">
        <v>290</v>
      </c>
      <c r="E401" s="167" t="s">
        <v>1</v>
      </c>
      <c r="F401" s="168" t="s">
        <v>306</v>
      </c>
      <c r="H401" s="169">
        <v>5.2</v>
      </c>
      <c r="I401" s="170"/>
      <c r="L401" s="166"/>
      <c r="M401" s="171"/>
      <c r="T401" s="172"/>
      <c r="AT401" s="167" t="s">
        <v>290</v>
      </c>
      <c r="AU401" s="167" t="s">
        <v>85</v>
      </c>
      <c r="AV401" s="14" t="s">
        <v>105</v>
      </c>
      <c r="AW401" s="14" t="s">
        <v>32</v>
      </c>
      <c r="AX401" s="14" t="s">
        <v>76</v>
      </c>
      <c r="AY401" s="167" t="s">
        <v>282</v>
      </c>
    </row>
    <row r="402" spans="2:65" s="13" customFormat="1" x14ac:dyDescent="0.2">
      <c r="B402" s="159"/>
      <c r="D402" s="152" t="s">
        <v>290</v>
      </c>
      <c r="E402" s="160" t="s">
        <v>1</v>
      </c>
      <c r="F402" s="161" t="s">
        <v>292</v>
      </c>
      <c r="H402" s="162">
        <v>5.2</v>
      </c>
      <c r="I402" s="163"/>
      <c r="L402" s="159"/>
      <c r="M402" s="164"/>
      <c r="T402" s="165"/>
      <c r="AT402" s="160" t="s">
        <v>290</v>
      </c>
      <c r="AU402" s="160" t="s">
        <v>85</v>
      </c>
      <c r="AV402" s="13" t="s">
        <v>288</v>
      </c>
      <c r="AW402" s="13" t="s">
        <v>32</v>
      </c>
      <c r="AX402" s="13" t="s">
        <v>83</v>
      </c>
      <c r="AY402" s="160" t="s">
        <v>282</v>
      </c>
    </row>
    <row r="403" spans="2:65" s="1" customFormat="1" ht="16.5" customHeight="1" x14ac:dyDescent="0.2">
      <c r="B403" s="32"/>
      <c r="C403" s="137" t="s">
        <v>513</v>
      </c>
      <c r="D403" s="137" t="s">
        <v>284</v>
      </c>
      <c r="E403" s="138" t="s">
        <v>514</v>
      </c>
      <c r="F403" s="139" t="s">
        <v>515</v>
      </c>
      <c r="G403" s="140" t="s">
        <v>471</v>
      </c>
      <c r="H403" s="141">
        <v>1.3</v>
      </c>
      <c r="I403" s="142"/>
      <c r="J403" s="143">
        <f>ROUND(I403*H403,2)</f>
        <v>0</v>
      </c>
      <c r="K403" s="144"/>
      <c r="L403" s="32"/>
      <c r="M403" s="145" t="s">
        <v>1</v>
      </c>
      <c r="N403" s="146" t="s">
        <v>41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288</v>
      </c>
      <c r="AT403" s="149" t="s">
        <v>284</v>
      </c>
      <c r="AU403" s="149" t="s">
        <v>85</v>
      </c>
      <c r="AY403" s="17" t="s">
        <v>282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83</v>
      </c>
      <c r="BK403" s="150">
        <f>ROUND(I403*H403,2)</f>
        <v>0</v>
      </c>
      <c r="BL403" s="17" t="s">
        <v>288</v>
      </c>
      <c r="BM403" s="149" t="s">
        <v>516</v>
      </c>
    </row>
    <row r="404" spans="2:65" s="12" customFormat="1" x14ac:dyDescent="0.2">
      <c r="B404" s="151"/>
      <c r="D404" s="152" t="s">
        <v>290</v>
      </c>
      <c r="E404" s="153" t="s">
        <v>1</v>
      </c>
      <c r="F404" s="154" t="s">
        <v>517</v>
      </c>
      <c r="H404" s="155">
        <v>1.3</v>
      </c>
      <c r="I404" s="156"/>
      <c r="L404" s="151"/>
      <c r="M404" s="157"/>
      <c r="T404" s="158"/>
      <c r="AT404" s="153" t="s">
        <v>290</v>
      </c>
      <c r="AU404" s="153" t="s">
        <v>85</v>
      </c>
      <c r="AV404" s="12" t="s">
        <v>85</v>
      </c>
      <c r="AW404" s="12" t="s">
        <v>32</v>
      </c>
      <c r="AX404" s="12" t="s">
        <v>76</v>
      </c>
      <c r="AY404" s="153" t="s">
        <v>282</v>
      </c>
    </row>
    <row r="405" spans="2:65" s="14" customFormat="1" x14ac:dyDescent="0.2">
      <c r="B405" s="166"/>
      <c r="D405" s="152" t="s">
        <v>290</v>
      </c>
      <c r="E405" s="167" t="s">
        <v>1</v>
      </c>
      <c r="F405" s="168" t="s">
        <v>306</v>
      </c>
      <c r="H405" s="169">
        <v>1.3</v>
      </c>
      <c r="I405" s="170"/>
      <c r="L405" s="166"/>
      <c r="M405" s="171"/>
      <c r="T405" s="172"/>
      <c r="AT405" s="167" t="s">
        <v>290</v>
      </c>
      <c r="AU405" s="167" t="s">
        <v>85</v>
      </c>
      <c r="AV405" s="14" t="s">
        <v>105</v>
      </c>
      <c r="AW405" s="14" t="s">
        <v>32</v>
      </c>
      <c r="AX405" s="14" t="s">
        <v>76</v>
      </c>
      <c r="AY405" s="167" t="s">
        <v>282</v>
      </c>
    </row>
    <row r="406" spans="2:65" s="13" customFormat="1" x14ac:dyDescent="0.2">
      <c r="B406" s="159"/>
      <c r="D406" s="152" t="s">
        <v>290</v>
      </c>
      <c r="E406" s="160" t="s">
        <v>1</v>
      </c>
      <c r="F406" s="161" t="s">
        <v>292</v>
      </c>
      <c r="H406" s="162">
        <v>1.3</v>
      </c>
      <c r="I406" s="163"/>
      <c r="L406" s="159"/>
      <c r="M406" s="164"/>
      <c r="T406" s="165"/>
      <c r="AT406" s="160" t="s">
        <v>290</v>
      </c>
      <c r="AU406" s="160" t="s">
        <v>85</v>
      </c>
      <c r="AV406" s="13" t="s">
        <v>288</v>
      </c>
      <c r="AW406" s="13" t="s">
        <v>32</v>
      </c>
      <c r="AX406" s="13" t="s">
        <v>83</v>
      </c>
      <c r="AY406" s="160" t="s">
        <v>282</v>
      </c>
    </row>
    <row r="407" spans="2:65" s="1" customFormat="1" ht="16.5" customHeight="1" x14ac:dyDescent="0.2">
      <c r="B407" s="32"/>
      <c r="C407" s="137" t="s">
        <v>518</v>
      </c>
      <c r="D407" s="137" t="s">
        <v>284</v>
      </c>
      <c r="E407" s="138" t="s">
        <v>519</v>
      </c>
      <c r="F407" s="139" t="s">
        <v>520</v>
      </c>
      <c r="G407" s="140" t="s">
        <v>471</v>
      </c>
      <c r="H407" s="141">
        <v>2.52</v>
      </c>
      <c r="I407" s="142"/>
      <c r="J407" s="143">
        <f>ROUND(I407*H407,2)</f>
        <v>0</v>
      </c>
      <c r="K407" s="144"/>
      <c r="L407" s="32"/>
      <c r="M407" s="145" t="s">
        <v>1</v>
      </c>
      <c r="N407" s="146" t="s">
        <v>41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288</v>
      </c>
      <c r="AT407" s="149" t="s">
        <v>284</v>
      </c>
      <c r="AU407" s="149" t="s">
        <v>85</v>
      </c>
      <c r="AY407" s="17" t="s">
        <v>282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83</v>
      </c>
      <c r="BK407" s="150">
        <f>ROUND(I407*H407,2)</f>
        <v>0</v>
      </c>
      <c r="BL407" s="17" t="s">
        <v>288</v>
      </c>
      <c r="BM407" s="149" t="s">
        <v>521</v>
      </c>
    </row>
    <row r="408" spans="2:65" s="12" customFormat="1" x14ac:dyDescent="0.2">
      <c r="B408" s="151"/>
      <c r="D408" s="152" t="s">
        <v>290</v>
      </c>
      <c r="E408" s="153" t="s">
        <v>1</v>
      </c>
      <c r="F408" s="154" t="s">
        <v>522</v>
      </c>
      <c r="H408" s="155">
        <v>2.52</v>
      </c>
      <c r="I408" s="156"/>
      <c r="L408" s="151"/>
      <c r="M408" s="157"/>
      <c r="T408" s="158"/>
      <c r="AT408" s="153" t="s">
        <v>290</v>
      </c>
      <c r="AU408" s="153" t="s">
        <v>85</v>
      </c>
      <c r="AV408" s="12" t="s">
        <v>85</v>
      </c>
      <c r="AW408" s="12" t="s">
        <v>32</v>
      </c>
      <c r="AX408" s="12" t="s">
        <v>76</v>
      </c>
      <c r="AY408" s="153" t="s">
        <v>282</v>
      </c>
    </row>
    <row r="409" spans="2:65" s="14" customFormat="1" x14ac:dyDescent="0.2">
      <c r="B409" s="166"/>
      <c r="D409" s="152" t="s">
        <v>290</v>
      </c>
      <c r="E409" s="167" t="s">
        <v>1</v>
      </c>
      <c r="F409" s="168" t="s">
        <v>306</v>
      </c>
      <c r="H409" s="169">
        <v>2.52</v>
      </c>
      <c r="I409" s="170"/>
      <c r="L409" s="166"/>
      <c r="M409" s="171"/>
      <c r="T409" s="172"/>
      <c r="AT409" s="167" t="s">
        <v>290</v>
      </c>
      <c r="AU409" s="167" t="s">
        <v>85</v>
      </c>
      <c r="AV409" s="14" t="s">
        <v>105</v>
      </c>
      <c r="AW409" s="14" t="s">
        <v>32</v>
      </c>
      <c r="AX409" s="14" t="s">
        <v>76</v>
      </c>
      <c r="AY409" s="167" t="s">
        <v>282</v>
      </c>
    </row>
    <row r="410" spans="2:65" s="13" customFormat="1" x14ac:dyDescent="0.2">
      <c r="B410" s="159"/>
      <c r="D410" s="152" t="s">
        <v>290</v>
      </c>
      <c r="E410" s="160" t="s">
        <v>1</v>
      </c>
      <c r="F410" s="161" t="s">
        <v>292</v>
      </c>
      <c r="H410" s="162">
        <v>2.52</v>
      </c>
      <c r="I410" s="163"/>
      <c r="L410" s="159"/>
      <c r="M410" s="164"/>
      <c r="T410" s="165"/>
      <c r="AT410" s="160" t="s">
        <v>290</v>
      </c>
      <c r="AU410" s="160" t="s">
        <v>85</v>
      </c>
      <c r="AV410" s="13" t="s">
        <v>288</v>
      </c>
      <c r="AW410" s="13" t="s">
        <v>32</v>
      </c>
      <c r="AX410" s="13" t="s">
        <v>83</v>
      </c>
      <c r="AY410" s="160" t="s">
        <v>282</v>
      </c>
    </row>
    <row r="411" spans="2:65" s="1" customFormat="1" ht="16.5" customHeight="1" x14ac:dyDescent="0.2">
      <c r="B411" s="32"/>
      <c r="C411" s="137" t="s">
        <v>523</v>
      </c>
      <c r="D411" s="137" t="s">
        <v>284</v>
      </c>
      <c r="E411" s="138" t="s">
        <v>524</v>
      </c>
      <c r="F411" s="139" t="s">
        <v>525</v>
      </c>
      <c r="G411" s="140" t="s">
        <v>471</v>
      </c>
      <c r="H411" s="141">
        <v>1.1399999999999999</v>
      </c>
      <c r="I411" s="142"/>
      <c r="J411" s="143">
        <f>ROUND(I411*H411,2)</f>
        <v>0</v>
      </c>
      <c r="K411" s="144"/>
      <c r="L411" s="32"/>
      <c r="M411" s="145" t="s">
        <v>1</v>
      </c>
      <c r="N411" s="146" t="s">
        <v>41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288</v>
      </c>
      <c r="AT411" s="149" t="s">
        <v>284</v>
      </c>
      <c r="AU411" s="149" t="s">
        <v>85</v>
      </c>
      <c r="AY411" s="17" t="s">
        <v>282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288</v>
      </c>
      <c r="BM411" s="149" t="s">
        <v>526</v>
      </c>
    </row>
    <row r="412" spans="2:65" s="12" customFormat="1" x14ac:dyDescent="0.2">
      <c r="B412" s="151"/>
      <c r="D412" s="152" t="s">
        <v>290</v>
      </c>
      <c r="E412" s="153" t="s">
        <v>1</v>
      </c>
      <c r="F412" s="154" t="s">
        <v>527</v>
      </c>
      <c r="H412" s="155">
        <v>1.1399999999999999</v>
      </c>
      <c r="I412" s="156"/>
      <c r="L412" s="151"/>
      <c r="M412" s="157"/>
      <c r="T412" s="158"/>
      <c r="AT412" s="153" t="s">
        <v>290</v>
      </c>
      <c r="AU412" s="153" t="s">
        <v>85</v>
      </c>
      <c r="AV412" s="12" t="s">
        <v>85</v>
      </c>
      <c r="AW412" s="12" t="s">
        <v>32</v>
      </c>
      <c r="AX412" s="12" t="s">
        <v>76</v>
      </c>
      <c r="AY412" s="153" t="s">
        <v>282</v>
      </c>
    </row>
    <row r="413" spans="2:65" s="14" customFormat="1" x14ac:dyDescent="0.2">
      <c r="B413" s="166"/>
      <c r="D413" s="152" t="s">
        <v>290</v>
      </c>
      <c r="E413" s="167" t="s">
        <v>1</v>
      </c>
      <c r="F413" s="168" t="s">
        <v>306</v>
      </c>
      <c r="H413" s="169">
        <v>1.1399999999999999</v>
      </c>
      <c r="I413" s="170"/>
      <c r="L413" s="166"/>
      <c r="M413" s="171"/>
      <c r="T413" s="172"/>
      <c r="AT413" s="167" t="s">
        <v>290</v>
      </c>
      <c r="AU413" s="167" t="s">
        <v>85</v>
      </c>
      <c r="AV413" s="14" t="s">
        <v>105</v>
      </c>
      <c r="AW413" s="14" t="s">
        <v>32</v>
      </c>
      <c r="AX413" s="14" t="s">
        <v>76</v>
      </c>
      <c r="AY413" s="167" t="s">
        <v>282</v>
      </c>
    </row>
    <row r="414" spans="2:65" s="13" customFormat="1" x14ac:dyDescent="0.2">
      <c r="B414" s="159"/>
      <c r="D414" s="152" t="s">
        <v>290</v>
      </c>
      <c r="E414" s="160" t="s">
        <v>1</v>
      </c>
      <c r="F414" s="161" t="s">
        <v>292</v>
      </c>
      <c r="H414" s="162">
        <v>1.1399999999999999</v>
      </c>
      <c r="I414" s="163"/>
      <c r="L414" s="159"/>
      <c r="M414" s="164"/>
      <c r="T414" s="165"/>
      <c r="AT414" s="160" t="s">
        <v>290</v>
      </c>
      <c r="AU414" s="160" t="s">
        <v>85</v>
      </c>
      <c r="AV414" s="13" t="s">
        <v>288</v>
      </c>
      <c r="AW414" s="13" t="s">
        <v>32</v>
      </c>
      <c r="AX414" s="13" t="s">
        <v>83</v>
      </c>
      <c r="AY414" s="160" t="s">
        <v>282</v>
      </c>
    </row>
    <row r="415" spans="2:65" s="1" customFormat="1" ht="16.5" customHeight="1" x14ac:dyDescent="0.2">
      <c r="B415" s="32"/>
      <c r="C415" s="137" t="s">
        <v>528</v>
      </c>
      <c r="D415" s="137" t="s">
        <v>284</v>
      </c>
      <c r="E415" s="138" t="s">
        <v>529</v>
      </c>
      <c r="F415" s="139" t="s">
        <v>530</v>
      </c>
      <c r="G415" s="140" t="s">
        <v>471</v>
      </c>
      <c r="H415" s="141">
        <v>26.004999999999999</v>
      </c>
      <c r="I415" s="142"/>
      <c r="J415" s="143">
        <f>ROUND(I415*H415,2)</f>
        <v>0</v>
      </c>
      <c r="K415" s="144"/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288</v>
      </c>
      <c r="AT415" s="149" t="s">
        <v>284</v>
      </c>
      <c r="AU415" s="149" t="s">
        <v>85</v>
      </c>
      <c r="AY415" s="17" t="s">
        <v>282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288</v>
      </c>
      <c r="BM415" s="149" t="s">
        <v>531</v>
      </c>
    </row>
    <row r="416" spans="2:65" s="12" customFormat="1" x14ac:dyDescent="0.2">
      <c r="B416" s="151"/>
      <c r="D416" s="152" t="s">
        <v>290</v>
      </c>
      <c r="E416" s="153" t="s">
        <v>1</v>
      </c>
      <c r="F416" s="154" t="s">
        <v>532</v>
      </c>
      <c r="H416" s="155">
        <v>3.89</v>
      </c>
      <c r="I416" s="156"/>
      <c r="L416" s="151"/>
      <c r="M416" s="157"/>
      <c r="T416" s="158"/>
      <c r="AT416" s="153" t="s">
        <v>290</v>
      </c>
      <c r="AU416" s="153" t="s">
        <v>85</v>
      </c>
      <c r="AV416" s="12" t="s">
        <v>85</v>
      </c>
      <c r="AW416" s="12" t="s">
        <v>32</v>
      </c>
      <c r="AX416" s="12" t="s">
        <v>76</v>
      </c>
      <c r="AY416" s="153" t="s">
        <v>282</v>
      </c>
    </row>
    <row r="417" spans="2:65" s="12" customFormat="1" x14ac:dyDescent="0.2">
      <c r="B417" s="151"/>
      <c r="D417" s="152" t="s">
        <v>290</v>
      </c>
      <c r="E417" s="153" t="s">
        <v>1</v>
      </c>
      <c r="F417" s="154" t="s">
        <v>533</v>
      </c>
      <c r="H417" s="155">
        <v>3.32</v>
      </c>
      <c r="I417" s="156"/>
      <c r="L417" s="151"/>
      <c r="M417" s="157"/>
      <c r="T417" s="158"/>
      <c r="AT417" s="153" t="s">
        <v>290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282</v>
      </c>
    </row>
    <row r="418" spans="2:65" s="12" customFormat="1" x14ac:dyDescent="0.2">
      <c r="B418" s="151"/>
      <c r="D418" s="152" t="s">
        <v>290</v>
      </c>
      <c r="E418" s="153" t="s">
        <v>1</v>
      </c>
      <c r="F418" s="154" t="s">
        <v>534</v>
      </c>
      <c r="H418" s="155">
        <v>2.99</v>
      </c>
      <c r="I418" s="156"/>
      <c r="L418" s="151"/>
      <c r="M418" s="157"/>
      <c r="T418" s="158"/>
      <c r="AT418" s="153" t="s">
        <v>290</v>
      </c>
      <c r="AU418" s="153" t="s">
        <v>85</v>
      </c>
      <c r="AV418" s="12" t="s">
        <v>85</v>
      </c>
      <c r="AW418" s="12" t="s">
        <v>32</v>
      </c>
      <c r="AX418" s="12" t="s">
        <v>76</v>
      </c>
      <c r="AY418" s="153" t="s">
        <v>282</v>
      </c>
    </row>
    <row r="419" spans="2:65" s="12" customFormat="1" x14ac:dyDescent="0.2">
      <c r="B419" s="151"/>
      <c r="D419" s="152" t="s">
        <v>290</v>
      </c>
      <c r="E419" s="153" t="s">
        <v>1</v>
      </c>
      <c r="F419" s="154" t="s">
        <v>535</v>
      </c>
      <c r="H419" s="155">
        <v>3.27</v>
      </c>
      <c r="I419" s="156"/>
      <c r="L419" s="151"/>
      <c r="M419" s="157"/>
      <c r="T419" s="158"/>
      <c r="AT419" s="153" t="s">
        <v>290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282</v>
      </c>
    </row>
    <row r="420" spans="2:65" s="12" customFormat="1" x14ac:dyDescent="0.2">
      <c r="B420" s="151"/>
      <c r="D420" s="152" t="s">
        <v>290</v>
      </c>
      <c r="E420" s="153" t="s">
        <v>1</v>
      </c>
      <c r="F420" s="154" t="s">
        <v>536</v>
      </c>
      <c r="H420" s="155">
        <v>6.5049999999999999</v>
      </c>
      <c r="I420" s="156"/>
      <c r="L420" s="151"/>
      <c r="M420" s="157"/>
      <c r="T420" s="158"/>
      <c r="AT420" s="153" t="s">
        <v>290</v>
      </c>
      <c r="AU420" s="153" t="s">
        <v>85</v>
      </c>
      <c r="AV420" s="12" t="s">
        <v>85</v>
      </c>
      <c r="AW420" s="12" t="s">
        <v>32</v>
      </c>
      <c r="AX420" s="12" t="s">
        <v>76</v>
      </c>
      <c r="AY420" s="153" t="s">
        <v>282</v>
      </c>
    </row>
    <row r="421" spans="2:65" s="12" customFormat="1" x14ac:dyDescent="0.2">
      <c r="B421" s="151"/>
      <c r="D421" s="152" t="s">
        <v>290</v>
      </c>
      <c r="E421" s="153" t="s">
        <v>1</v>
      </c>
      <c r="F421" s="154" t="s">
        <v>537</v>
      </c>
      <c r="H421" s="155">
        <v>3.2650000000000001</v>
      </c>
      <c r="I421" s="156"/>
      <c r="L421" s="151"/>
      <c r="M421" s="157"/>
      <c r="T421" s="158"/>
      <c r="AT421" s="153" t="s">
        <v>290</v>
      </c>
      <c r="AU421" s="153" t="s">
        <v>85</v>
      </c>
      <c r="AV421" s="12" t="s">
        <v>85</v>
      </c>
      <c r="AW421" s="12" t="s">
        <v>32</v>
      </c>
      <c r="AX421" s="12" t="s">
        <v>76</v>
      </c>
      <c r="AY421" s="153" t="s">
        <v>282</v>
      </c>
    </row>
    <row r="422" spans="2:65" s="12" customFormat="1" x14ac:dyDescent="0.2">
      <c r="B422" s="151"/>
      <c r="D422" s="152" t="s">
        <v>290</v>
      </c>
      <c r="E422" s="153" t="s">
        <v>1</v>
      </c>
      <c r="F422" s="154" t="s">
        <v>538</v>
      </c>
      <c r="H422" s="155">
        <v>2.7650000000000001</v>
      </c>
      <c r="I422" s="156"/>
      <c r="L422" s="151"/>
      <c r="M422" s="157"/>
      <c r="T422" s="158"/>
      <c r="AT422" s="153" t="s">
        <v>290</v>
      </c>
      <c r="AU422" s="153" t="s">
        <v>85</v>
      </c>
      <c r="AV422" s="12" t="s">
        <v>85</v>
      </c>
      <c r="AW422" s="12" t="s">
        <v>32</v>
      </c>
      <c r="AX422" s="12" t="s">
        <v>76</v>
      </c>
      <c r="AY422" s="153" t="s">
        <v>282</v>
      </c>
    </row>
    <row r="423" spans="2:65" s="14" customFormat="1" x14ac:dyDescent="0.2">
      <c r="B423" s="166"/>
      <c r="D423" s="152" t="s">
        <v>290</v>
      </c>
      <c r="E423" s="167" t="s">
        <v>1</v>
      </c>
      <c r="F423" s="168" t="s">
        <v>306</v>
      </c>
      <c r="H423" s="169">
        <v>26.004999999999999</v>
      </c>
      <c r="I423" s="170"/>
      <c r="L423" s="166"/>
      <c r="M423" s="171"/>
      <c r="T423" s="172"/>
      <c r="AT423" s="167" t="s">
        <v>290</v>
      </c>
      <c r="AU423" s="167" t="s">
        <v>85</v>
      </c>
      <c r="AV423" s="14" t="s">
        <v>105</v>
      </c>
      <c r="AW423" s="14" t="s">
        <v>32</v>
      </c>
      <c r="AX423" s="14" t="s">
        <v>76</v>
      </c>
      <c r="AY423" s="167" t="s">
        <v>282</v>
      </c>
    </row>
    <row r="424" spans="2:65" s="13" customFormat="1" x14ac:dyDescent="0.2">
      <c r="B424" s="159"/>
      <c r="D424" s="152" t="s">
        <v>290</v>
      </c>
      <c r="E424" s="160" t="s">
        <v>1</v>
      </c>
      <c r="F424" s="161" t="s">
        <v>292</v>
      </c>
      <c r="H424" s="162">
        <v>26.004999999999999</v>
      </c>
      <c r="I424" s="163"/>
      <c r="L424" s="159"/>
      <c r="M424" s="164"/>
      <c r="T424" s="165"/>
      <c r="AT424" s="160" t="s">
        <v>290</v>
      </c>
      <c r="AU424" s="160" t="s">
        <v>85</v>
      </c>
      <c r="AV424" s="13" t="s">
        <v>288</v>
      </c>
      <c r="AW424" s="13" t="s">
        <v>32</v>
      </c>
      <c r="AX424" s="13" t="s">
        <v>83</v>
      </c>
      <c r="AY424" s="160" t="s">
        <v>282</v>
      </c>
    </row>
    <row r="425" spans="2:65" s="1" customFormat="1" ht="16.5" customHeight="1" x14ac:dyDescent="0.2">
      <c r="B425" s="32"/>
      <c r="C425" s="137" t="s">
        <v>539</v>
      </c>
      <c r="D425" s="137" t="s">
        <v>284</v>
      </c>
      <c r="E425" s="138" t="s">
        <v>540</v>
      </c>
      <c r="F425" s="139" t="s">
        <v>541</v>
      </c>
      <c r="G425" s="140" t="s">
        <v>471</v>
      </c>
      <c r="H425" s="141">
        <v>4.2850000000000001</v>
      </c>
      <c r="I425" s="142"/>
      <c r="J425" s="143">
        <f>ROUND(I425*H425,2)</f>
        <v>0</v>
      </c>
      <c r="K425" s="144"/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288</v>
      </c>
      <c r="AT425" s="149" t="s">
        <v>284</v>
      </c>
      <c r="AU425" s="149" t="s">
        <v>85</v>
      </c>
      <c r="AY425" s="17" t="s">
        <v>282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288</v>
      </c>
      <c r="BM425" s="149" t="s">
        <v>542</v>
      </c>
    </row>
    <row r="426" spans="2:65" s="12" customFormat="1" x14ac:dyDescent="0.2">
      <c r="B426" s="151"/>
      <c r="D426" s="152" t="s">
        <v>290</v>
      </c>
      <c r="E426" s="153" t="s">
        <v>1</v>
      </c>
      <c r="F426" s="154" t="s">
        <v>543</v>
      </c>
      <c r="H426" s="155">
        <v>2.2000000000000002</v>
      </c>
      <c r="I426" s="156"/>
      <c r="L426" s="151"/>
      <c r="M426" s="157"/>
      <c r="T426" s="158"/>
      <c r="AT426" s="153" t="s">
        <v>290</v>
      </c>
      <c r="AU426" s="153" t="s">
        <v>85</v>
      </c>
      <c r="AV426" s="12" t="s">
        <v>85</v>
      </c>
      <c r="AW426" s="12" t="s">
        <v>32</v>
      </c>
      <c r="AX426" s="12" t="s">
        <v>76</v>
      </c>
      <c r="AY426" s="153" t="s">
        <v>282</v>
      </c>
    </row>
    <row r="427" spans="2:65" s="12" customFormat="1" x14ac:dyDescent="0.2">
      <c r="B427" s="151"/>
      <c r="D427" s="152" t="s">
        <v>290</v>
      </c>
      <c r="E427" s="153" t="s">
        <v>1</v>
      </c>
      <c r="F427" s="154" t="s">
        <v>544</v>
      </c>
      <c r="H427" s="155">
        <v>2.085</v>
      </c>
      <c r="I427" s="156"/>
      <c r="L427" s="151"/>
      <c r="M427" s="157"/>
      <c r="T427" s="158"/>
      <c r="AT427" s="153" t="s">
        <v>290</v>
      </c>
      <c r="AU427" s="153" t="s">
        <v>85</v>
      </c>
      <c r="AV427" s="12" t="s">
        <v>85</v>
      </c>
      <c r="AW427" s="12" t="s">
        <v>32</v>
      </c>
      <c r="AX427" s="12" t="s">
        <v>76</v>
      </c>
      <c r="AY427" s="153" t="s">
        <v>282</v>
      </c>
    </row>
    <row r="428" spans="2:65" s="14" customFormat="1" x14ac:dyDescent="0.2">
      <c r="B428" s="166"/>
      <c r="D428" s="152" t="s">
        <v>290</v>
      </c>
      <c r="E428" s="167" t="s">
        <v>1</v>
      </c>
      <c r="F428" s="168" t="s">
        <v>306</v>
      </c>
      <c r="H428" s="169">
        <v>4.2850000000000001</v>
      </c>
      <c r="I428" s="170"/>
      <c r="L428" s="166"/>
      <c r="M428" s="171"/>
      <c r="T428" s="172"/>
      <c r="AT428" s="167" t="s">
        <v>290</v>
      </c>
      <c r="AU428" s="167" t="s">
        <v>85</v>
      </c>
      <c r="AV428" s="14" t="s">
        <v>105</v>
      </c>
      <c r="AW428" s="14" t="s">
        <v>32</v>
      </c>
      <c r="AX428" s="14" t="s">
        <v>76</v>
      </c>
      <c r="AY428" s="167" t="s">
        <v>282</v>
      </c>
    </row>
    <row r="429" spans="2:65" s="13" customFormat="1" x14ac:dyDescent="0.2">
      <c r="B429" s="159"/>
      <c r="D429" s="152" t="s">
        <v>290</v>
      </c>
      <c r="E429" s="160" t="s">
        <v>1</v>
      </c>
      <c r="F429" s="161" t="s">
        <v>292</v>
      </c>
      <c r="H429" s="162">
        <v>4.2850000000000001</v>
      </c>
      <c r="I429" s="163"/>
      <c r="L429" s="159"/>
      <c r="M429" s="164"/>
      <c r="T429" s="165"/>
      <c r="AT429" s="160" t="s">
        <v>290</v>
      </c>
      <c r="AU429" s="160" t="s">
        <v>85</v>
      </c>
      <c r="AV429" s="13" t="s">
        <v>288</v>
      </c>
      <c r="AW429" s="13" t="s">
        <v>32</v>
      </c>
      <c r="AX429" s="13" t="s">
        <v>83</v>
      </c>
      <c r="AY429" s="160" t="s">
        <v>282</v>
      </c>
    </row>
    <row r="430" spans="2:65" s="1" customFormat="1" ht="16.5" customHeight="1" x14ac:dyDescent="0.2">
      <c r="B430" s="32"/>
      <c r="C430" s="137" t="s">
        <v>545</v>
      </c>
      <c r="D430" s="137" t="s">
        <v>284</v>
      </c>
      <c r="E430" s="138" t="s">
        <v>546</v>
      </c>
      <c r="F430" s="139" t="s">
        <v>547</v>
      </c>
      <c r="G430" s="140" t="s">
        <v>471</v>
      </c>
      <c r="H430" s="141">
        <v>0.85499999999999998</v>
      </c>
      <c r="I430" s="142"/>
      <c r="J430" s="143">
        <f>ROUND(I430*H430,2)</f>
        <v>0</v>
      </c>
      <c r="K430" s="144"/>
      <c r="L430" s="32"/>
      <c r="M430" s="145" t="s">
        <v>1</v>
      </c>
      <c r="N430" s="146" t="s">
        <v>41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288</v>
      </c>
      <c r="AT430" s="149" t="s">
        <v>284</v>
      </c>
      <c r="AU430" s="149" t="s">
        <v>85</v>
      </c>
      <c r="AY430" s="17" t="s">
        <v>282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83</v>
      </c>
      <c r="BK430" s="150">
        <f>ROUND(I430*H430,2)</f>
        <v>0</v>
      </c>
      <c r="BL430" s="17" t="s">
        <v>288</v>
      </c>
      <c r="BM430" s="149" t="s">
        <v>548</v>
      </c>
    </row>
    <row r="431" spans="2:65" s="12" customFormat="1" x14ac:dyDescent="0.2">
      <c r="B431" s="151"/>
      <c r="D431" s="152" t="s">
        <v>290</v>
      </c>
      <c r="E431" s="153" t="s">
        <v>1</v>
      </c>
      <c r="F431" s="154" t="s">
        <v>549</v>
      </c>
      <c r="H431" s="155">
        <v>0.85499999999999998</v>
      </c>
      <c r="I431" s="156"/>
      <c r="L431" s="151"/>
      <c r="M431" s="157"/>
      <c r="T431" s="158"/>
      <c r="AT431" s="153" t="s">
        <v>290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282</v>
      </c>
    </row>
    <row r="432" spans="2:65" s="14" customFormat="1" x14ac:dyDescent="0.2">
      <c r="B432" s="166"/>
      <c r="D432" s="152" t="s">
        <v>290</v>
      </c>
      <c r="E432" s="167" t="s">
        <v>1</v>
      </c>
      <c r="F432" s="168" t="s">
        <v>306</v>
      </c>
      <c r="H432" s="169">
        <v>0.85499999999999998</v>
      </c>
      <c r="I432" s="170"/>
      <c r="L432" s="166"/>
      <c r="M432" s="171"/>
      <c r="T432" s="172"/>
      <c r="AT432" s="167" t="s">
        <v>290</v>
      </c>
      <c r="AU432" s="167" t="s">
        <v>85</v>
      </c>
      <c r="AV432" s="14" t="s">
        <v>105</v>
      </c>
      <c r="AW432" s="14" t="s">
        <v>32</v>
      </c>
      <c r="AX432" s="14" t="s">
        <v>76</v>
      </c>
      <c r="AY432" s="167" t="s">
        <v>282</v>
      </c>
    </row>
    <row r="433" spans="2:65" s="13" customFormat="1" x14ac:dyDescent="0.2">
      <c r="B433" s="159"/>
      <c r="D433" s="152" t="s">
        <v>290</v>
      </c>
      <c r="E433" s="160" t="s">
        <v>1</v>
      </c>
      <c r="F433" s="161" t="s">
        <v>292</v>
      </c>
      <c r="H433" s="162">
        <v>0.85499999999999998</v>
      </c>
      <c r="I433" s="163"/>
      <c r="L433" s="159"/>
      <c r="M433" s="164"/>
      <c r="T433" s="165"/>
      <c r="AT433" s="160" t="s">
        <v>290</v>
      </c>
      <c r="AU433" s="160" t="s">
        <v>85</v>
      </c>
      <c r="AV433" s="13" t="s">
        <v>288</v>
      </c>
      <c r="AW433" s="13" t="s">
        <v>32</v>
      </c>
      <c r="AX433" s="13" t="s">
        <v>83</v>
      </c>
      <c r="AY433" s="160" t="s">
        <v>282</v>
      </c>
    </row>
    <row r="434" spans="2:65" s="1" customFormat="1" ht="16.5" customHeight="1" x14ac:dyDescent="0.2">
      <c r="B434" s="32"/>
      <c r="C434" s="137" t="s">
        <v>550</v>
      </c>
      <c r="D434" s="137" t="s">
        <v>284</v>
      </c>
      <c r="E434" s="138" t="s">
        <v>551</v>
      </c>
      <c r="F434" s="139" t="s">
        <v>552</v>
      </c>
      <c r="G434" s="140" t="s">
        <v>471</v>
      </c>
      <c r="H434" s="141">
        <v>2.335</v>
      </c>
      <c r="I434" s="142"/>
      <c r="J434" s="143">
        <f>ROUND(I434*H434,2)</f>
        <v>0</v>
      </c>
      <c r="K434" s="144"/>
      <c r="L434" s="32"/>
      <c r="M434" s="145" t="s">
        <v>1</v>
      </c>
      <c r="N434" s="146" t="s">
        <v>41</v>
      </c>
      <c r="P434" s="147">
        <f>O434*H434</f>
        <v>0</v>
      </c>
      <c r="Q434" s="147">
        <v>0</v>
      </c>
      <c r="R434" s="147">
        <f>Q434*H434</f>
        <v>0</v>
      </c>
      <c r="S434" s="147">
        <v>0</v>
      </c>
      <c r="T434" s="148">
        <f>S434*H434</f>
        <v>0</v>
      </c>
      <c r="AR434" s="149" t="s">
        <v>288</v>
      </c>
      <c r="AT434" s="149" t="s">
        <v>284</v>
      </c>
      <c r="AU434" s="149" t="s">
        <v>85</v>
      </c>
      <c r="AY434" s="17" t="s">
        <v>282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7" t="s">
        <v>83</v>
      </c>
      <c r="BK434" s="150">
        <f>ROUND(I434*H434,2)</f>
        <v>0</v>
      </c>
      <c r="BL434" s="17" t="s">
        <v>288</v>
      </c>
      <c r="BM434" s="149" t="s">
        <v>553</v>
      </c>
    </row>
    <row r="435" spans="2:65" s="12" customFormat="1" x14ac:dyDescent="0.2">
      <c r="B435" s="151"/>
      <c r="D435" s="152" t="s">
        <v>290</v>
      </c>
      <c r="E435" s="153" t="s">
        <v>1</v>
      </c>
      <c r="F435" s="154" t="s">
        <v>554</v>
      </c>
      <c r="H435" s="155">
        <v>2.335</v>
      </c>
      <c r="I435" s="156"/>
      <c r="L435" s="151"/>
      <c r="M435" s="157"/>
      <c r="T435" s="158"/>
      <c r="AT435" s="153" t="s">
        <v>290</v>
      </c>
      <c r="AU435" s="153" t="s">
        <v>85</v>
      </c>
      <c r="AV435" s="12" t="s">
        <v>85</v>
      </c>
      <c r="AW435" s="12" t="s">
        <v>32</v>
      </c>
      <c r="AX435" s="12" t="s">
        <v>76</v>
      </c>
      <c r="AY435" s="153" t="s">
        <v>282</v>
      </c>
    </row>
    <row r="436" spans="2:65" s="14" customFormat="1" x14ac:dyDescent="0.2">
      <c r="B436" s="166"/>
      <c r="D436" s="152" t="s">
        <v>290</v>
      </c>
      <c r="E436" s="167" t="s">
        <v>1</v>
      </c>
      <c r="F436" s="168" t="s">
        <v>306</v>
      </c>
      <c r="H436" s="169">
        <v>2.335</v>
      </c>
      <c r="I436" s="170"/>
      <c r="L436" s="166"/>
      <c r="M436" s="171"/>
      <c r="T436" s="172"/>
      <c r="AT436" s="167" t="s">
        <v>290</v>
      </c>
      <c r="AU436" s="167" t="s">
        <v>85</v>
      </c>
      <c r="AV436" s="14" t="s">
        <v>105</v>
      </c>
      <c r="AW436" s="14" t="s">
        <v>32</v>
      </c>
      <c r="AX436" s="14" t="s">
        <v>76</v>
      </c>
      <c r="AY436" s="167" t="s">
        <v>282</v>
      </c>
    </row>
    <row r="437" spans="2:65" s="13" customFormat="1" x14ac:dyDescent="0.2">
      <c r="B437" s="159"/>
      <c r="D437" s="152" t="s">
        <v>290</v>
      </c>
      <c r="E437" s="160" t="s">
        <v>1</v>
      </c>
      <c r="F437" s="161" t="s">
        <v>292</v>
      </c>
      <c r="H437" s="162">
        <v>2.335</v>
      </c>
      <c r="I437" s="163"/>
      <c r="L437" s="159"/>
      <c r="M437" s="164"/>
      <c r="T437" s="165"/>
      <c r="AT437" s="160" t="s">
        <v>290</v>
      </c>
      <c r="AU437" s="160" t="s">
        <v>85</v>
      </c>
      <c r="AV437" s="13" t="s">
        <v>288</v>
      </c>
      <c r="AW437" s="13" t="s">
        <v>32</v>
      </c>
      <c r="AX437" s="13" t="s">
        <v>83</v>
      </c>
      <c r="AY437" s="160" t="s">
        <v>282</v>
      </c>
    </row>
    <row r="438" spans="2:65" s="1" customFormat="1" ht="16.5" customHeight="1" x14ac:dyDescent="0.2">
      <c r="B438" s="32"/>
      <c r="C438" s="137" t="s">
        <v>555</v>
      </c>
      <c r="D438" s="137" t="s">
        <v>284</v>
      </c>
      <c r="E438" s="138" t="s">
        <v>556</v>
      </c>
      <c r="F438" s="139" t="s">
        <v>557</v>
      </c>
      <c r="G438" s="140" t="s">
        <v>471</v>
      </c>
      <c r="H438" s="141">
        <v>0.9</v>
      </c>
      <c r="I438" s="142"/>
      <c r="J438" s="143">
        <f>ROUND(I438*H438,2)</f>
        <v>0</v>
      </c>
      <c r="K438" s="144"/>
      <c r="L438" s="32"/>
      <c r="M438" s="145" t="s">
        <v>1</v>
      </c>
      <c r="N438" s="146" t="s">
        <v>41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288</v>
      </c>
      <c r="AT438" s="149" t="s">
        <v>284</v>
      </c>
      <c r="AU438" s="149" t="s">
        <v>85</v>
      </c>
      <c r="AY438" s="17" t="s">
        <v>282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83</v>
      </c>
      <c r="BK438" s="150">
        <f>ROUND(I438*H438,2)</f>
        <v>0</v>
      </c>
      <c r="BL438" s="17" t="s">
        <v>288</v>
      </c>
      <c r="BM438" s="149" t="s">
        <v>558</v>
      </c>
    </row>
    <row r="439" spans="2:65" s="12" customFormat="1" x14ac:dyDescent="0.2">
      <c r="B439" s="151"/>
      <c r="D439" s="152" t="s">
        <v>290</v>
      </c>
      <c r="E439" s="153" t="s">
        <v>1</v>
      </c>
      <c r="F439" s="154" t="s">
        <v>559</v>
      </c>
      <c r="H439" s="155">
        <v>0.9</v>
      </c>
      <c r="I439" s="156"/>
      <c r="L439" s="151"/>
      <c r="M439" s="157"/>
      <c r="T439" s="158"/>
      <c r="AT439" s="153" t="s">
        <v>290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282</v>
      </c>
    </row>
    <row r="440" spans="2:65" s="14" customFormat="1" x14ac:dyDescent="0.2">
      <c r="B440" s="166"/>
      <c r="D440" s="152" t="s">
        <v>290</v>
      </c>
      <c r="E440" s="167" t="s">
        <v>1</v>
      </c>
      <c r="F440" s="168" t="s">
        <v>306</v>
      </c>
      <c r="H440" s="169">
        <v>0.9</v>
      </c>
      <c r="I440" s="170"/>
      <c r="L440" s="166"/>
      <c r="M440" s="171"/>
      <c r="T440" s="172"/>
      <c r="AT440" s="167" t="s">
        <v>290</v>
      </c>
      <c r="AU440" s="167" t="s">
        <v>85</v>
      </c>
      <c r="AV440" s="14" t="s">
        <v>105</v>
      </c>
      <c r="AW440" s="14" t="s">
        <v>32</v>
      </c>
      <c r="AX440" s="14" t="s">
        <v>76</v>
      </c>
      <c r="AY440" s="167" t="s">
        <v>282</v>
      </c>
    </row>
    <row r="441" spans="2:65" s="13" customFormat="1" x14ac:dyDescent="0.2">
      <c r="B441" s="159"/>
      <c r="D441" s="152" t="s">
        <v>290</v>
      </c>
      <c r="E441" s="160" t="s">
        <v>1</v>
      </c>
      <c r="F441" s="161" t="s">
        <v>292</v>
      </c>
      <c r="H441" s="162">
        <v>0.9</v>
      </c>
      <c r="I441" s="163"/>
      <c r="L441" s="159"/>
      <c r="M441" s="164"/>
      <c r="T441" s="165"/>
      <c r="AT441" s="160" t="s">
        <v>290</v>
      </c>
      <c r="AU441" s="160" t="s">
        <v>85</v>
      </c>
      <c r="AV441" s="13" t="s">
        <v>288</v>
      </c>
      <c r="AW441" s="13" t="s">
        <v>32</v>
      </c>
      <c r="AX441" s="13" t="s">
        <v>83</v>
      </c>
      <c r="AY441" s="160" t="s">
        <v>282</v>
      </c>
    </row>
    <row r="442" spans="2:65" s="1" customFormat="1" ht="16.5" customHeight="1" x14ac:dyDescent="0.2">
      <c r="B442" s="32"/>
      <c r="C442" s="137" t="s">
        <v>560</v>
      </c>
      <c r="D442" s="137" t="s">
        <v>284</v>
      </c>
      <c r="E442" s="138" t="s">
        <v>561</v>
      </c>
      <c r="F442" s="139" t="s">
        <v>562</v>
      </c>
      <c r="G442" s="140" t="s">
        <v>471</v>
      </c>
      <c r="H442" s="141">
        <v>1.76</v>
      </c>
      <c r="I442" s="142"/>
      <c r="J442" s="143">
        <f>ROUND(I442*H442,2)</f>
        <v>0</v>
      </c>
      <c r="K442" s="144"/>
      <c r="L442" s="32"/>
      <c r="M442" s="145" t="s">
        <v>1</v>
      </c>
      <c r="N442" s="146" t="s">
        <v>41</v>
      </c>
      <c r="P442" s="147">
        <f>O442*H442</f>
        <v>0</v>
      </c>
      <c r="Q442" s="147">
        <v>0</v>
      </c>
      <c r="R442" s="147">
        <f>Q442*H442</f>
        <v>0</v>
      </c>
      <c r="S442" s="147">
        <v>0</v>
      </c>
      <c r="T442" s="148">
        <f>S442*H442</f>
        <v>0</v>
      </c>
      <c r="AR442" s="149" t="s">
        <v>288</v>
      </c>
      <c r="AT442" s="149" t="s">
        <v>284</v>
      </c>
      <c r="AU442" s="149" t="s">
        <v>85</v>
      </c>
      <c r="AY442" s="17" t="s">
        <v>282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83</v>
      </c>
      <c r="BK442" s="150">
        <f>ROUND(I442*H442,2)</f>
        <v>0</v>
      </c>
      <c r="BL442" s="17" t="s">
        <v>288</v>
      </c>
      <c r="BM442" s="149" t="s">
        <v>563</v>
      </c>
    </row>
    <row r="443" spans="2:65" s="12" customFormat="1" x14ac:dyDescent="0.2">
      <c r="B443" s="151"/>
      <c r="D443" s="152" t="s">
        <v>290</v>
      </c>
      <c r="E443" s="153" t="s">
        <v>1</v>
      </c>
      <c r="F443" s="154" t="s">
        <v>564</v>
      </c>
      <c r="H443" s="155">
        <v>1.76</v>
      </c>
      <c r="I443" s="156"/>
      <c r="L443" s="151"/>
      <c r="M443" s="157"/>
      <c r="T443" s="158"/>
      <c r="AT443" s="153" t="s">
        <v>290</v>
      </c>
      <c r="AU443" s="153" t="s">
        <v>85</v>
      </c>
      <c r="AV443" s="12" t="s">
        <v>85</v>
      </c>
      <c r="AW443" s="12" t="s">
        <v>32</v>
      </c>
      <c r="AX443" s="12" t="s">
        <v>76</v>
      </c>
      <c r="AY443" s="153" t="s">
        <v>282</v>
      </c>
    </row>
    <row r="444" spans="2:65" s="14" customFormat="1" x14ac:dyDescent="0.2">
      <c r="B444" s="166"/>
      <c r="D444" s="152" t="s">
        <v>290</v>
      </c>
      <c r="E444" s="167" t="s">
        <v>1</v>
      </c>
      <c r="F444" s="168" t="s">
        <v>306</v>
      </c>
      <c r="H444" s="169">
        <v>1.76</v>
      </c>
      <c r="I444" s="170"/>
      <c r="L444" s="166"/>
      <c r="M444" s="171"/>
      <c r="T444" s="172"/>
      <c r="AT444" s="167" t="s">
        <v>290</v>
      </c>
      <c r="AU444" s="167" t="s">
        <v>85</v>
      </c>
      <c r="AV444" s="14" t="s">
        <v>105</v>
      </c>
      <c r="AW444" s="14" t="s">
        <v>32</v>
      </c>
      <c r="AX444" s="14" t="s">
        <v>76</v>
      </c>
      <c r="AY444" s="167" t="s">
        <v>282</v>
      </c>
    </row>
    <row r="445" spans="2:65" s="13" customFormat="1" x14ac:dyDescent="0.2">
      <c r="B445" s="159"/>
      <c r="D445" s="152" t="s">
        <v>290</v>
      </c>
      <c r="E445" s="160" t="s">
        <v>1</v>
      </c>
      <c r="F445" s="161" t="s">
        <v>292</v>
      </c>
      <c r="H445" s="162">
        <v>1.76</v>
      </c>
      <c r="I445" s="163"/>
      <c r="L445" s="159"/>
      <c r="M445" s="164"/>
      <c r="T445" s="165"/>
      <c r="AT445" s="160" t="s">
        <v>290</v>
      </c>
      <c r="AU445" s="160" t="s">
        <v>85</v>
      </c>
      <c r="AV445" s="13" t="s">
        <v>288</v>
      </c>
      <c r="AW445" s="13" t="s">
        <v>32</v>
      </c>
      <c r="AX445" s="13" t="s">
        <v>83</v>
      </c>
      <c r="AY445" s="160" t="s">
        <v>282</v>
      </c>
    </row>
    <row r="446" spans="2:65" s="11" customFormat="1" ht="22.9" customHeight="1" x14ac:dyDescent="0.2">
      <c r="B446" s="125"/>
      <c r="D446" s="126" t="s">
        <v>75</v>
      </c>
      <c r="E446" s="135" t="s">
        <v>105</v>
      </c>
      <c r="F446" s="135" t="s">
        <v>565</v>
      </c>
      <c r="I446" s="128"/>
      <c r="J446" s="136">
        <f>BK446</f>
        <v>0</v>
      </c>
      <c r="L446" s="125"/>
      <c r="M446" s="130"/>
      <c r="P446" s="131">
        <f>SUM(P447:P596)</f>
        <v>0</v>
      </c>
      <c r="R446" s="131">
        <f>SUM(R447:R596)</f>
        <v>342.90974845999995</v>
      </c>
      <c r="T446" s="132">
        <f>SUM(T447:T596)</f>
        <v>0</v>
      </c>
      <c r="AR446" s="126" t="s">
        <v>83</v>
      </c>
      <c r="AT446" s="133" t="s">
        <v>75</v>
      </c>
      <c r="AU446" s="133" t="s">
        <v>83</v>
      </c>
      <c r="AY446" s="126" t="s">
        <v>282</v>
      </c>
      <c r="BK446" s="134">
        <f>SUM(BK447:BK596)</f>
        <v>0</v>
      </c>
    </row>
    <row r="447" spans="2:65" s="1" customFormat="1" ht="16.5" customHeight="1" x14ac:dyDescent="0.2">
      <c r="B447" s="32"/>
      <c r="C447" s="137" t="s">
        <v>566</v>
      </c>
      <c r="D447" s="137" t="s">
        <v>284</v>
      </c>
      <c r="E447" s="138" t="s">
        <v>567</v>
      </c>
      <c r="F447" s="139" t="s">
        <v>568</v>
      </c>
      <c r="G447" s="140" t="s">
        <v>295</v>
      </c>
      <c r="H447" s="141">
        <v>4.883</v>
      </c>
      <c r="I447" s="142"/>
      <c r="J447" s="143">
        <f>ROUND(I447*H447,2)</f>
        <v>0</v>
      </c>
      <c r="K447" s="144"/>
      <c r="L447" s="32"/>
      <c r="M447" s="145" t="s">
        <v>1</v>
      </c>
      <c r="N447" s="146" t="s">
        <v>41</v>
      </c>
      <c r="P447" s="147">
        <f>O447*H447</f>
        <v>0</v>
      </c>
      <c r="Q447" s="147">
        <v>1.80972</v>
      </c>
      <c r="R447" s="147">
        <f>Q447*H447</f>
        <v>8.8368627600000007</v>
      </c>
      <c r="S447" s="147">
        <v>0</v>
      </c>
      <c r="T447" s="148">
        <f>S447*H447</f>
        <v>0</v>
      </c>
      <c r="AR447" s="149" t="s">
        <v>288</v>
      </c>
      <c r="AT447" s="149" t="s">
        <v>284</v>
      </c>
      <c r="AU447" s="149" t="s">
        <v>85</v>
      </c>
      <c r="AY447" s="17" t="s">
        <v>282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17" t="s">
        <v>83</v>
      </c>
      <c r="BK447" s="150">
        <f>ROUND(I447*H447,2)</f>
        <v>0</v>
      </c>
      <c r="BL447" s="17" t="s">
        <v>288</v>
      </c>
      <c r="BM447" s="149" t="s">
        <v>569</v>
      </c>
    </row>
    <row r="448" spans="2:65" s="15" customFormat="1" x14ac:dyDescent="0.2">
      <c r="B448" s="173"/>
      <c r="D448" s="152" t="s">
        <v>290</v>
      </c>
      <c r="E448" s="174" t="s">
        <v>1</v>
      </c>
      <c r="F448" s="175" t="s">
        <v>570</v>
      </c>
      <c r="H448" s="174" t="s">
        <v>1</v>
      </c>
      <c r="I448" s="176"/>
      <c r="L448" s="173"/>
      <c r="M448" s="177"/>
      <c r="T448" s="178"/>
      <c r="AT448" s="174" t="s">
        <v>290</v>
      </c>
      <c r="AU448" s="174" t="s">
        <v>85</v>
      </c>
      <c r="AV448" s="15" t="s">
        <v>83</v>
      </c>
      <c r="AW448" s="15" t="s">
        <v>32</v>
      </c>
      <c r="AX448" s="15" t="s">
        <v>76</v>
      </c>
      <c r="AY448" s="174" t="s">
        <v>282</v>
      </c>
    </row>
    <row r="449" spans="2:65" s="12" customFormat="1" x14ac:dyDescent="0.2">
      <c r="B449" s="151"/>
      <c r="D449" s="152" t="s">
        <v>290</v>
      </c>
      <c r="E449" s="153" t="s">
        <v>1</v>
      </c>
      <c r="F449" s="154" t="s">
        <v>571</v>
      </c>
      <c r="H449" s="155">
        <v>3.3170000000000002</v>
      </c>
      <c r="I449" s="156"/>
      <c r="L449" s="151"/>
      <c r="M449" s="157"/>
      <c r="T449" s="158"/>
      <c r="AT449" s="153" t="s">
        <v>290</v>
      </c>
      <c r="AU449" s="153" t="s">
        <v>85</v>
      </c>
      <c r="AV449" s="12" t="s">
        <v>85</v>
      </c>
      <c r="AW449" s="12" t="s">
        <v>32</v>
      </c>
      <c r="AX449" s="12" t="s">
        <v>76</v>
      </c>
      <c r="AY449" s="153" t="s">
        <v>282</v>
      </c>
    </row>
    <row r="450" spans="2:65" s="15" customFormat="1" x14ac:dyDescent="0.2">
      <c r="B450" s="173"/>
      <c r="D450" s="152" t="s">
        <v>290</v>
      </c>
      <c r="E450" s="174" t="s">
        <v>1</v>
      </c>
      <c r="F450" s="175" t="s">
        <v>572</v>
      </c>
      <c r="H450" s="174" t="s">
        <v>1</v>
      </c>
      <c r="I450" s="176"/>
      <c r="L450" s="173"/>
      <c r="M450" s="177"/>
      <c r="T450" s="178"/>
      <c r="AT450" s="174" t="s">
        <v>290</v>
      </c>
      <c r="AU450" s="174" t="s">
        <v>85</v>
      </c>
      <c r="AV450" s="15" t="s">
        <v>83</v>
      </c>
      <c r="AW450" s="15" t="s">
        <v>32</v>
      </c>
      <c r="AX450" s="15" t="s">
        <v>76</v>
      </c>
      <c r="AY450" s="174" t="s">
        <v>282</v>
      </c>
    </row>
    <row r="451" spans="2:65" s="12" customFormat="1" x14ac:dyDescent="0.2">
      <c r="B451" s="151"/>
      <c r="D451" s="152" t="s">
        <v>290</v>
      </c>
      <c r="E451" s="153" t="s">
        <v>1</v>
      </c>
      <c r="F451" s="154" t="s">
        <v>573</v>
      </c>
      <c r="H451" s="155">
        <v>1.5660000000000001</v>
      </c>
      <c r="I451" s="156"/>
      <c r="L451" s="151"/>
      <c r="M451" s="157"/>
      <c r="T451" s="158"/>
      <c r="AT451" s="153" t="s">
        <v>290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282</v>
      </c>
    </row>
    <row r="452" spans="2:65" s="13" customFormat="1" x14ac:dyDescent="0.2">
      <c r="B452" s="159"/>
      <c r="D452" s="152" t="s">
        <v>290</v>
      </c>
      <c r="E452" s="160" t="s">
        <v>1</v>
      </c>
      <c r="F452" s="161" t="s">
        <v>292</v>
      </c>
      <c r="H452" s="162">
        <v>4.883</v>
      </c>
      <c r="I452" s="163"/>
      <c r="L452" s="159"/>
      <c r="M452" s="164"/>
      <c r="T452" s="165"/>
      <c r="AT452" s="160" t="s">
        <v>290</v>
      </c>
      <c r="AU452" s="160" t="s">
        <v>85</v>
      </c>
      <c r="AV452" s="13" t="s">
        <v>288</v>
      </c>
      <c r="AW452" s="13" t="s">
        <v>32</v>
      </c>
      <c r="AX452" s="13" t="s">
        <v>83</v>
      </c>
      <c r="AY452" s="160" t="s">
        <v>282</v>
      </c>
    </row>
    <row r="453" spans="2:65" s="1" customFormat="1" ht="21.75" customHeight="1" x14ac:dyDescent="0.2">
      <c r="B453" s="32"/>
      <c r="C453" s="137" t="s">
        <v>574</v>
      </c>
      <c r="D453" s="137" t="s">
        <v>284</v>
      </c>
      <c r="E453" s="138" t="s">
        <v>575</v>
      </c>
      <c r="F453" s="139" t="s">
        <v>576</v>
      </c>
      <c r="G453" s="140" t="s">
        <v>295</v>
      </c>
      <c r="H453" s="141">
        <v>3.202</v>
      </c>
      <c r="I453" s="142"/>
      <c r="J453" s="143">
        <f>ROUND(I453*H453,2)</f>
        <v>0</v>
      </c>
      <c r="K453" s="144"/>
      <c r="L453" s="32"/>
      <c r="M453" s="145" t="s">
        <v>1</v>
      </c>
      <c r="N453" s="146" t="s">
        <v>41</v>
      </c>
      <c r="P453" s="147">
        <f>O453*H453</f>
        <v>0</v>
      </c>
      <c r="Q453" s="147">
        <v>1.8089599999999999</v>
      </c>
      <c r="R453" s="147">
        <f>Q453*H453</f>
        <v>5.79228992</v>
      </c>
      <c r="S453" s="147">
        <v>0</v>
      </c>
      <c r="T453" s="148">
        <f>S453*H453</f>
        <v>0</v>
      </c>
      <c r="AR453" s="149" t="s">
        <v>288</v>
      </c>
      <c r="AT453" s="149" t="s">
        <v>284</v>
      </c>
      <c r="AU453" s="149" t="s">
        <v>85</v>
      </c>
      <c r="AY453" s="17" t="s">
        <v>282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83</v>
      </c>
      <c r="BK453" s="150">
        <f>ROUND(I453*H453,2)</f>
        <v>0</v>
      </c>
      <c r="BL453" s="17" t="s">
        <v>288</v>
      </c>
      <c r="BM453" s="149" t="s">
        <v>577</v>
      </c>
    </row>
    <row r="454" spans="2:65" s="15" customFormat="1" x14ac:dyDescent="0.2">
      <c r="B454" s="173"/>
      <c r="D454" s="152" t="s">
        <v>290</v>
      </c>
      <c r="E454" s="174" t="s">
        <v>1</v>
      </c>
      <c r="F454" s="175" t="s">
        <v>578</v>
      </c>
      <c r="H454" s="174" t="s">
        <v>1</v>
      </c>
      <c r="I454" s="176"/>
      <c r="L454" s="173"/>
      <c r="M454" s="177"/>
      <c r="T454" s="178"/>
      <c r="AT454" s="174" t="s">
        <v>290</v>
      </c>
      <c r="AU454" s="174" t="s">
        <v>85</v>
      </c>
      <c r="AV454" s="15" t="s">
        <v>83</v>
      </c>
      <c r="AW454" s="15" t="s">
        <v>32</v>
      </c>
      <c r="AX454" s="15" t="s">
        <v>76</v>
      </c>
      <c r="AY454" s="174" t="s">
        <v>282</v>
      </c>
    </row>
    <row r="455" spans="2:65" s="12" customFormat="1" x14ac:dyDescent="0.2">
      <c r="B455" s="151"/>
      <c r="D455" s="152" t="s">
        <v>290</v>
      </c>
      <c r="E455" s="153" t="s">
        <v>1</v>
      </c>
      <c r="F455" s="154" t="s">
        <v>579</v>
      </c>
      <c r="H455" s="155">
        <v>3.202</v>
      </c>
      <c r="I455" s="156"/>
      <c r="L455" s="151"/>
      <c r="M455" s="157"/>
      <c r="T455" s="158"/>
      <c r="AT455" s="153" t="s">
        <v>290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282</v>
      </c>
    </row>
    <row r="456" spans="2:65" s="13" customFormat="1" x14ac:dyDescent="0.2">
      <c r="B456" s="159"/>
      <c r="D456" s="152" t="s">
        <v>290</v>
      </c>
      <c r="E456" s="160" t="s">
        <v>1</v>
      </c>
      <c r="F456" s="161" t="s">
        <v>292</v>
      </c>
      <c r="H456" s="162">
        <v>3.202</v>
      </c>
      <c r="I456" s="163"/>
      <c r="L456" s="159"/>
      <c r="M456" s="164"/>
      <c r="T456" s="165"/>
      <c r="AT456" s="160" t="s">
        <v>290</v>
      </c>
      <c r="AU456" s="160" t="s">
        <v>85</v>
      </c>
      <c r="AV456" s="13" t="s">
        <v>288</v>
      </c>
      <c r="AW456" s="13" t="s">
        <v>32</v>
      </c>
      <c r="AX456" s="13" t="s">
        <v>83</v>
      </c>
      <c r="AY456" s="160" t="s">
        <v>282</v>
      </c>
    </row>
    <row r="457" spans="2:65" s="1" customFormat="1" ht="33" customHeight="1" x14ac:dyDescent="0.2">
      <c r="B457" s="32"/>
      <c r="C457" s="137" t="s">
        <v>580</v>
      </c>
      <c r="D457" s="137" t="s">
        <v>284</v>
      </c>
      <c r="E457" s="138" t="s">
        <v>581</v>
      </c>
      <c r="F457" s="139" t="s">
        <v>582</v>
      </c>
      <c r="G457" s="140" t="s">
        <v>287</v>
      </c>
      <c r="H457" s="141">
        <v>1054.605</v>
      </c>
      <c r="I457" s="142"/>
      <c r="J457" s="143">
        <f>ROUND(I457*H457,2)</f>
        <v>0</v>
      </c>
      <c r="K457" s="144"/>
      <c r="L457" s="32"/>
      <c r="M457" s="145" t="s">
        <v>1</v>
      </c>
      <c r="N457" s="146" t="s">
        <v>41</v>
      </c>
      <c r="P457" s="147">
        <f>O457*H457</f>
        <v>0</v>
      </c>
      <c r="Q457" s="147">
        <v>0.25098999999999999</v>
      </c>
      <c r="R457" s="147">
        <f>Q457*H457</f>
        <v>264.69530894999997</v>
      </c>
      <c r="S457" s="147">
        <v>0</v>
      </c>
      <c r="T457" s="148">
        <f>S457*H457</f>
        <v>0</v>
      </c>
      <c r="AR457" s="149" t="s">
        <v>288</v>
      </c>
      <c r="AT457" s="149" t="s">
        <v>284</v>
      </c>
      <c r="AU457" s="149" t="s">
        <v>85</v>
      </c>
      <c r="AY457" s="17" t="s">
        <v>282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83</v>
      </c>
      <c r="BK457" s="150">
        <f>ROUND(I457*H457,2)</f>
        <v>0</v>
      </c>
      <c r="BL457" s="17" t="s">
        <v>288</v>
      </c>
      <c r="BM457" s="149" t="s">
        <v>583</v>
      </c>
    </row>
    <row r="458" spans="2:65" s="15" customFormat="1" x14ac:dyDescent="0.2">
      <c r="B458" s="173"/>
      <c r="D458" s="152" t="s">
        <v>290</v>
      </c>
      <c r="E458" s="174" t="s">
        <v>1</v>
      </c>
      <c r="F458" s="175" t="s">
        <v>584</v>
      </c>
      <c r="H458" s="174" t="s">
        <v>1</v>
      </c>
      <c r="I458" s="176"/>
      <c r="L458" s="173"/>
      <c r="M458" s="177"/>
      <c r="T458" s="178"/>
      <c r="AT458" s="174" t="s">
        <v>290</v>
      </c>
      <c r="AU458" s="174" t="s">
        <v>85</v>
      </c>
      <c r="AV458" s="15" t="s">
        <v>83</v>
      </c>
      <c r="AW458" s="15" t="s">
        <v>32</v>
      </c>
      <c r="AX458" s="15" t="s">
        <v>76</v>
      </c>
      <c r="AY458" s="174" t="s">
        <v>282</v>
      </c>
    </row>
    <row r="459" spans="2:65" s="15" customFormat="1" x14ac:dyDescent="0.2">
      <c r="B459" s="173"/>
      <c r="D459" s="152" t="s">
        <v>290</v>
      </c>
      <c r="E459" s="174" t="s">
        <v>1</v>
      </c>
      <c r="F459" s="175" t="s">
        <v>585</v>
      </c>
      <c r="H459" s="174" t="s">
        <v>1</v>
      </c>
      <c r="I459" s="176"/>
      <c r="L459" s="173"/>
      <c r="M459" s="177"/>
      <c r="T459" s="178"/>
      <c r="AT459" s="174" t="s">
        <v>290</v>
      </c>
      <c r="AU459" s="174" t="s">
        <v>85</v>
      </c>
      <c r="AV459" s="15" t="s">
        <v>83</v>
      </c>
      <c r="AW459" s="15" t="s">
        <v>32</v>
      </c>
      <c r="AX459" s="15" t="s">
        <v>76</v>
      </c>
      <c r="AY459" s="174" t="s">
        <v>282</v>
      </c>
    </row>
    <row r="460" spans="2:65" s="12" customFormat="1" x14ac:dyDescent="0.2">
      <c r="B460" s="151"/>
      <c r="D460" s="152" t="s">
        <v>290</v>
      </c>
      <c r="E460" s="153" t="s">
        <v>1</v>
      </c>
      <c r="F460" s="154" t="s">
        <v>586</v>
      </c>
      <c r="H460" s="155">
        <v>802.91300000000001</v>
      </c>
      <c r="I460" s="156"/>
      <c r="L460" s="151"/>
      <c r="M460" s="157"/>
      <c r="T460" s="158"/>
      <c r="AT460" s="153" t="s">
        <v>290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282</v>
      </c>
    </row>
    <row r="461" spans="2:65" s="12" customFormat="1" x14ac:dyDescent="0.2">
      <c r="B461" s="151"/>
      <c r="D461" s="152" t="s">
        <v>290</v>
      </c>
      <c r="E461" s="153" t="s">
        <v>1</v>
      </c>
      <c r="F461" s="154" t="s">
        <v>587</v>
      </c>
      <c r="H461" s="155">
        <v>3.6</v>
      </c>
      <c r="I461" s="156"/>
      <c r="L461" s="151"/>
      <c r="M461" s="157"/>
      <c r="T461" s="158"/>
      <c r="AT461" s="153" t="s">
        <v>290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282</v>
      </c>
    </row>
    <row r="462" spans="2:65" s="12" customFormat="1" x14ac:dyDescent="0.2">
      <c r="B462" s="151"/>
      <c r="D462" s="152" t="s">
        <v>290</v>
      </c>
      <c r="E462" s="153" t="s">
        <v>1</v>
      </c>
      <c r="F462" s="154" t="s">
        <v>588</v>
      </c>
      <c r="H462" s="155">
        <v>-57.692999999999998</v>
      </c>
      <c r="I462" s="156"/>
      <c r="L462" s="151"/>
      <c r="M462" s="157"/>
      <c r="T462" s="158"/>
      <c r="AT462" s="153" t="s">
        <v>290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282</v>
      </c>
    </row>
    <row r="463" spans="2:65" s="12" customFormat="1" x14ac:dyDescent="0.2">
      <c r="B463" s="151"/>
      <c r="D463" s="152" t="s">
        <v>290</v>
      </c>
      <c r="E463" s="153" t="s">
        <v>1</v>
      </c>
      <c r="F463" s="154" t="s">
        <v>589</v>
      </c>
      <c r="H463" s="155">
        <v>-8.1999999999999993</v>
      </c>
      <c r="I463" s="156"/>
      <c r="L463" s="151"/>
      <c r="M463" s="157"/>
      <c r="T463" s="158"/>
      <c r="AT463" s="153" t="s">
        <v>290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282</v>
      </c>
    </row>
    <row r="464" spans="2:65" s="12" customFormat="1" x14ac:dyDescent="0.2">
      <c r="B464" s="151"/>
      <c r="D464" s="152" t="s">
        <v>290</v>
      </c>
      <c r="E464" s="153" t="s">
        <v>1</v>
      </c>
      <c r="F464" s="154" t="s">
        <v>590</v>
      </c>
      <c r="H464" s="155">
        <v>-7.77</v>
      </c>
      <c r="I464" s="156"/>
      <c r="L464" s="151"/>
      <c r="M464" s="157"/>
      <c r="T464" s="158"/>
      <c r="AT464" s="153" t="s">
        <v>290</v>
      </c>
      <c r="AU464" s="153" t="s">
        <v>85</v>
      </c>
      <c r="AV464" s="12" t="s">
        <v>85</v>
      </c>
      <c r="AW464" s="12" t="s">
        <v>32</v>
      </c>
      <c r="AX464" s="12" t="s">
        <v>76</v>
      </c>
      <c r="AY464" s="153" t="s">
        <v>282</v>
      </c>
    </row>
    <row r="465" spans="2:51" s="12" customFormat="1" x14ac:dyDescent="0.2">
      <c r="B465" s="151"/>
      <c r="D465" s="152" t="s">
        <v>290</v>
      </c>
      <c r="E465" s="153" t="s">
        <v>1</v>
      </c>
      <c r="F465" s="154" t="s">
        <v>591</v>
      </c>
      <c r="H465" s="155">
        <v>-11.25</v>
      </c>
      <c r="I465" s="156"/>
      <c r="L465" s="151"/>
      <c r="M465" s="157"/>
      <c r="T465" s="158"/>
      <c r="AT465" s="153" t="s">
        <v>290</v>
      </c>
      <c r="AU465" s="153" t="s">
        <v>85</v>
      </c>
      <c r="AV465" s="12" t="s">
        <v>85</v>
      </c>
      <c r="AW465" s="12" t="s">
        <v>32</v>
      </c>
      <c r="AX465" s="12" t="s">
        <v>76</v>
      </c>
      <c r="AY465" s="153" t="s">
        <v>282</v>
      </c>
    </row>
    <row r="466" spans="2:51" s="12" customFormat="1" x14ac:dyDescent="0.2">
      <c r="B466" s="151"/>
      <c r="D466" s="152" t="s">
        <v>290</v>
      </c>
      <c r="E466" s="153" t="s">
        <v>1</v>
      </c>
      <c r="F466" s="154" t="s">
        <v>592</v>
      </c>
      <c r="H466" s="155">
        <v>-3.778</v>
      </c>
      <c r="I466" s="156"/>
      <c r="L466" s="151"/>
      <c r="M466" s="157"/>
      <c r="T466" s="158"/>
      <c r="AT466" s="153" t="s">
        <v>290</v>
      </c>
      <c r="AU466" s="153" t="s">
        <v>85</v>
      </c>
      <c r="AV466" s="12" t="s">
        <v>85</v>
      </c>
      <c r="AW466" s="12" t="s">
        <v>32</v>
      </c>
      <c r="AX466" s="12" t="s">
        <v>76</v>
      </c>
      <c r="AY466" s="153" t="s">
        <v>282</v>
      </c>
    </row>
    <row r="467" spans="2:51" s="12" customFormat="1" x14ac:dyDescent="0.2">
      <c r="B467" s="151"/>
      <c r="D467" s="152" t="s">
        <v>290</v>
      </c>
      <c r="E467" s="153" t="s">
        <v>1</v>
      </c>
      <c r="F467" s="154" t="s">
        <v>593</v>
      </c>
      <c r="H467" s="155">
        <v>-4.32</v>
      </c>
      <c r="I467" s="156"/>
      <c r="L467" s="151"/>
      <c r="M467" s="157"/>
      <c r="T467" s="158"/>
      <c r="AT467" s="153" t="s">
        <v>290</v>
      </c>
      <c r="AU467" s="153" t="s">
        <v>85</v>
      </c>
      <c r="AV467" s="12" t="s">
        <v>85</v>
      </c>
      <c r="AW467" s="12" t="s">
        <v>32</v>
      </c>
      <c r="AX467" s="12" t="s">
        <v>76</v>
      </c>
      <c r="AY467" s="153" t="s">
        <v>282</v>
      </c>
    </row>
    <row r="468" spans="2:51" s="12" customFormat="1" x14ac:dyDescent="0.2">
      <c r="B468" s="151"/>
      <c r="D468" s="152" t="s">
        <v>290</v>
      </c>
      <c r="E468" s="153" t="s">
        <v>1</v>
      </c>
      <c r="F468" s="154" t="s">
        <v>594</v>
      </c>
      <c r="H468" s="155">
        <v>-54.54</v>
      </c>
      <c r="I468" s="156"/>
      <c r="L468" s="151"/>
      <c r="M468" s="157"/>
      <c r="T468" s="158"/>
      <c r="AT468" s="153" t="s">
        <v>290</v>
      </c>
      <c r="AU468" s="153" t="s">
        <v>85</v>
      </c>
      <c r="AV468" s="12" t="s">
        <v>85</v>
      </c>
      <c r="AW468" s="12" t="s">
        <v>32</v>
      </c>
      <c r="AX468" s="12" t="s">
        <v>76</v>
      </c>
      <c r="AY468" s="153" t="s">
        <v>282</v>
      </c>
    </row>
    <row r="469" spans="2:51" s="12" customFormat="1" x14ac:dyDescent="0.2">
      <c r="B469" s="151"/>
      <c r="D469" s="152" t="s">
        <v>290</v>
      </c>
      <c r="E469" s="153" t="s">
        <v>1</v>
      </c>
      <c r="F469" s="154" t="s">
        <v>595</v>
      </c>
      <c r="H469" s="155">
        <v>-10.8</v>
      </c>
      <c r="I469" s="156"/>
      <c r="L469" s="151"/>
      <c r="M469" s="157"/>
      <c r="T469" s="158"/>
      <c r="AT469" s="153" t="s">
        <v>290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282</v>
      </c>
    </row>
    <row r="470" spans="2:51" s="12" customFormat="1" x14ac:dyDescent="0.2">
      <c r="B470" s="151"/>
      <c r="D470" s="152" t="s">
        <v>290</v>
      </c>
      <c r="E470" s="153" t="s">
        <v>1</v>
      </c>
      <c r="F470" s="154" t="s">
        <v>596</v>
      </c>
      <c r="H470" s="155">
        <v>-46.207999999999998</v>
      </c>
      <c r="I470" s="156"/>
      <c r="L470" s="151"/>
      <c r="M470" s="157"/>
      <c r="T470" s="158"/>
      <c r="AT470" s="153" t="s">
        <v>290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282</v>
      </c>
    </row>
    <row r="471" spans="2:51" s="12" customFormat="1" x14ac:dyDescent="0.2">
      <c r="B471" s="151"/>
      <c r="D471" s="152" t="s">
        <v>290</v>
      </c>
      <c r="E471" s="153" t="s">
        <v>1</v>
      </c>
      <c r="F471" s="154" t="s">
        <v>597</v>
      </c>
      <c r="H471" s="155">
        <v>-16.47</v>
      </c>
      <c r="I471" s="156"/>
      <c r="L471" s="151"/>
      <c r="M471" s="157"/>
      <c r="T471" s="158"/>
      <c r="AT471" s="153" t="s">
        <v>290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282</v>
      </c>
    </row>
    <row r="472" spans="2:51" s="14" customFormat="1" x14ac:dyDescent="0.2">
      <c r="B472" s="166"/>
      <c r="D472" s="152" t="s">
        <v>290</v>
      </c>
      <c r="E472" s="167" t="s">
        <v>1</v>
      </c>
      <c r="F472" s="168" t="s">
        <v>306</v>
      </c>
      <c r="H472" s="169">
        <v>585.48400000000004</v>
      </c>
      <c r="I472" s="170"/>
      <c r="L472" s="166"/>
      <c r="M472" s="171"/>
      <c r="T472" s="172"/>
      <c r="AT472" s="167" t="s">
        <v>290</v>
      </c>
      <c r="AU472" s="167" t="s">
        <v>85</v>
      </c>
      <c r="AV472" s="14" t="s">
        <v>105</v>
      </c>
      <c r="AW472" s="14" t="s">
        <v>32</v>
      </c>
      <c r="AX472" s="14" t="s">
        <v>76</v>
      </c>
      <c r="AY472" s="167" t="s">
        <v>282</v>
      </c>
    </row>
    <row r="473" spans="2:51" s="15" customFormat="1" x14ac:dyDescent="0.2">
      <c r="B473" s="173"/>
      <c r="D473" s="152" t="s">
        <v>290</v>
      </c>
      <c r="E473" s="174" t="s">
        <v>1</v>
      </c>
      <c r="F473" s="175" t="s">
        <v>598</v>
      </c>
      <c r="H473" s="174" t="s">
        <v>1</v>
      </c>
      <c r="I473" s="176"/>
      <c r="L473" s="173"/>
      <c r="M473" s="177"/>
      <c r="T473" s="178"/>
      <c r="AT473" s="174" t="s">
        <v>290</v>
      </c>
      <c r="AU473" s="174" t="s">
        <v>85</v>
      </c>
      <c r="AV473" s="15" t="s">
        <v>83</v>
      </c>
      <c r="AW473" s="15" t="s">
        <v>32</v>
      </c>
      <c r="AX473" s="15" t="s">
        <v>76</v>
      </c>
      <c r="AY473" s="174" t="s">
        <v>282</v>
      </c>
    </row>
    <row r="474" spans="2:51" s="12" customFormat="1" x14ac:dyDescent="0.2">
      <c r="B474" s="151"/>
      <c r="D474" s="152" t="s">
        <v>290</v>
      </c>
      <c r="E474" s="153" t="s">
        <v>1</v>
      </c>
      <c r="F474" s="154" t="s">
        <v>599</v>
      </c>
      <c r="H474" s="155">
        <v>2.25</v>
      </c>
      <c r="I474" s="156"/>
      <c r="L474" s="151"/>
      <c r="M474" s="157"/>
      <c r="T474" s="158"/>
      <c r="AT474" s="153" t="s">
        <v>290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282</v>
      </c>
    </row>
    <row r="475" spans="2:51" s="12" customFormat="1" x14ac:dyDescent="0.2">
      <c r="B475" s="151"/>
      <c r="D475" s="152" t="s">
        <v>290</v>
      </c>
      <c r="E475" s="153" t="s">
        <v>1</v>
      </c>
      <c r="F475" s="154" t="s">
        <v>600</v>
      </c>
      <c r="H475" s="155">
        <v>32.5</v>
      </c>
      <c r="I475" s="156"/>
      <c r="L475" s="151"/>
      <c r="M475" s="157"/>
      <c r="T475" s="158"/>
      <c r="AT475" s="153" t="s">
        <v>290</v>
      </c>
      <c r="AU475" s="153" t="s">
        <v>85</v>
      </c>
      <c r="AV475" s="12" t="s">
        <v>85</v>
      </c>
      <c r="AW475" s="12" t="s">
        <v>32</v>
      </c>
      <c r="AX475" s="12" t="s">
        <v>76</v>
      </c>
      <c r="AY475" s="153" t="s">
        <v>282</v>
      </c>
    </row>
    <row r="476" spans="2:51" s="12" customFormat="1" x14ac:dyDescent="0.2">
      <c r="B476" s="151"/>
      <c r="D476" s="152" t="s">
        <v>290</v>
      </c>
      <c r="E476" s="153" t="s">
        <v>1</v>
      </c>
      <c r="F476" s="154" t="s">
        <v>601</v>
      </c>
      <c r="H476" s="155">
        <v>20.5</v>
      </c>
      <c r="I476" s="156"/>
      <c r="L476" s="151"/>
      <c r="M476" s="157"/>
      <c r="T476" s="158"/>
      <c r="AT476" s="153" t="s">
        <v>290</v>
      </c>
      <c r="AU476" s="153" t="s">
        <v>85</v>
      </c>
      <c r="AV476" s="12" t="s">
        <v>85</v>
      </c>
      <c r="AW476" s="12" t="s">
        <v>32</v>
      </c>
      <c r="AX476" s="12" t="s">
        <v>76</v>
      </c>
      <c r="AY476" s="153" t="s">
        <v>282</v>
      </c>
    </row>
    <row r="477" spans="2:51" s="12" customFormat="1" x14ac:dyDescent="0.2">
      <c r="B477" s="151"/>
      <c r="D477" s="152" t="s">
        <v>290</v>
      </c>
      <c r="E477" s="153" t="s">
        <v>1</v>
      </c>
      <c r="F477" s="154" t="s">
        <v>602</v>
      </c>
      <c r="H477" s="155">
        <v>138.69999999999999</v>
      </c>
      <c r="I477" s="156"/>
      <c r="L477" s="151"/>
      <c r="M477" s="157"/>
      <c r="T477" s="158"/>
      <c r="AT477" s="153" t="s">
        <v>290</v>
      </c>
      <c r="AU477" s="153" t="s">
        <v>85</v>
      </c>
      <c r="AV477" s="12" t="s">
        <v>85</v>
      </c>
      <c r="AW477" s="12" t="s">
        <v>32</v>
      </c>
      <c r="AX477" s="12" t="s">
        <v>76</v>
      </c>
      <c r="AY477" s="153" t="s">
        <v>282</v>
      </c>
    </row>
    <row r="478" spans="2:51" s="12" customFormat="1" x14ac:dyDescent="0.2">
      <c r="B478" s="151"/>
      <c r="D478" s="152" t="s">
        <v>290</v>
      </c>
      <c r="E478" s="153" t="s">
        <v>1</v>
      </c>
      <c r="F478" s="154" t="s">
        <v>603</v>
      </c>
      <c r="H478" s="155">
        <v>155.55000000000001</v>
      </c>
      <c r="I478" s="156"/>
      <c r="L478" s="151"/>
      <c r="M478" s="157"/>
      <c r="T478" s="158"/>
      <c r="AT478" s="153" t="s">
        <v>290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282</v>
      </c>
    </row>
    <row r="479" spans="2:51" s="12" customFormat="1" x14ac:dyDescent="0.2">
      <c r="B479" s="151"/>
      <c r="D479" s="152" t="s">
        <v>290</v>
      </c>
      <c r="E479" s="153" t="s">
        <v>1</v>
      </c>
      <c r="F479" s="154" t="s">
        <v>604</v>
      </c>
      <c r="H479" s="155">
        <v>-2.1280000000000001</v>
      </c>
      <c r="I479" s="156"/>
      <c r="L479" s="151"/>
      <c r="M479" s="157"/>
      <c r="T479" s="158"/>
      <c r="AT479" s="153" t="s">
        <v>290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282</v>
      </c>
    </row>
    <row r="480" spans="2:51" s="12" customFormat="1" x14ac:dyDescent="0.2">
      <c r="B480" s="151"/>
      <c r="D480" s="152" t="s">
        <v>290</v>
      </c>
      <c r="E480" s="153" t="s">
        <v>1</v>
      </c>
      <c r="F480" s="154" t="s">
        <v>605</v>
      </c>
      <c r="H480" s="155">
        <v>-79.590999999999994</v>
      </c>
      <c r="I480" s="156"/>
      <c r="L480" s="151"/>
      <c r="M480" s="157"/>
      <c r="T480" s="158"/>
      <c r="AT480" s="153" t="s">
        <v>290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282</v>
      </c>
    </row>
    <row r="481" spans="2:65" s="12" customFormat="1" x14ac:dyDescent="0.2">
      <c r="B481" s="151"/>
      <c r="D481" s="152" t="s">
        <v>290</v>
      </c>
      <c r="E481" s="153" t="s">
        <v>1</v>
      </c>
      <c r="F481" s="154" t="s">
        <v>606</v>
      </c>
      <c r="H481" s="155">
        <v>-18.3</v>
      </c>
      <c r="I481" s="156"/>
      <c r="L481" s="151"/>
      <c r="M481" s="157"/>
      <c r="T481" s="158"/>
      <c r="AT481" s="153" t="s">
        <v>290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282</v>
      </c>
    </row>
    <row r="482" spans="2:65" s="14" customFormat="1" x14ac:dyDescent="0.2">
      <c r="B482" s="166"/>
      <c r="D482" s="152" t="s">
        <v>290</v>
      </c>
      <c r="E482" s="167" t="s">
        <v>1</v>
      </c>
      <c r="F482" s="168" t="s">
        <v>306</v>
      </c>
      <c r="H482" s="169">
        <v>249.48099999999999</v>
      </c>
      <c r="I482" s="170"/>
      <c r="L482" s="166"/>
      <c r="M482" s="171"/>
      <c r="T482" s="172"/>
      <c r="AT482" s="167" t="s">
        <v>290</v>
      </c>
      <c r="AU482" s="167" t="s">
        <v>85</v>
      </c>
      <c r="AV482" s="14" t="s">
        <v>105</v>
      </c>
      <c r="AW482" s="14" t="s">
        <v>32</v>
      </c>
      <c r="AX482" s="14" t="s">
        <v>76</v>
      </c>
      <c r="AY482" s="167" t="s">
        <v>282</v>
      </c>
    </row>
    <row r="483" spans="2:65" s="15" customFormat="1" x14ac:dyDescent="0.2">
      <c r="B483" s="173"/>
      <c r="D483" s="152" t="s">
        <v>290</v>
      </c>
      <c r="E483" s="174" t="s">
        <v>1</v>
      </c>
      <c r="F483" s="175" t="s">
        <v>607</v>
      </c>
      <c r="H483" s="174" t="s">
        <v>1</v>
      </c>
      <c r="I483" s="176"/>
      <c r="L483" s="173"/>
      <c r="M483" s="177"/>
      <c r="T483" s="178"/>
      <c r="AT483" s="174" t="s">
        <v>290</v>
      </c>
      <c r="AU483" s="174" t="s">
        <v>85</v>
      </c>
      <c r="AV483" s="15" t="s">
        <v>83</v>
      </c>
      <c r="AW483" s="15" t="s">
        <v>32</v>
      </c>
      <c r="AX483" s="15" t="s">
        <v>76</v>
      </c>
      <c r="AY483" s="174" t="s">
        <v>282</v>
      </c>
    </row>
    <row r="484" spans="2:65" s="12" customFormat="1" x14ac:dyDescent="0.2">
      <c r="B484" s="151"/>
      <c r="D484" s="152" t="s">
        <v>290</v>
      </c>
      <c r="E484" s="153" t="s">
        <v>1</v>
      </c>
      <c r="F484" s="154" t="s">
        <v>608</v>
      </c>
      <c r="H484" s="155">
        <v>399.55</v>
      </c>
      <c r="I484" s="156"/>
      <c r="L484" s="151"/>
      <c r="M484" s="157"/>
      <c r="T484" s="158"/>
      <c r="AT484" s="153" t="s">
        <v>290</v>
      </c>
      <c r="AU484" s="153" t="s">
        <v>85</v>
      </c>
      <c r="AV484" s="12" t="s">
        <v>85</v>
      </c>
      <c r="AW484" s="12" t="s">
        <v>32</v>
      </c>
      <c r="AX484" s="12" t="s">
        <v>76</v>
      </c>
      <c r="AY484" s="153" t="s">
        <v>282</v>
      </c>
    </row>
    <row r="485" spans="2:65" s="12" customFormat="1" x14ac:dyDescent="0.2">
      <c r="B485" s="151"/>
      <c r="D485" s="152" t="s">
        <v>290</v>
      </c>
      <c r="E485" s="153" t="s">
        <v>1</v>
      </c>
      <c r="F485" s="154" t="s">
        <v>609</v>
      </c>
      <c r="H485" s="155">
        <v>-179.91</v>
      </c>
      <c r="I485" s="156"/>
      <c r="L485" s="151"/>
      <c r="M485" s="157"/>
      <c r="T485" s="158"/>
      <c r="AT485" s="153" t="s">
        <v>290</v>
      </c>
      <c r="AU485" s="153" t="s">
        <v>85</v>
      </c>
      <c r="AV485" s="12" t="s">
        <v>85</v>
      </c>
      <c r="AW485" s="12" t="s">
        <v>32</v>
      </c>
      <c r="AX485" s="12" t="s">
        <v>76</v>
      </c>
      <c r="AY485" s="153" t="s">
        <v>282</v>
      </c>
    </row>
    <row r="486" spans="2:65" s="14" customFormat="1" x14ac:dyDescent="0.2">
      <c r="B486" s="166"/>
      <c r="D486" s="152" t="s">
        <v>290</v>
      </c>
      <c r="E486" s="167" t="s">
        <v>1</v>
      </c>
      <c r="F486" s="168" t="s">
        <v>306</v>
      </c>
      <c r="H486" s="169">
        <v>219.64</v>
      </c>
      <c r="I486" s="170"/>
      <c r="L486" s="166"/>
      <c r="M486" s="171"/>
      <c r="T486" s="172"/>
      <c r="AT486" s="167" t="s">
        <v>290</v>
      </c>
      <c r="AU486" s="167" t="s">
        <v>85</v>
      </c>
      <c r="AV486" s="14" t="s">
        <v>105</v>
      </c>
      <c r="AW486" s="14" t="s">
        <v>32</v>
      </c>
      <c r="AX486" s="14" t="s">
        <v>76</v>
      </c>
      <c r="AY486" s="167" t="s">
        <v>282</v>
      </c>
    </row>
    <row r="487" spans="2:65" s="13" customFormat="1" x14ac:dyDescent="0.2">
      <c r="B487" s="159"/>
      <c r="D487" s="152" t="s">
        <v>290</v>
      </c>
      <c r="E487" s="160" t="s">
        <v>1</v>
      </c>
      <c r="F487" s="161" t="s">
        <v>292</v>
      </c>
      <c r="H487" s="162">
        <v>1054.605</v>
      </c>
      <c r="I487" s="163"/>
      <c r="L487" s="159"/>
      <c r="M487" s="164"/>
      <c r="T487" s="165"/>
      <c r="AT487" s="160" t="s">
        <v>290</v>
      </c>
      <c r="AU487" s="160" t="s">
        <v>85</v>
      </c>
      <c r="AV487" s="13" t="s">
        <v>288</v>
      </c>
      <c r="AW487" s="13" t="s">
        <v>32</v>
      </c>
      <c r="AX487" s="13" t="s">
        <v>83</v>
      </c>
      <c r="AY487" s="160" t="s">
        <v>282</v>
      </c>
    </row>
    <row r="488" spans="2:65" s="1" customFormat="1" ht="21.75" customHeight="1" x14ac:dyDescent="0.2">
      <c r="B488" s="32"/>
      <c r="C488" s="137" t="s">
        <v>610</v>
      </c>
      <c r="D488" s="137" t="s">
        <v>284</v>
      </c>
      <c r="E488" s="138" t="s">
        <v>611</v>
      </c>
      <c r="F488" s="139" t="s">
        <v>612</v>
      </c>
      <c r="G488" s="140" t="s">
        <v>613</v>
      </c>
      <c r="H488" s="141">
        <v>1</v>
      </c>
      <c r="I488" s="142"/>
      <c r="J488" s="143">
        <f t="shared" ref="J488:J506" si="0">ROUND(I488*H488,2)</f>
        <v>0</v>
      </c>
      <c r="K488" s="144"/>
      <c r="L488" s="32"/>
      <c r="M488" s="145" t="s">
        <v>1</v>
      </c>
      <c r="N488" s="146" t="s">
        <v>41</v>
      </c>
      <c r="P488" s="147">
        <f t="shared" ref="P488:P506" si="1">O488*H488</f>
        <v>0</v>
      </c>
      <c r="Q488" s="147">
        <v>1.7940000000000001E-2</v>
      </c>
      <c r="R488" s="147">
        <f t="shared" ref="R488:R506" si="2">Q488*H488</f>
        <v>1.7940000000000001E-2</v>
      </c>
      <c r="S488" s="147">
        <v>0</v>
      </c>
      <c r="T488" s="148">
        <f t="shared" ref="T488:T506" si="3">S488*H488</f>
        <v>0</v>
      </c>
      <c r="AR488" s="149" t="s">
        <v>288</v>
      </c>
      <c r="AT488" s="149" t="s">
        <v>284</v>
      </c>
      <c r="AU488" s="149" t="s">
        <v>85</v>
      </c>
      <c r="AY488" s="17" t="s">
        <v>282</v>
      </c>
      <c r="BE488" s="150">
        <f t="shared" ref="BE488:BE506" si="4">IF(N488="základní",J488,0)</f>
        <v>0</v>
      </c>
      <c r="BF488" s="150">
        <f t="shared" ref="BF488:BF506" si="5">IF(N488="snížená",J488,0)</f>
        <v>0</v>
      </c>
      <c r="BG488" s="150">
        <f t="shared" ref="BG488:BG506" si="6">IF(N488="zákl. přenesená",J488,0)</f>
        <v>0</v>
      </c>
      <c r="BH488" s="150">
        <f t="shared" ref="BH488:BH506" si="7">IF(N488="sníž. přenesená",J488,0)</f>
        <v>0</v>
      </c>
      <c r="BI488" s="150">
        <f t="shared" ref="BI488:BI506" si="8">IF(N488="nulová",J488,0)</f>
        <v>0</v>
      </c>
      <c r="BJ488" s="17" t="s">
        <v>83</v>
      </c>
      <c r="BK488" s="150">
        <f t="shared" ref="BK488:BK506" si="9">ROUND(I488*H488,2)</f>
        <v>0</v>
      </c>
      <c r="BL488" s="17" t="s">
        <v>288</v>
      </c>
      <c r="BM488" s="149" t="s">
        <v>614</v>
      </c>
    </row>
    <row r="489" spans="2:65" s="1" customFormat="1" ht="21.75" customHeight="1" x14ac:dyDescent="0.2">
      <c r="B489" s="32"/>
      <c r="C489" s="137" t="s">
        <v>615</v>
      </c>
      <c r="D489" s="137" t="s">
        <v>284</v>
      </c>
      <c r="E489" s="138" t="s">
        <v>616</v>
      </c>
      <c r="F489" s="139" t="s">
        <v>617</v>
      </c>
      <c r="G489" s="140" t="s">
        <v>613</v>
      </c>
      <c r="H489" s="141">
        <v>2</v>
      </c>
      <c r="I489" s="142"/>
      <c r="J489" s="143">
        <f t="shared" si="0"/>
        <v>0</v>
      </c>
      <c r="K489" s="144"/>
      <c r="L489" s="32"/>
      <c r="M489" s="145" t="s">
        <v>1</v>
      </c>
      <c r="N489" s="146" t="s">
        <v>41</v>
      </c>
      <c r="P489" s="147">
        <f t="shared" si="1"/>
        <v>0</v>
      </c>
      <c r="Q489" s="147">
        <v>1.7940000000000001E-2</v>
      </c>
      <c r="R489" s="147">
        <f t="shared" si="2"/>
        <v>3.5880000000000002E-2</v>
      </c>
      <c r="S489" s="147">
        <v>0</v>
      </c>
      <c r="T489" s="148">
        <f t="shared" si="3"/>
        <v>0</v>
      </c>
      <c r="AR489" s="149" t="s">
        <v>288</v>
      </c>
      <c r="AT489" s="149" t="s">
        <v>284</v>
      </c>
      <c r="AU489" s="149" t="s">
        <v>85</v>
      </c>
      <c r="AY489" s="17" t="s">
        <v>282</v>
      </c>
      <c r="BE489" s="150">
        <f t="shared" si="4"/>
        <v>0</v>
      </c>
      <c r="BF489" s="150">
        <f t="shared" si="5"/>
        <v>0</v>
      </c>
      <c r="BG489" s="150">
        <f t="shared" si="6"/>
        <v>0</v>
      </c>
      <c r="BH489" s="150">
        <f t="shared" si="7"/>
        <v>0</v>
      </c>
      <c r="BI489" s="150">
        <f t="shared" si="8"/>
        <v>0</v>
      </c>
      <c r="BJ489" s="17" t="s">
        <v>83</v>
      </c>
      <c r="BK489" s="150">
        <f t="shared" si="9"/>
        <v>0</v>
      </c>
      <c r="BL489" s="17" t="s">
        <v>288</v>
      </c>
      <c r="BM489" s="149" t="s">
        <v>618</v>
      </c>
    </row>
    <row r="490" spans="2:65" s="1" customFormat="1" ht="21.75" customHeight="1" x14ac:dyDescent="0.2">
      <c r="B490" s="32"/>
      <c r="C490" s="137" t="s">
        <v>619</v>
      </c>
      <c r="D490" s="137" t="s">
        <v>284</v>
      </c>
      <c r="E490" s="138" t="s">
        <v>620</v>
      </c>
      <c r="F490" s="139" t="s">
        <v>621</v>
      </c>
      <c r="G490" s="140" t="s">
        <v>613</v>
      </c>
      <c r="H490" s="141">
        <v>13</v>
      </c>
      <c r="I490" s="142"/>
      <c r="J490" s="143">
        <f t="shared" si="0"/>
        <v>0</v>
      </c>
      <c r="K490" s="144"/>
      <c r="L490" s="32"/>
      <c r="M490" s="145" t="s">
        <v>1</v>
      </c>
      <c r="N490" s="146" t="s">
        <v>41</v>
      </c>
      <c r="P490" s="147">
        <f t="shared" si="1"/>
        <v>0</v>
      </c>
      <c r="Q490" s="147">
        <v>2.2780000000000002E-2</v>
      </c>
      <c r="R490" s="147">
        <f t="shared" si="2"/>
        <v>0.29614000000000001</v>
      </c>
      <c r="S490" s="147">
        <v>0</v>
      </c>
      <c r="T490" s="148">
        <f t="shared" si="3"/>
        <v>0</v>
      </c>
      <c r="AR490" s="149" t="s">
        <v>288</v>
      </c>
      <c r="AT490" s="149" t="s">
        <v>284</v>
      </c>
      <c r="AU490" s="149" t="s">
        <v>85</v>
      </c>
      <c r="AY490" s="17" t="s">
        <v>282</v>
      </c>
      <c r="BE490" s="150">
        <f t="shared" si="4"/>
        <v>0</v>
      </c>
      <c r="BF490" s="150">
        <f t="shared" si="5"/>
        <v>0</v>
      </c>
      <c r="BG490" s="150">
        <f t="shared" si="6"/>
        <v>0</v>
      </c>
      <c r="BH490" s="150">
        <f t="shared" si="7"/>
        <v>0</v>
      </c>
      <c r="BI490" s="150">
        <f t="shared" si="8"/>
        <v>0</v>
      </c>
      <c r="BJ490" s="17" t="s">
        <v>83</v>
      </c>
      <c r="BK490" s="150">
        <f t="shared" si="9"/>
        <v>0</v>
      </c>
      <c r="BL490" s="17" t="s">
        <v>288</v>
      </c>
      <c r="BM490" s="149" t="s">
        <v>622</v>
      </c>
    </row>
    <row r="491" spans="2:65" s="1" customFormat="1" ht="21.75" customHeight="1" x14ac:dyDescent="0.2">
      <c r="B491" s="32"/>
      <c r="C491" s="137" t="s">
        <v>623</v>
      </c>
      <c r="D491" s="137" t="s">
        <v>284</v>
      </c>
      <c r="E491" s="138" t="s">
        <v>624</v>
      </c>
      <c r="F491" s="139" t="s">
        <v>625</v>
      </c>
      <c r="G491" s="140" t="s">
        <v>613</v>
      </c>
      <c r="H491" s="141">
        <v>6</v>
      </c>
      <c r="I491" s="142"/>
      <c r="J491" s="143">
        <f t="shared" si="0"/>
        <v>0</v>
      </c>
      <c r="K491" s="144"/>
      <c r="L491" s="32"/>
      <c r="M491" s="145" t="s">
        <v>1</v>
      </c>
      <c r="N491" s="146" t="s">
        <v>41</v>
      </c>
      <c r="P491" s="147">
        <f t="shared" si="1"/>
        <v>0</v>
      </c>
      <c r="Q491" s="147">
        <v>3.1320000000000001E-2</v>
      </c>
      <c r="R491" s="147">
        <f t="shared" si="2"/>
        <v>0.18792</v>
      </c>
      <c r="S491" s="147">
        <v>0</v>
      </c>
      <c r="T491" s="148">
        <f t="shared" si="3"/>
        <v>0</v>
      </c>
      <c r="AR491" s="149" t="s">
        <v>288</v>
      </c>
      <c r="AT491" s="149" t="s">
        <v>284</v>
      </c>
      <c r="AU491" s="149" t="s">
        <v>85</v>
      </c>
      <c r="AY491" s="17" t="s">
        <v>282</v>
      </c>
      <c r="BE491" s="150">
        <f t="shared" si="4"/>
        <v>0</v>
      </c>
      <c r="BF491" s="150">
        <f t="shared" si="5"/>
        <v>0</v>
      </c>
      <c r="BG491" s="150">
        <f t="shared" si="6"/>
        <v>0</v>
      </c>
      <c r="BH491" s="150">
        <f t="shared" si="7"/>
        <v>0</v>
      </c>
      <c r="BI491" s="150">
        <f t="shared" si="8"/>
        <v>0</v>
      </c>
      <c r="BJ491" s="17" t="s">
        <v>83</v>
      </c>
      <c r="BK491" s="150">
        <f t="shared" si="9"/>
        <v>0</v>
      </c>
      <c r="BL491" s="17" t="s">
        <v>288</v>
      </c>
      <c r="BM491" s="149" t="s">
        <v>626</v>
      </c>
    </row>
    <row r="492" spans="2:65" s="1" customFormat="1" ht="21.75" customHeight="1" x14ac:dyDescent="0.2">
      <c r="B492" s="32"/>
      <c r="C492" s="137" t="s">
        <v>627</v>
      </c>
      <c r="D492" s="137" t="s">
        <v>284</v>
      </c>
      <c r="E492" s="138" t="s">
        <v>628</v>
      </c>
      <c r="F492" s="139" t="s">
        <v>629</v>
      </c>
      <c r="G492" s="140" t="s">
        <v>613</v>
      </c>
      <c r="H492" s="141">
        <v>2</v>
      </c>
      <c r="I492" s="142"/>
      <c r="J492" s="143">
        <f t="shared" si="0"/>
        <v>0</v>
      </c>
      <c r="K492" s="144"/>
      <c r="L492" s="32"/>
      <c r="M492" s="145" t="s">
        <v>1</v>
      </c>
      <c r="N492" s="146" t="s">
        <v>41</v>
      </c>
      <c r="P492" s="147">
        <f t="shared" si="1"/>
        <v>0</v>
      </c>
      <c r="Q492" s="147">
        <v>3.1320000000000001E-2</v>
      </c>
      <c r="R492" s="147">
        <f t="shared" si="2"/>
        <v>6.2640000000000001E-2</v>
      </c>
      <c r="S492" s="147">
        <v>0</v>
      </c>
      <c r="T492" s="148">
        <f t="shared" si="3"/>
        <v>0</v>
      </c>
      <c r="AR492" s="149" t="s">
        <v>288</v>
      </c>
      <c r="AT492" s="149" t="s">
        <v>284</v>
      </c>
      <c r="AU492" s="149" t="s">
        <v>85</v>
      </c>
      <c r="AY492" s="17" t="s">
        <v>282</v>
      </c>
      <c r="BE492" s="150">
        <f t="shared" si="4"/>
        <v>0</v>
      </c>
      <c r="BF492" s="150">
        <f t="shared" si="5"/>
        <v>0</v>
      </c>
      <c r="BG492" s="150">
        <f t="shared" si="6"/>
        <v>0</v>
      </c>
      <c r="BH492" s="150">
        <f t="shared" si="7"/>
        <v>0</v>
      </c>
      <c r="BI492" s="150">
        <f t="shared" si="8"/>
        <v>0</v>
      </c>
      <c r="BJ492" s="17" t="s">
        <v>83</v>
      </c>
      <c r="BK492" s="150">
        <f t="shared" si="9"/>
        <v>0</v>
      </c>
      <c r="BL492" s="17" t="s">
        <v>288</v>
      </c>
      <c r="BM492" s="149" t="s">
        <v>630</v>
      </c>
    </row>
    <row r="493" spans="2:65" s="1" customFormat="1" ht="21.75" customHeight="1" x14ac:dyDescent="0.2">
      <c r="B493" s="32"/>
      <c r="C493" s="137" t="s">
        <v>631</v>
      </c>
      <c r="D493" s="137" t="s">
        <v>284</v>
      </c>
      <c r="E493" s="138" t="s">
        <v>632</v>
      </c>
      <c r="F493" s="139" t="s">
        <v>633</v>
      </c>
      <c r="G493" s="140" t="s">
        <v>613</v>
      </c>
      <c r="H493" s="141">
        <v>7</v>
      </c>
      <c r="I493" s="142"/>
      <c r="J493" s="143">
        <f t="shared" si="0"/>
        <v>0</v>
      </c>
      <c r="K493" s="144"/>
      <c r="L493" s="32"/>
      <c r="M493" s="145" t="s">
        <v>1</v>
      </c>
      <c r="N493" s="146" t="s">
        <v>41</v>
      </c>
      <c r="P493" s="147">
        <f t="shared" si="1"/>
        <v>0</v>
      </c>
      <c r="Q493" s="147">
        <v>4.0550000000000003E-2</v>
      </c>
      <c r="R493" s="147">
        <f t="shared" si="2"/>
        <v>0.28385000000000005</v>
      </c>
      <c r="S493" s="147">
        <v>0</v>
      </c>
      <c r="T493" s="148">
        <f t="shared" si="3"/>
        <v>0</v>
      </c>
      <c r="AR493" s="149" t="s">
        <v>288</v>
      </c>
      <c r="AT493" s="149" t="s">
        <v>284</v>
      </c>
      <c r="AU493" s="149" t="s">
        <v>85</v>
      </c>
      <c r="AY493" s="17" t="s">
        <v>282</v>
      </c>
      <c r="BE493" s="150">
        <f t="shared" si="4"/>
        <v>0</v>
      </c>
      <c r="BF493" s="150">
        <f t="shared" si="5"/>
        <v>0</v>
      </c>
      <c r="BG493" s="150">
        <f t="shared" si="6"/>
        <v>0</v>
      </c>
      <c r="BH493" s="150">
        <f t="shared" si="7"/>
        <v>0</v>
      </c>
      <c r="BI493" s="150">
        <f t="shared" si="8"/>
        <v>0</v>
      </c>
      <c r="BJ493" s="17" t="s">
        <v>83</v>
      </c>
      <c r="BK493" s="150">
        <f t="shared" si="9"/>
        <v>0</v>
      </c>
      <c r="BL493" s="17" t="s">
        <v>288</v>
      </c>
      <c r="BM493" s="149" t="s">
        <v>634</v>
      </c>
    </row>
    <row r="494" spans="2:65" s="1" customFormat="1" ht="21.75" customHeight="1" x14ac:dyDescent="0.2">
      <c r="B494" s="32"/>
      <c r="C494" s="137" t="s">
        <v>635</v>
      </c>
      <c r="D494" s="137" t="s">
        <v>284</v>
      </c>
      <c r="E494" s="138" t="s">
        <v>636</v>
      </c>
      <c r="F494" s="139" t="s">
        <v>637</v>
      </c>
      <c r="G494" s="140" t="s">
        <v>613</v>
      </c>
      <c r="H494" s="141">
        <v>3</v>
      </c>
      <c r="I494" s="142"/>
      <c r="J494" s="143">
        <f t="shared" si="0"/>
        <v>0</v>
      </c>
      <c r="K494" s="144"/>
      <c r="L494" s="32"/>
      <c r="M494" s="145" t="s">
        <v>1</v>
      </c>
      <c r="N494" s="146" t="s">
        <v>41</v>
      </c>
      <c r="P494" s="147">
        <f t="shared" si="1"/>
        <v>0</v>
      </c>
      <c r="Q494" s="147">
        <v>3.6549999999999999E-2</v>
      </c>
      <c r="R494" s="147">
        <f t="shared" si="2"/>
        <v>0.10965</v>
      </c>
      <c r="S494" s="147">
        <v>0</v>
      </c>
      <c r="T494" s="148">
        <f t="shared" si="3"/>
        <v>0</v>
      </c>
      <c r="AR494" s="149" t="s">
        <v>288</v>
      </c>
      <c r="AT494" s="149" t="s">
        <v>284</v>
      </c>
      <c r="AU494" s="149" t="s">
        <v>85</v>
      </c>
      <c r="AY494" s="17" t="s">
        <v>282</v>
      </c>
      <c r="BE494" s="150">
        <f t="shared" si="4"/>
        <v>0</v>
      </c>
      <c r="BF494" s="150">
        <f t="shared" si="5"/>
        <v>0</v>
      </c>
      <c r="BG494" s="150">
        <f t="shared" si="6"/>
        <v>0</v>
      </c>
      <c r="BH494" s="150">
        <f t="shared" si="7"/>
        <v>0</v>
      </c>
      <c r="BI494" s="150">
        <f t="shared" si="8"/>
        <v>0</v>
      </c>
      <c r="BJ494" s="17" t="s">
        <v>83</v>
      </c>
      <c r="BK494" s="150">
        <f t="shared" si="9"/>
        <v>0</v>
      </c>
      <c r="BL494" s="17" t="s">
        <v>288</v>
      </c>
      <c r="BM494" s="149" t="s">
        <v>638</v>
      </c>
    </row>
    <row r="495" spans="2:65" s="1" customFormat="1" ht="21.75" customHeight="1" x14ac:dyDescent="0.2">
      <c r="B495" s="32"/>
      <c r="C495" s="137" t="s">
        <v>639</v>
      </c>
      <c r="D495" s="137" t="s">
        <v>284</v>
      </c>
      <c r="E495" s="138" t="s">
        <v>640</v>
      </c>
      <c r="F495" s="139" t="s">
        <v>641</v>
      </c>
      <c r="G495" s="140" t="s">
        <v>613</v>
      </c>
      <c r="H495" s="141">
        <v>8</v>
      </c>
      <c r="I495" s="142"/>
      <c r="J495" s="143">
        <f t="shared" si="0"/>
        <v>0</v>
      </c>
      <c r="K495" s="144"/>
      <c r="L495" s="32"/>
      <c r="M495" s="145" t="s">
        <v>1</v>
      </c>
      <c r="N495" s="146" t="s">
        <v>41</v>
      </c>
      <c r="P495" s="147">
        <f t="shared" si="1"/>
        <v>0</v>
      </c>
      <c r="Q495" s="147">
        <v>3.6549999999999999E-2</v>
      </c>
      <c r="R495" s="147">
        <f t="shared" si="2"/>
        <v>0.29239999999999999</v>
      </c>
      <c r="S495" s="147">
        <v>0</v>
      </c>
      <c r="T495" s="148">
        <f t="shared" si="3"/>
        <v>0</v>
      </c>
      <c r="AR495" s="149" t="s">
        <v>288</v>
      </c>
      <c r="AT495" s="149" t="s">
        <v>284</v>
      </c>
      <c r="AU495" s="149" t="s">
        <v>85</v>
      </c>
      <c r="AY495" s="17" t="s">
        <v>282</v>
      </c>
      <c r="BE495" s="150">
        <f t="shared" si="4"/>
        <v>0</v>
      </c>
      <c r="BF495" s="150">
        <f t="shared" si="5"/>
        <v>0</v>
      </c>
      <c r="BG495" s="150">
        <f t="shared" si="6"/>
        <v>0</v>
      </c>
      <c r="BH495" s="150">
        <f t="shared" si="7"/>
        <v>0</v>
      </c>
      <c r="BI495" s="150">
        <f t="shared" si="8"/>
        <v>0</v>
      </c>
      <c r="BJ495" s="17" t="s">
        <v>83</v>
      </c>
      <c r="BK495" s="150">
        <f t="shared" si="9"/>
        <v>0</v>
      </c>
      <c r="BL495" s="17" t="s">
        <v>288</v>
      </c>
      <c r="BM495" s="149" t="s">
        <v>642</v>
      </c>
    </row>
    <row r="496" spans="2:65" s="1" customFormat="1" ht="21.75" customHeight="1" x14ac:dyDescent="0.2">
      <c r="B496" s="32"/>
      <c r="C496" s="137" t="s">
        <v>643</v>
      </c>
      <c r="D496" s="137" t="s">
        <v>284</v>
      </c>
      <c r="E496" s="138" t="s">
        <v>644</v>
      </c>
      <c r="F496" s="139" t="s">
        <v>645</v>
      </c>
      <c r="G496" s="140" t="s">
        <v>613</v>
      </c>
      <c r="H496" s="141">
        <v>6</v>
      </c>
      <c r="I496" s="142"/>
      <c r="J496" s="143">
        <f t="shared" si="0"/>
        <v>0</v>
      </c>
      <c r="K496" s="144"/>
      <c r="L496" s="32"/>
      <c r="M496" s="145" t="s">
        <v>1</v>
      </c>
      <c r="N496" s="146" t="s">
        <v>41</v>
      </c>
      <c r="P496" s="147">
        <f t="shared" si="1"/>
        <v>0</v>
      </c>
      <c r="Q496" s="147">
        <v>4.555E-2</v>
      </c>
      <c r="R496" s="147">
        <f t="shared" si="2"/>
        <v>0.27329999999999999</v>
      </c>
      <c r="S496" s="147">
        <v>0</v>
      </c>
      <c r="T496" s="148">
        <f t="shared" si="3"/>
        <v>0</v>
      </c>
      <c r="AR496" s="149" t="s">
        <v>288</v>
      </c>
      <c r="AT496" s="149" t="s">
        <v>284</v>
      </c>
      <c r="AU496" s="149" t="s">
        <v>85</v>
      </c>
      <c r="AY496" s="17" t="s">
        <v>282</v>
      </c>
      <c r="BE496" s="150">
        <f t="shared" si="4"/>
        <v>0</v>
      </c>
      <c r="BF496" s="150">
        <f t="shared" si="5"/>
        <v>0</v>
      </c>
      <c r="BG496" s="150">
        <f t="shared" si="6"/>
        <v>0</v>
      </c>
      <c r="BH496" s="150">
        <f t="shared" si="7"/>
        <v>0</v>
      </c>
      <c r="BI496" s="150">
        <f t="shared" si="8"/>
        <v>0</v>
      </c>
      <c r="BJ496" s="17" t="s">
        <v>83</v>
      </c>
      <c r="BK496" s="150">
        <f t="shared" si="9"/>
        <v>0</v>
      </c>
      <c r="BL496" s="17" t="s">
        <v>288</v>
      </c>
      <c r="BM496" s="149" t="s">
        <v>646</v>
      </c>
    </row>
    <row r="497" spans="2:65" s="1" customFormat="1" ht="21.75" customHeight="1" x14ac:dyDescent="0.2">
      <c r="B497" s="32"/>
      <c r="C497" s="137" t="s">
        <v>647</v>
      </c>
      <c r="D497" s="137" t="s">
        <v>284</v>
      </c>
      <c r="E497" s="138" t="s">
        <v>648</v>
      </c>
      <c r="F497" s="139" t="s">
        <v>649</v>
      </c>
      <c r="G497" s="140" t="s">
        <v>613</v>
      </c>
      <c r="H497" s="141">
        <v>4</v>
      </c>
      <c r="I497" s="142"/>
      <c r="J497" s="143">
        <f t="shared" si="0"/>
        <v>0</v>
      </c>
      <c r="K497" s="144"/>
      <c r="L497" s="32"/>
      <c r="M497" s="145" t="s">
        <v>1</v>
      </c>
      <c r="N497" s="146" t="s">
        <v>41</v>
      </c>
      <c r="P497" s="147">
        <f t="shared" si="1"/>
        <v>0</v>
      </c>
      <c r="Q497" s="147">
        <v>4.555E-2</v>
      </c>
      <c r="R497" s="147">
        <f t="shared" si="2"/>
        <v>0.1822</v>
      </c>
      <c r="S497" s="147">
        <v>0</v>
      </c>
      <c r="T497" s="148">
        <f t="shared" si="3"/>
        <v>0</v>
      </c>
      <c r="AR497" s="149" t="s">
        <v>288</v>
      </c>
      <c r="AT497" s="149" t="s">
        <v>284</v>
      </c>
      <c r="AU497" s="149" t="s">
        <v>85</v>
      </c>
      <c r="AY497" s="17" t="s">
        <v>282</v>
      </c>
      <c r="BE497" s="150">
        <f t="shared" si="4"/>
        <v>0</v>
      </c>
      <c r="BF497" s="150">
        <f t="shared" si="5"/>
        <v>0</v>
      </c>
      <c r="BG497" s="150">
        <f t="shared" si="6"/>
        <v>0</v>
      </c>
      <c r="BH497" s="150">
        <f t="shared" si="7"/>
        <v>0</v>
      </c>
      <c r="BI497" s="150">
        <f t="shared" si="8"/>
        <v>0</v>
      </c>
      <c r="BJ497" s="17" t="s">
        <v>83</v>
      </c>
      <c r="BK497" s="150">
        <f t="shared" si="9"/>
        <v>0</v>
      </c>
      <c r="BL497" s="17" t="s">
        <v>288</v>
      </c>
      <c r="BM497" s="149" t="s">
        <v>650</v>
      </c>
    </row>
    <row r="498" spans="2:65" s="1" customFormat="1" ht="21.75" customHeight="1" x14ac:dyDescent="0.2">
      <c r="B498" s="32"/>
      <c r="C498" s="137" t="s">
        <v>651</v>
      </c>
      <c r="D498" s="137" t="s">
        <v>284</v>
      </c>
      <c r="E498" s="138" t="s">
        <v>652</v>
      </c>
      <c r="F498" s="139" t="s">
        <v>653</v>
      </c>
      <c r="G498" s="140" t="s">
        <v>613</v>
      </c>
      <c r="H498" s="141">
        <v>3</v>
      </c>
      <c r="I498" s="142"/>
      <c r="J498" s="143">
        <f t="shared" si="0"/>
        <v>0</v>
      </c>
      <c r="K498" s="144"/>
      <c r="L498" s="32"/>
      <c r="M498" s="145" t="s">
        <v>1</v>
      </c>
      <c r="N498" s="146" t="s">
        <v>41</v>
      </c>
      <c r="P498" s="147">
        <f t="shared" si="1"/>
        <v>0</v>
      </c>
      <c r="Q498" s="147">
        <v>5.4550000000000001E-2</v>
      </c>
      <c r="R498" s="147">
        <f t="shared" si="2"/>
        <v>0.16365000000000002</v>
      </c>
      <c r="S498" s="147">
        <v>0</v>
      </c>
      <c r="T498" s="148">
        <f t="shared" si="3"/>
        <v>0</v>
      </c>
      <c r="AR498" s="149" t="s">
        <v>288</v>
      </c>
      <c r="AT498" s="149" t="s">
        <v>284</v>
      </c>
      <c r="AU498" s="149" t="s">
        <v>85</v>
      </c>
      <c r="AY498" s="17" t="s">
        <v>282</v>
      </c>
      <c r="BE498" s="150">
        <f t="shared" si="4"/>
        <v>0</v>
      </c>
      <c r="BF498" s="150">
        <f t="shared" si="5"/>
        <v>0</v>
      </c>
      <c r="BG498" s="150">
        <f t="shared" si="6"/>
        <v>0</v>
      </c>
      <c r="BH498" s="150">
        <f t="shared" si="7"/>
        <v>0</v>
      </c>
      <c r="BI498" s="150">
        <f t="shared" si="8"/>
        <v>0</v>
      </c>
      <c r="BJ498" s="17" t="s">
        <v>83</v>
      </c>
      <c r="BK498" s="150">
        <f t="shared" si="9"/>
        <v>0</v>
      </c>
      <c r="BL498" s="17" t="s">
        <v>288</v>
      </c>
      <c r="BM498" s="149" t="s">
        <v>654</v>
      </c>
    </row>
    <row r="499" spans="2:65" s="1" customFormat="1" ht="21.75" customHeight="1" x14ac:dyDescent="0.2">
      <c r="B499" s="32"/>
      <c r="C499" s="137" t="s">
        <v>655</v>
      </c>
      <c r="D499" s="137" t="s">
        <v>284</v>
      </c>
      <c r="E499" s="138" t="s">
        <v>656</v>
      </c>
      <c r="F499" s="139" t="s">
        <v>657</v>
      </c>
      <c r="G499" s="140" t="s">
        <v>613</v>
      </c>
      <c r="H499" s="141">
        <v>39</v>
      </c>
      <c r="I499" s="142"/>
      <c r="J499" s="143">
        <f t="shared" si="0"/>
        <v>0</v>
      </c>
      <c r="K499" s="144"/>
      <c r="L499" s="32"/>
      <c r="M499" s="145" t="s">
        <v>1</v>
      </c>
      <c r="N499" s="146" t="s">
        <v>41</v>
      </c>
      <c r="P499" s="147">
        <f t="shared" si="1"/>
        <v>0</v>
      </c>
      <c r="Q499" s="147">
        <v>6.3549999999999995E-2</v>
      </c>
      <c r="R499" s="147">
        <f t="shared" si="2"/>
        <v>2.4784499999999996</v>
      </c>
      <c r="S499" s="147">
        <v>0</v>
      </c>
      <c r="T499" s="148">
        <f t="shared" si="3"/>
        <v>0</v>
      </c>
      <c r="AR499" s="149" t="s">
        <v>288</v>
      </c>
      <c r="AT499" s="149" t="s">
        <v>284</v>
      </c>
      <c r="AU499" s="149" t="s">
        <v>85</v>
      </c>
      <c r="AY499" s="17" t="s">
        <v>282</v>
      </c>
      <c r="BE499" s="150">
        <f t="shared" si="4"/>
        <v>0</v>
      </c>
      <c r="BF499" s="150">
        <f t="shared" si="5"/>
        <v>0</v>
      </c>
      <c r="BG499" s="150">
        <f t="shared" si="6"/>
        <v>0</v>
      </c>
      <c r="BH499" s="150">
        <f t="shared" si="7"/>
        <v>0</v>
      </c>
      <c r="BI499" s="150">
        <f t="shared" si="8"/>
        <v>0</v>
      </c>
      <c r="BJ499" s="17" t="s">
        <v>83</v>
      </c>
      <c r="BK499" s="150">
        <f t="shared" si="9"/>
        <v>0</v>
      </c>
      <c r="BL499" s="17" t="s">
        <v>288</v>
      </c>
      <c r="BM499" s="149" t="s">
        <v>658</v>
      </c>
    </row>
    <row r="500" spans="2:65" s="1" customFormat="1" ht="21.75" customHeight="1" x14ac:dyDescent="0.2">
      <c r="B500" s="32"/>
      <c r="C500" s="137" t="s">
        <v>659</v>
      </c>
      <c r="D500" s="137" t="s">
        <v>284</v>
      </c>
      <c r="E500" s="138" t="s">
        <v>660</v>
      </c>
      <c r="F500" s="139" t="s">
        <v>661</v>
      </c>
      <c r="G500" s="140" t="s">
        <v>613</v>
      </c>
      <c r="H500" s="141">
        <v>3</v>
      </c>
      <c r="I500" s="142"/>
      <c r="J500" s="143">
        <f t="shared" si="0"/>
        <v>0</v>
      </c>
      <c r="K500" s="144"/>
      <c r="L500" s="32"/>
      <c r="M500" s="145" t="s">
        <v>1</v>
      </c>
      <c r="N500" s="146" t="s">
        <v>41</v>
      </c>
      <c r="P500" s="147">
        <f t="shared" si="1"/>
        <v>0</v>
      </c>
      <c r="Q500" s="147">
        <v>7.2849999999999998E-2</v>
      </c>
      <c r="R500" s="147">
        <f t="shared" si="2"/>
        <v>0.21854999999999999</v>
      </c>
      <c r="S500" s="147">
        <v>0</v>
      </c>
      <c r="T500" s="148">
        <f t="shared" si="3"/>
        <v>0</v>
      </c>
      <c r="AR500" s="149" t="s">
        <v>288</v>
      </c>
      <c r="AT500" s="149" t="s">
        <v>284</v>
      </c>
      <c r="AU500" s="149" t="s">
        <v>85</v>
      </c>
      <c r="AY500" s="17" t="s">
        <v>282</v>
      </c>
      <c r="BE500" s="150">
        <f t="shared" si="4"/>
        <v>0</v>
      </c>
      <c r="BF500" s="150">
        <f t="shared" si="5"/>
        <v>0</v>
      </c>
      <c r="BG500" s="150">
        <f t="shared" si="6"/>
        <v>0</v>
      </c>
      <c r="BH500" s="150">
        <f t="shared" si="7"/>
        <v>0</v>
      </c>
      <c r="BI500" s="150">
        <f t="shared" si="8"/>
        <v>0</v>
      </c>
      <c r="BJ500" s="17" t="s">
        <v>83</v>
      </c>
      <c r="BK500" s="150">
        <f t="shared" si="9"/>
        <v>0</v>
      </c>
      <c r="BL500" s="17" t="s">
        <v>288</v>
      </c>
      <c r="BM500" s="149" t="s">
        <v>662</v>
      </c>
    </row>
    <row r="501" spans="2:65" s="1" customFormat="1" ht="21.75" customHeight="1" x14ac:dyDescent="0.2">
      <c r="B501" s="32"/>
      <c r="C501" s="137" t="s">
        <v>663</v>
      </c>
      <c r="D501" s="137" t="s">
        <v>284</v>
      </c>
      <c r="E501" s="138" t="s">
        <v>664</v>
      </c>
      <c r="F501" s="139" t="s">
        <v>665</v>
      </c>
      <c r="G501" s="140" t="s">
        <v>613</v>
      </c>
      <c r="H501" s="141">
        <v>3</v>
      </c>
      <c r="I501" s="142"/>
      <c r="J501" s="143">
        <f t="shared" si="0"/>
        <v>0</v>
      </c>
      <c r="K501" s="144"/>
      <c r="L501" s="32"/>
      <c r="M501" s="145" t="s">
        <v>1</v>
      </c>
      <c r="N501" s="146" t="s">
        <v>41</v>
      </c>
      <c r="P501" s="147">
        <f t="shared" si="1"/>
        <v>0</v>
      </c>
      <c r="Q501" s="147">
        <v>7.2849999999999998E-2</v>
      </c>
      <c r="R501" s="147">
        <f t="shared" si="2"/>
        <v>0.21854999999999999</v>
      </c>
      <c r="S501" s="147">
        <v>0</v>
      </c>
      <c r="T501" s="148">
        <f t="shared" si="3"/>
        <v>0</v>
      </c>
      <c r="AR501" s="149" t="s">
        <v>288</v>
      </c>
      <c r="AT501" s="149" t="s">
        <v>284</v>
      </c>
      <c r="AU501" s="149" t="s">
        <v>85</v>
      </c>
      <c r="AY501" s="17" t="s">
        <v>282</v>
      </c>
      <c r="BE501" s="150">
        <f t="shared" si="4"/>
        <v>0</v>
      </c>
      <c r="BF501" s="150">
        <f t="shared" si="5"/>
        <v>0</v>
      </c>
      <c r="BG501" s="150">
        <f t="shared" si="6"/>
        <v>0</v>
      </c>
      <c r="BH501" s="150">
        <f t="shared" si="7"/>
        <v>0</v>
      </c>
      <c r="BI501" s="150">
        <f t="shared" si="8"/>
        <v>0</v>
      </c>
      <c r="BJ501" s="17" t="s">
        <v>83</v>
      </c>
      <c r="BK501" s="150">
        <f t="shared" si="9"/>
        <v>0</v>
      </c>
      <c r="BL501" s="17" t="s">
        <v>288</v>
      </c>
      <c r="BM501" s="149" t="s">
        <v>666</v>
      </c>
    </row>
    <row r="502" spans="2:65" s="1" customFormat="1" ht="21.75" customHeight="1" x14ac:dyDescent="0.2">
      <c r="B502" s="32"/>
      <c r="C502" s="137" t="s">
        <v>667</v>
      </c>
      <c r="D502" s="137" t="s">
        <v>284</v>
      </c>
      <c r="E502" s="138" t="s">
        <v>668</v>
      </c>
      <c r="F502" s="139" t="s">
        <v>669</v>
      </c>
      <c r="G502" s="140" t="s">
        <v>613</v>
      </c>
      <c r="H502" s="141">
        <v>3</v>
      </c>
      <c r="I502" s="142"/>
      <c r="J502" s="143">
        <f t="shared" si="0"/>
        <v>0</v>
      </c>
      <c r="K502" s="144"/>
      <c r="L502" s="32"/>
      <c r="M502" s="145" t="s">
        <v>1</v>
      </c>
      <c r="N502" s="146" t="s">
        <v>41</v>
      </c>
      <c r="P502" s="147">
        <f t="shared" si="1"/>
        <v>0</v>
      </c>
      <c r="Q502" s="147">
        <v>7.2849999999999998E-2</v>
      </c>
      <c r="R502" s="147">
        <f t="shared" si="2"/>
        <v>0.21854999999999999</v>
      </c>
      <c r="S502" s="147">
        <v>0</v>
      </c>
      <c r="T502" s="148">
        <f t="shared" si="3"/>
        <v>0</v>
      </c>
      <c r="AR502" s="149" t="s">
        <v>288</v>
      </c>
      <c r="AT502" s="149" t="s">
        <v>284</v>
      </c>
      <c r="AU502" s="149" t="s">
        <v>85</v>
      </c>
      <c r="AY502" s="17" t="s">
        <v>282</v>
      </c>
      <c r="BE502" s="150">
        <f t="shared" si="4"/>
        <v>0</v>
      </c>
      <c r="BF502" s="150">
        <f t="shared" si="5"/>
        <v>0</v>
      </c>
      <c r="BG502" s="150">
        <f t="shared" si="6"/>
        <v>0</v>
      </c>
      <c r="BH502" s="150">
        <f t="shared" si="7"/>
        <v>0</v>
      </c>
      <c r="BI502" s="150">
        <f t="shared" si="8"/>
        <v>0</v>
      </c>
      <c r="BJ502" s="17" t="s">
        <v>83</v>
      </c>
      <c r="BK502" s="150">
        <f t="shared" si="9"/>
        <v>0</v>
      </c>
      <c r="BL502" s="17" t="s">
        <v>288</v>
      </c>
      <c r="BM502" s="149" t="s">
        <v>670</v>
      </c>
    </row>
    <row r="503" spans="2:65" s="1" customFormat="1" ht="21.75" customHeight="1" x14ac:dyDescent="0.2">
      <c r="B503" s="32"/>
      <c r="C503" s="137" t="s">
        <v>671</v>
      </c>
      <c r="D503" s="137" t="s">
        <v>284</v>
      </c>
      <c r="E503" s="138" t="s">
        <v>672</v>
      </c>
      <c r="F503" s="139" t="s">
        <v>673</v>
      </c>
      <c r="G503" s="140" t="s">
        <v>613</v>
      </c>
      <c r="H503" s="141">
        <v>126</v>
      </c>
      <c r="I503" s="142"/>
      <c r="J503" s="143">
        <f t="shared" si="0"/>
        <v>0</v>
      </c>
      <c r="K503" s="144"/>
      <c r="L503" s="32"/>
      <c r="M503" s="145" t="s">
        <v>1</v>
      </c>
      <c r="N503" s="146" t="s">
        <v>41</v>
      </c>
      <c r="P503" s="147">
        <f t="shared" si="1"/>
        <v>0</v>
      </c>
      <c r="Q503" s="147">
        <v>8.1850000000000006E-2</v>
      </c>
      <c r="R503" s="147">
        <f t="shared" si="2"/>
        <v>10.3131</v>
      </c>
      <c r="S503" s="147">
        <v>0</v>
      </c>
      <c r="T503" s="148">
        <f t="shared" si="3"/>
        <v>0</v>
      </c>
      <c r="AR503" s="149" t="s">
        <v>288</v>
      </c>
      <c r="AT503" s="149" t="s">
        <v>284</v>
      </c>
      <c r="AU503" s="149" t="s">
        <v>85</v>
      </c>
      <c r="AY503" s="17" t="s">
        <v>282</v>
      </c>
      <c r="BE503" s="150">
        <f t="shared" si="4"/>
        <v>0</v>
      </c>
      <c r="BF503" s="150">
        <f t="shared" si="5"/>
        <v>0</v>
      </c>
      <c r="BG503" s="150">
        <f t="shared" si="6"/>
        <v>0</v>
      </c>
      <c r="BH503" s="150">
        <f t="shared" si="7"/>
        <v>0</v>
      </c>
      <c r="BI503" s="150">
        <f t="shared" si="8"/>
        <v>0</v>
      </c>
      <c r="BJ503" s="17" t="s">
        <v>83</v>
      </c>
      <c r="BK503" s="150">
        <f t="shared" si="9"/>
        <v>0</v>
      </c>
      <c r="BL503" s="17" t="s">
        <v>288</v>
      </c>
      <c r="BM503" s="149" t="s">
        <v>674</v>
      </c>
    </row>
    <row r="504" spans="2:65" s="1" customFormat="1" ht="21.75" customHeight="1" x14ac:dyDescent="0.2">
      <c r="B504" s="32"/>
      <c r="C504" s="137" t="s">
        <v>675</v>
      </c>
      <c r="D504" s="137" t="s">
        <v>284</v>
      </c>
      <c r="E504" s="138" t="s">
        <v>676</v>
      </c>
      <c r="F504" s="139" t="s">
        <v>677</v>
      </c>
      <c r="G504" s="140" t="s">
        <v>613</v>
      </c>
      <c r="H504" s="141">
        <v>3</v>
      </c>
      <c r="I504" s="142"/>
      <c r="J504" s="143">
        <f t="shared" si="0"/>
        <v>0</v>
      </c>
      <c r="K504" s="144"/>
      <c r="L504" s="32"/>
      <c r="M504" s="145" t="s">
        <v>1</v>
      </c>
      <c r="N504" s="146" t="s">
        <v>41</v>
      </c>
      <c r="P504" s="147">
        <f t="shared" si="1"/>
        <v>0</v>
      </c>
      <c r="Q504" s="147">
        <v>9.1050000000000006E-2</v>
      </c>
      <c r="R504" s="147">
        <f t="shared" si="2"/>
        <v>0.27315</v>
      </c>
      <c r="S504" s="147">
        <v>0</v>
      </c>
      <c r="T504" s="148">
        <f t="shared" si="3"/>
        <v>0</v>
      </c>
      <c r="AR504" s="149" t="s">
        <v>288</v>
      </c>
      <c r="AT504" s="149" t="s">
        <v>284</v>
      </c>
      <c r="AU504" s="149" t="s">
        <v>85</v>
      </c>
      <c r="AY504" s="17" t="s">
        <v>282</v>
      </c>
      <c r="BE504" s="150">
        <f t="shared" si="4"/>
        <v>0</v>
      </c>
      <c r="BF504" s="150">
        <f t="shared" si="5"/>
        <v>0</v>
      </c>
      <c r="BG504" s="150">
        <f t="shared" si="6"/>
        <v>0</v>
      </c>
      <c r="BH504" s="150">
        <f t="shared" si="7"/>
        <v>0</v>
      </c>
      <c r="BI504" s="150">
        <f t="shared" si="8"/>
        <v>0</v>
      </c>
      <c r="BJ504" s="17" t="s">
        <v>83</v>
      </c>
      <c r="BK504" s="150">
        <f t="shared" si="9"/>
        <v>0</v>
      </c>
      <c r="BL504" s="17" t="s">
        <v>288</v>
      </c>
      <c r="BM504" s="149" t="s">
        <v>678</v>
      </c>
    </row>
    <row r="505" spans="2:65" s="1" customFormat="1" ht="21.75" customHeight="1" x14ac:dyDescent="0.2">
      <c r="B505" s="32"/>
      <c r="C505" s="137" t="s">
        <v>679</v>
      </c>
      <c r="D505" s="137" t="s">
        <v>284</v>
      </c>
      <c r="E505" s="138" t="s">
        <v>680</v>
      </c>
      <c r="F505" s="139" t="s">
        <v>681</v>
      </c>
      <c r="G505" s="140" t="s">
        <v>613</v>
      </c>
      <c r="H505" s="141">
        <v>2</v>
      </c>
      <c r="I505" s="142"/>
      <c r="J505" s="143">
        <f t="shared" si="0"/>
        <v>0</v>
      </c>
      <c r="K505" s="144"/>
      <c r="L505" s="32"/>
      <c r="M505" s="145" t="s">
        <v>1</v>
      </c>
      <c r="N505" s="146" t="s">
        <v>41</v>
      </c>
      <c r="P505" s="147">
        <f t="shared" si="1"/>
        <v>0</v>
      </c>
      <c r="Q505" s="147">
        <v>0.12705</v>
      </c>
      <c r="R505" s="147">
        <f t="shared" si="2"/>
        <v>0.25409999999999999</v>
      </c>
      <c r="S505" s="147">
        <v>0</v>
      </c>
      <c r="T505" s="148">
        <f t="shared" si="3"/>
        <v>0</v>
      </c>
      <c r="AR505" s="149" t="s">
        <v>288</v>
      </c>
      <c r="AT505" s="149" t="s">
        <v>284</v>
      </c>
      <c r="AU505" s="149" t="s">
        <v>85</v>
      </c>
      <c r="AY505" s="17" t="s">
        <v>282</v>
      </c>
      <c r="BE505" s="150">
        <f t="shared" si="4"/>
        <v>0</v>
      </c>
      <c r="BF505" s="150">
        <f t="shared" si="5"/>
        <v>0</v>
      </c>
      <c r="BG505" s="150">
        <f t="shared" si="6"/>
        <v>0</v>
      </c>
      <c r="BH505" s="150">
        <f t="shared" si="7"/>
        <v>0</v>
      </c>
      <c r="BI505" s="150">
        <f t="shared" si="8"/>
        <v>0</v>
      </c>
      <c r="BJ505" s="17" t="s">
        <v>83</v>
      </c>
      <c r="BK505" s="150">
        <f t="shared" si="9"/>
        <v>0</v>
      </c>
      <c r="BL505" s="17" t="s">
        <v>288</v>
      </c>
      <c r="BM505" s="149" t="s">
        <v>682</v>
      </c>
    </row>
    <row r="506" spans="2:65" s="1" customFormat="1" ht="16.5" customHeight="1" x14ac:dyDescent="0.2">
      <c r="B506" s="32"/>
      <c r="C506" s="137" t="s">
        <v>683</v>
      </c>
      <c r="D506" s="137" t="s">
        <v>284</v>
      </c>
      <c r="E506" s="138" t="s">
        <v>684</v>
      </c>
      <c r="F506" s="139" t="s">
        <v>685</v>
      </c>
      <c r="G506" s="140" t="s">
        <v>287</v>
      </c>
      <c r="H506" s="141">
        <v>3.7879999999999998</v>
      </c>
      <c r="I506" s="142"/>
      <c r="J506" s="143">
        <f t="shared" si="0"/>
        <v>0</v>
      </c>
      <c r="K506" s="144"/>
      <c r="L506" s="32"/>
      <c r="M506" s="145" t="s">
        <v>1</v>
      </c>
      <c r="N506" s="146" t="s">
        <v>41</v>
      </c>
      <c r="P506" s="147">
        <f t="shared" si="1"/>
        <v>0</v>
      </c>
      <c r="Q506" s="147">
        <v>7.5000000000000002E-4</v>
      </c>
      <c r="R506" s="147">
        <f t="shared" si="2"/>
        <v>2.8409999999999998E-3</v>
      </c>
      <c r="S506" s="147">
        <v>0</v>
      </c>
      <c r="T506" s="148">
        <f t="shared" si="3"/>
        <v>0</v>
      </c>
      <c r="AR506" s="149" t="s">
        <v>288</v>
      </c>
      <c r="AT506" s="149" t="s">
        <v>284</v>
      </c>
      <c r="AU506" s="149" t="s">
        <v>85</v>
      </c>
      <c r="AY506" s="17" t="s">
        <v>282</v>
      </c>
      <c r="BE506" s="150">
        <f t="shared" si="4"/>
        <v>0</v>
      </c>
      <c r="BF506" s="150">
        <f t="shared" si="5"/>
        <v>0</v>
      </c>
      <c r="BG506" s="150">
        <f t="shared" si="6"/>
        <v>0</v>
      </c>
      <c r="BH506" s="150">
        <f t="shared" si="7"/>
        <v>0</v>
      </c>
      <c r="BI506" s="150">
        <f t="shared" si="8"/>
        <v>0</v>
      </c>
      <c r="BJ506" s="17" t="s">
        <v>83</v>
      </c>
      <c r="BK506" s="150">
        <f t="shared" si="9"/>
        <v>0</v>
      </c>
      <c r="BL506" s="17" t="s">
        <v>288</v>
      </c>
      <c r="BM506" s="149" t="s">
        <v>686</v>
      </c>
    </row>
    <row r="507" spans="2:65" s="15" customFormat="1" x14ac:dyDescent="0.2">
      <c r="B507" s="173"/>
      <c r="D507" s="152" t="s">
        <v>290</v>
      </c>
      <c r="E507" s="174" t="s">
        <v>1</v>
      </c>
      <c r="F507" s="175" t="s">
        <v>687</v>
      </c>
      <c r="H507" s="174" t="s">
        <v>1</v>
      </c>
      <c r="I507" s="176"/>
      <c r="L507" s="173"/>
      <c r="M507" s="177"/>
      <c r="T507" s="178"/>
      <c r="AT507" s="174" t="s">
        <v>290</v>
      </c>
      <c r="AU507" s="174" t="s">
        <v>85</v>
      </c>
      <c r="AV507" s="15" t="s">
        <v>83</v>
      </c>
      <c r="AW507" s="15" t="s">
        <v>32</v>
      </c>
      <c r="AX507" s="15" t="s">
        <v>76</v>
      </c>
      <c r="AY507" s="174" t="s">
        <v>282</v>
      </c>
    </row>
    <row r="508" spans="2:65" s="12" customFormat="1" x14ac:dyDescent="0.2">
      <c r="B508" s="151"/>
      <c r="D508" s="152" t="s">
        <v>290</v>
      </c>
      <c r="E508" s="153" t="s">
        <v>1</v>
      </c>
      <c r="F508" s="154" t="s">
        <v>688</v>
      </c>
      <c r="H508" s="155">
        <v>3.7879999999999998</v>
      </c>
      <c r="I508" s="156"/>
      <c r="L508" s="151"/>
      <c r="M508" s="157"/>
      <c r="T508" s="158"/>
      <c r="AT508" s="153" t="s">
        <v>290</v>
      </c>
      <c r="AU508" s="153" t="s">
        <v>85</v>
      </c>
      <c r="AV508" s="12" t="s">
        <v>85</v>
      </c>
      <c r="AW508" s="12" t="s">
        <v>32</v>
      </c>
      <c r="AX508" s="12" t="s">
        <v>76</v>
      </c>
      <c r="AY508" s="153" t="s">
        <v>282</v>
      </c>
    </row>
    <row r="509" spans="2:65" s="13" customFormat="1" x14ac:dyDescent="0.2">
      <c r="B509" s="159"/>
      <c r="D509" s="152" t="s">
        <v>290</v>
      </c>
      <c r="E509" s="160" t="s">
        <v>1</v>
      </c>
      <c r="F509" s="161" t="s">
        <v>292</v>
      </c>
      <c r="H509" s="162">
        <v>3.7879999999999998</v>
      </c>
      <c r="I509" s="163"/>
      <c r="L509" s="159"/>
      <c r="M509" s="164"/>
      <c r="T509" s="165"/>
      <c r="AT509" s="160" t="s">
        <v>290</v>
      </c>
      <c r="AU509" s="160" t="s">
        <v>85</v>
      </c>
      <c r="AV509" s="13" t="s">
        <v>288</v>
      </c>
      <c r="AW509" s="13" t="s">
        <v>32</v>
      </c>
      <c r="AX509" s="13" t="s">
        <v>83</v>
      </c>
      <c r="AY509" s="160" t="s">
        <v>282</v>
      </c>
    </row>
    <row r="510" spans="2:65" s="1" customFormat="1" ht="21.75" customHeight="1" x14ac:dyDescent="0.2">
      <c r="B510" s="32"/>
      <c r="C510" s="137" t="s">
        <v>689</v>
      </c>
      <c r="D510" s="137" t="s">
        <v>284</v>
      </c>
      <c r="E510" s="138" t="s">
        <v>690</v>
      </c>
      <c r="F510" s="139" t="s">
        <v>691</v>
      </c>
      <c r="G510" s="140" t="s">
        <v>295</v>
      </c>
      <c r="H510" s="141">
        <v>0.68300000000000005</v>
      </c>
      <c r="I510" s="142"/>
      <c r="J510" s="143">
        <f>ROUND(I510*H510,2)</f>
        <v>0</v>
      </c>
      <c r="K510" s="144"/>
      <c r="L510" s="32"/>
      <c r="M510" s="145" t="s">
        <v>1</v>
      </c>
      <c r="N510" s="146" t="s">
        <v>41</v>
      </c>
      <c r="P510" s="147">
        <f>O510*H510</f>
        <v>0</v>
      </c>
      <c r="Q510" s="147">
        <v>2.45329</v>
      </c>
      <c r="R510" s="147">
        <f>Q510*H510</f>
        <v>1.67559707</v>
      </c>
      <c r="S510" s="147">
        <v>0</v>
      </c>
      <c r="T510" s="148">
        <f>S510*H510</f>
        <v>0</v>
      </c>
      <c r="AR510" s="149" t="s">
        <v>288</v>
      </c>
      <c r="AT510" s="149" t="s">
        <v>284</v>
      </c>
      <c r="AU510" s="149" t="s">
        <v>85</v>
      </c>
      <c r="AY510" s="17" t="s">
        <v>282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83</v>
      </c>
      <c r="BK510" s="150">
        <f>ROUND(I510*H510,2)</f>
        <v>0</v>
      </c>
      <c r="BL510" s="17" t="s">
        <v>288</v>
      </c>
      <c r="BM510" s="149" t="s">
        <v>692</v>
      </c>
    </row>
    <row r="511" spans="2:65" s="12" customFormat="1" x14ac:dyDescent="0.2">
      <c r="B511" s="151"/>
      <c r="D511" s="152" t="s">
        <v>290</v>
      </c>
      <c r="E511" s="153" t="s">
        <v>1</v>
      </c>
      <c r="F511" s="154" t="s">
        <v>693</v>
      </c>
      <c r="H511" s="155">
        <v>0.68300000000000005</v>
      </c>
      <c r="I511" s="156"/>
      <c r="L511" s="151"/>
      <c r="M511" s="157"/>
      <c r="T511" s="158"/>
      <c r="AT511" s="153" t="s">
        <v>290</v>
      </c>
      <c r="AU511" s="153" t="s">
        <v>85</v>
      </c>
      <c r="AV511" s="12" t="s">
        <v>85</v>
      </c>
      <c r="AW511" s="12" t="s">
        <v>32</v>
      </c>
      <c r="AX511" s="12" t="s">
        <v>76</v>
      </c>
      <c r="AY511" s="153" t="s">
        <v>282</v>
      </c>
    </row>
    <row r="512" spans="2:65" s="13" customFormat="1" x14ac:dyDescent="0.2">
      <c r="B512" s="159"/>
      <c r="D512" s="152" t="s">
        <v>290</v>
      </c>
      <c r="E512" s="160" t="s">
        <v>1</v>
      </c>
      <c r="F512" s="161" t="s">
        <v>292</v>
      </c>
      <c r="H512" s="162">
        <v>0.68300000000000005</v>
      </c>
      <c r="I512" s="163"/>
      <c r="L512" s="159"/>
      <c r="M512" s="164"/>
      <c r="T512" s="165"/>
      <c r="AT512" s="160" t="s">
        <v>290</v>
      </c>
      <c r="AU512" s="160" t="s">
        <v>85</v>
      </c>
      <c r="AV512" s="13" t="s">
        <v>288</v>
      </c>
      <c r="AW512" s="13" t="s">
        <v>32</v>
      </c>
      <c r="AX512" s="13" t="s">
        <v>83</v>
      </c>
      <c r="AY512" s="160" t="s">
        <v>282</v>
      </c>
    </row>
    <row r="513" spans="2:65" s="1" customFormat="1" ht="24.2" customHeight="1" x14ac:dyDescent="0.2">
      <c r="B513" s="32"/>
      <c r="C513" s="137" t="s">
        <v>694</v>
      </c>
      <c r="D513" s="137" t="s">
        <v>284</v>
      </c>
      <c r="E513" s="138" t="s">
        <v>695</v>
      </c>
      <c r="F513" s="139" t="s">
        <v>696</v>
      </c>
      <c r="G513" s="140" t="s">
        <v>287</v>
      </c>
      <c r="H513" s="141">
        <v>6.63</v>
      </c>
      <c r="I513" s="142"/>
      <c r="J513" s="143">
        <f>ROUND(I513*H513,2)</f>
        <v>0</v>
      </c>
      <c r="K513" s="144"/>
      <c r="L513" s="32"/>
      <c r="M513" s="145" t="s">
        <v>1</v>
      </c>
      <c r="N513" s="146" t="s">
        <v>41</v>
      </c>
      <c r="P513" s="147">
        <f>O513*H513</f>
        <v>0</v>
      </c>
      <c r="Q513" s="147">
        <v>2.2000000000000001E-3</v>
      </c>
      <c r="R513" s="147">
        <f>Q513*H513</f>
        <v>1.4586E-2</v>
      </c>
      <c r="S513" s="147">
        <v>0</v>
      </c>
      <c r="T513" s="148">
        <f>S513*H513</f>
        <v>0</v>
      </c>
      <c r="AR513" s="149" t="s">
        <v>288</v>
      </c>
      <c r="AT513" s="149" t="s">
        <v>284</v>
      </c>
      <c r="AU513" s="149" t="s">
        <v>85</v>
      </c>
      <c r="AY513" s="17" t="s">
        <v>282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83</v>
      </c>
      <c r="BK513" s="150">
        <f>ROUND(I513*H513,2)</f>
        <v>0</v>
      </c>
      <c r="BL513" s="17" t="s">
        <v>288</v>
      </c>
      <c r="BM513" s="149" t="s">
        <v>697</v>
      </c>
    </row>
    <row r="514" spans="2:65" s="12" customFormat="1" x14ac:dyDescent="0.2">
      <c r="B514" s="151"/>
      <c r="D514" s="152" t="s">
        <v>290</v>
      </c>
      <c r="E514" s="153" t="s">
        <v>1</v>
      </c>
      <c r="F514" s="154" t="s">
        <v>698</v>
      </c>
      <c r="H514" s="155">
        <v>6.63</v>
      </c>
      <c r="I514" s="156"/>
      <c r="L514" s="151"/>
      <c r="M514" s="157"/>
      <c r="T514" s="158"/>
      <c r="AT514" s="153" t="s">
        <v>290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282</v>
      </c>
    </row>
    <row r="515" spans="2:65" s="13" customFormat="1" x14ac:dyDescent="0.2">
      <c r="B515" s="159"/>
      <c r="D515" s="152" t="s">
        <v>290</v>
      </c>
      <c r="E515" s="160" t="s">
        <v>1</v>
      </c>
      <c r="F515" s="161" t="s">
        <v>292</v>
      </c>
      <c r="H515" s="162">
        <v>6.63</v>
      </c>
      <c r="I515" s="163"/>
      <c r="L515" s="159"/>
      <c r="M515" s="164"/>
      <c r="T515" s="165"/>
      <c r="AT515" s="160" t="s">
        <v>290</v>
      </c>
      <c r="AU515" s="160" t="s">
        <v>85</v>
      </c>
      <c r="AV515" s="13" t="s">
        <v>288</v>
      </c>
      <c r="AW515" s="13" t="s">
        <v>32</v>
      </c>
      <c r="AX515" s="13" t="s">
        <v>83</v>
      </c>
      <c r="AY515" s="160" t="s">
        <v>282</v>
      </c>
    </row>
    <row r="516" spans="2:65" s="1" customFormat="1" ht="24.2" customHeight="1" x14ac:dyDescent="0.2">
      <c r="B516" s="32"/>
      <c r="C516" s="137" t="s">
        <v>699</v>
      </c>
      <c r="D516" s="137" t="s">
        <v>284</v>
      </c>
      <c r="E516" s="138" t="s">
        <v>700</v>
      </c>
      <c r="F516" s="139" t="s">
        <v>701</v>
      </c>
      <c r="G516" s="140" t="s">
        <v>287</v>
      </c>
      <c r="H516" s="141">
        <v>6.63</v>
      </c>
      <c r="I516" s="142"/>
      <c r="J516" s="143">
        <f>ROUND(I516*H516,2)</f>
        <v>0</v>
      </c>
      <c r="K516" s="144"/>
      <c r="L516" s="32"/>
      <c r="M516" s="145" t="s">
        <v>1</v>
      </c>
      <c r="N516" s="146" t="s">
        <v>41</v>
      </c>
      <c r="P516" s="147">
        <f>O516*H516</f>
        <v>0</v>
      </c>
      <c r="Q516" s="147">
        <v>0</v>
      </c>
      <c r="R516" s="147">
        <f>Q516*H516</f>
        <v>0</v>
      </c>
      <c r="S516" s="147">
        <v>0</v>
      </c>
      <c r="T516" s="148">
        <f>S516*H516</f>
        <v>0</v>
      </c>
      <c r="AR516" s="149" t="s">
        <v>288</v>
      </c>
      <c r="AT516" s="149" t="s">
        <v>284</v>
      </c>
      <c r="AU516" s="149" t="s">
        <v>85</v>
      </c>
      <c r="AY516" s="17" t="s">
        <v>282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83</v>
      </c>
      <c r="BK516" s="150">
        <f>ROUND(I516*H516,2)</f>
        <v>0</v>
      </c>
      <c r="BL516" s="17" t="s">
        <v>288</v>
      </c>
      <c r="BM516" s="149" t="s">
        <v>702</v>
      </c>
    </row>
    <row r="517" spans="2:65" s="1" customFormat="1" ht="21.75" customHeight="1" x14ac:dyDescent="0.2">
      <c r="B517" s="32"/>
      <c r="C517" s="137" t="s">
        <v>703</v>
      </c>
      <c r="D517" s="137" t="s">
        <v>284</v>
      </c>
      <c r="E517" s="138" t="s">
        <v>704</v>
      </c>
      <c r="F517" s="139" t="s">
        <v>705</v>
      </c>
      <c r="G517" s="140" t="s">
        <v>376</v>
      </c>
      <c r="H517" s="141">
        <v>0.40100000000000002</v>
      </c>
      <c r="I517" s="142"/>
      <c r="J517" s="143">
        <f>ROUND(I517*H517,2)</f>
        <v>0</v>
      </c>
      <c r="K517" s="144"/>
      <c r="L517" s="32"/>
      <c r="M517" s="145" t="s">
        <v>1</v>
      </c>
      <c r="N517" s="146" t="s">
        <v>41</v>
      </c>
      <c r="P517" s="147">
        <f>O517*H517</f>
        <v>0</v>
      </c>
      <c r="Q517" s="147">
        <v>1.05237</v>
      </c>
      <c r="R517" s="147">
        <f>Q517*H517</f>
        <v>0.42200037000000001</v>
      </c>
      <c r="S517" s="147">
        <v>0</v>
      </c>
      <c r="T517" s="148">
        <f>S517*H517</f>
        <v>0</v>
      </c>
      <c r="AR517" s="149" t="s">
        <v>288</v>
      </c>
      <c r="AT517" s="149" t="s">
        <v>284</v>
      </c>
      <c r="AU517" s="149" t="s">
        <v>85</v>
      </c>
      <c r="AY517" s="17" t="s">
        <v>282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83</v>
      </c>
      <c r="BK517" s="150">
        <f>ROUND(I517*H517,2)</f>
        <v>0</v>
      </c>
      <c r="BL517" s="17" t="s">
        <v>288</v>
      </c>
      <c r="BM517" s="149" t="s">
        <v>706</v>
      </c>
    </row>
    <row r="518" spans="2:65" s="12" customFormat="1" x14ac:dyDescent="0.2">
      <c r="B518" s="151"/>
      <c r="D518" s="152" t="s">
        <v>290</v>
      </c>
      <c r="E518" s="153" t="s">
        <v>1</v>
      </c>
      <c r="F518" s="154" t="s">
        <v>707</v>
      </c>
      <c r="H518" s="155">
        <v>0.38800000000000001</v>
      </c>
      <c r="I518" s="156"/>
      <c r="L518" s="151"/>
      <c r="M518" s="157"/>
      <c r="T518" s="158"/>
      <c r="AT518" s="153" t="s">
        <v>290</v>
      </c>
      <c r="AU518" s="153" t="s">
        <v>85</v>
      </c>
      <c r="AV518" s="12" t="s">
        <v>85</v>
      </c>
      <c r="AW518" s="12" t="s">
        <v>32</v>
      </c>
      <c r="AX518" s="12" t="s">
        <v>76</v>
      </c>
      <c r="AY518" s="153" t="s">
        <v>282</v>
      </c>
    </row>
    <row r="519" spans="2:65" s="12" customFormat="1" x14ac:dyDescent="0.2">
      <c r="B519" s="151"/>
      <c r="D519" s="152" t="s">
        <v>290</v>
      </c>
      <c r="E519" s="153" t="s">
        <v>1</v>
      </c>
      <c r="F519" s="154" t="s">
        <v>708</v>
      </c>
      <c r="H519" s="155">
        <v>1.2999999999999999E-2</v>
      </c>
      <c r="I519" s="156"/>
      <c r="L519" s="151"/>
      <c r="M519" s="157"/>
      <c r="T519" s="158"/>
      <c r="AT519" s="153" t="s">
        <v>290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282</v>
      </c>
    </row>
    <row r="520" spans="2:65" s="13" customFormat="1" x14ac:dyDescent="0.2">
      <c r="B520" s="159"/>
      <c r="D520" s="152" t="s">
        <v>290</v>
      </c>
      <c r="E520" s="160" t="s">
        <v>1</v>
      </c>
      <c r="F520" s="161" t="s">
        <v>292</v>
      </c>
      <c r="H520" s="162">
        <v>0.40100000000000002</v>
      </c>
      <c r="I520" s="163"/>
      <c r="L520" s="159"/>
      <c r="M520" s="164"/>
      <c r="T520" s="165"/>
      <c r="AT520" s="160" t="s">
        <v>290</v>
      </c>
      <c r="AU520" s="160" t="s">
        <v>85</v>
      </c>
      <c r="AV520" s="13" t="s">
        <v>288</v>
      </c>
      <c r="AW520" s="13" t="s">
        <v>32</v>
      </c>
      <c r="AX520" s="13" t="s">
        <v>83</v>
      </c>
      <c r="AY520" s="160" t="s">
        <v>282</v>
      </c>
    </row>
    <row r="521" spans="2:65" s="1" customFormat="1" ht="24.2" customHeight="1" x14ac:dyDescent="0.2">
      <c r="B521" s="32"/>
      <c r="C521" s="137" t="s">
        <v>709</v>
      </c>
      <c r="D521" s="137" t="s">
        <v>284</v>
      </c>
      <c r="E521" s="138" t="s">
        <v>710</v>
      </c>
      <c r="F521" s="139" t="s">
        <v>711</v>
      </c>
      <c r="G521" s="140" t="s">
        <v>287</v>
      </c>
      <c r="H521" s="141">
        <v>245.71100000000001</v>
      </c>
      <c r="I521" s="142"/>
      <c r="J521" s="143">
        <f>ROUND(I521*H521,2)</f>
        <v>0</v>
      </c>
      <c r="K521" s="144"/>
      <c r="L521" s="32"/>
      <c r="M521" s="145" t="s">
        <v>1</v>
      </c>
      <c r="N521" s="146" t="s">
        <v>41</v>
      </c>
      <c r="P521" s="147">
        <f>O521*H521</f>
        <v>0</v>
      </c>
      <c r="Q521" s="147">
        <v>6.8430000000000005E-2</v>
      </c>
      <c r="R521" s="147">
        <f>Q521*H521</f>
        <v>16.814003730000003</v>
      </c>
      <c r="S521" s="147">
        <v>0</v>
      </c>
      <c r="T521" s="148">
        <f>S521*H521</f>
        <v>0</v>
      </c>
      <c r="AR521" s="149" t="s">
        <v>288</v>
      </c>
      <c r="AT521" s="149" t="s">
        <v>284</v>
      </c>
      <c r="AU521" s="149" t="s">
        <v>85</v>
      </c>
      <c r="AY521" s="17" t="s">
        <v>282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7" t="s">
        <v>83</v>
      </c>
      <c r="BK521" s="150">
        <f>ROUND(I521*H521,2)</f>
        <v>0</v>
      </c>
      <c r="BL521" s="17" t="s">
        <v>288</v>
      </c>
      <c r="BM521" s="149" t="s">
        <v>712</v>
      </c>
    </row>
    <row r="522" spans="2:65" s="15" customFormat="1" x14ac:dyDescent="0.2">
      <c r="B522" s="173"/>
      <c r="D522" s="152" t="s">
        <v>290</v>
      </c>
      <c r="E522" s="174" t="s">
        <v>1</v>
      </c>
      <c r="F522" s="175" t="s">
        <v>585</v>
      </c>
      <c r="H522" s="174" t="s">
        <v>1</v>
      </c>
      <c r="I522" s="176"/>
      <c r="L522" s="173"/>
      <c r="M522" s="177"/>
      <c r="T522" s="178"/>
      <c r="AT522" s="174" t="s">
        <v>290</v>
      </c>
      <c r="AU522" s="174" t="s">
        <v>85</v>
      </c>
      <c r="AV522" s="15" t="s">
        <v>83</v>
      </c>
      <c r="AW522" s="15" t="s">
        <v>32</v>
      </c>
      <c r="AX522" s="15" t="s">
        <v>76</v>
      </c>
      <c r="AY522" s="174" t="s">
        <v>282</v>
      </c>
    </row>
    <row r="523" spans="2:65" s="12" customFormat="1" x14ac:dyDescent="0.2">
      <c r="B523" s="151"/>
      <c r="D523" s="152" t="s">
        <v>290</v>
      </c>
      <c r="E523" s="153" t="s">
        <v>1</v>
      </c>
      <c r="F523" s="154" t="s">
        <v>713</v>
      </c>
      <c r="H523" s="155">
        <v>57.264000000000003</v>
      </c>
      <c r="I523" s="156"/>
      <c r="L523" s="151"/>
      <c r="M523" s="157"/>
      <c r="T523" s="158"/>
      <c r="AT523" s="153" t="s">
        <v>290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282</v>
      </c>
    </row>
    <row r="524" spans="2:65" s="12" customFormat="1" x14ac:dyDescent="0.2">
      <c r="B524" s="151"/>
      <c r="D524" s="152" t="s">
        <v>290</v>
      </c>
      <c r="E524" s="153" t="s">
        <v>1</v>
      </c>
      <c r="F524" s="154" t="s">
        <v>714</v>
      </c>
      <c r="H524" s="155">
        <v>-6.3550000000000004</v>
      </c>
      <c r="I524" s="156"/>
      <c r="L524" s="151"/>
      <c r="M524" s="157"/>
      <c r="T524" s="158"/>
      <c r="AT524" s="153" t="s">
        <v>290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282</v>
      </c>
    </row>
    <row r="525" spans="2:65" s="12" customFormat="1" x14ac:dyDescent="0.2">
      <c r="B525" s="151"/>
      <c r="D525" s="152" t="s">
        <v>290</v>
      </c>
      <c r="E525" s="153" t="s">
        <v>1</v>
      </c>
      <c r="F525" s="154" t="s">
        <v>715</v>
      </c>
      <c r="H525" s="155">
        <v>57.523000000000003</v>
      </c>
      <c r="I525" s="156"/>
      <c r="L525" s="151"/>
      <c r="M525" s="157"/>
      <c r="T525" s="158"/>
      <c r="AT525" s="153" t="s">
        <v>290</v>
      </c>
      <c r="AU525" s="153" t="s">
        <v>85</v>
      </c>
      <c r="AV525" s="12" t="s">
        <v>85</v>
      </c>
      <c r="AW525" s="12" t="s">
        <v>32</v>
      </c>
      <c r="AX525" s="12" t="s">
        <v>76</v>
      </c>
      <c r="AY525" s="153" t="s">
        <v>282</v>
      </c>
    </row>
    <row r="526" spans="2:65" s="12" customFormat="1" ht="22.5" x14ac:dyDescent="0.2">
      <c r="B526" s="151"/>
      <c r="D526" s="152" t="s">
        <v>290</v>
      </c>
      <c r="E526" s="153" t="s">
        <v>1</v>
      </c>
      <c r="F526" s="154" t="s">
        <v>716</v>
      </c>
      <c r="H526" s="155">
        <v>51.725000000000001</v>
      </c>
      <c r="I526" s="156"/>
      <c r="L526" s="151"/>
      <c r="M526" s="157"/>
      <c r="T526" s="158"/>
      <c r="AT526" s="153" t="s">
        <v>290</v>
      </c>
      <c r="AU526" s="153" t="s">
        <v>85</v>
      </c>
      <c r="AV526" s="12" t="s">
        <v>85</v>
      </c>
      <c r="AW526" s="12" t="s">
        <v>32</v>
      </c>
      <c r="AX526" s="12" t="s">
        <v>76</v>
      </c>
      <c r="AY526" s="153" t="s">
        <v>282</v>
      </c>
    </row>
    <row r="527" spans="2:65" s="12" customFormat="1" x14ac:dyDescent="0.2">
      <c r="B527" s="151"/>
      <c r="D527" s="152" t="s">
        <v>290</v>
      </c>
      <c r="E527" s="153" t="s">
        <v>1</v>
      </c>
      <c r="F527" s="154" t="s">
        <v>717</v>
      </c>
      <c r="H527" s="155">
        <v>-3.9950000000000001</v>
      </c>
      <c r="I527" s="156"/>
      <c r="L527" s="151"/>
      <c r="M527" s="157"/>
      <c r="T527" s="158"/>
      <c r="AT527" s="153" t="s">
        <v>290</v>
      </c>
      <c r="AU527" s="153" t="s">
        <v>85</v>
      </c>
      <c r="AV527" s="12" t="s">
        <v>85</v>
      </c>
      <c r="AW527" s="12" t="s">
        <v>32</v>
      </c>
      <c r="AX527" s="12" t="s">
        <v>76</v>
      </c>
      <c r="AY527" s="153" t="s">
        <v>282</v>
      </c>
    </row>
    <row r="528" spans="2:65" s="12" customFormat="1" x14ac:dyDescent="0.2">
      <c r="B528" s="151"/>
      <c r="D528" s="152" t="s">
        <v>290</v>
      </c>
      <c r="E528" s="153" t="s">
        <v>1</v>
      </c>
      <c r="F528" s="154" t="s">
        <v>718</v>
      </c>
      <c r="H528" s="155">
        <v>-8.4429999999999996</v>
      </c>
      <c r="I528" s="156"/>
      <c r="L528" s="151"/>
      <c r="M528" s="157"/>
      <c r="T528" s="158"/>
      <c r="AT528" s="153" t="s">
        <v>290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282</v>
      </c>
    </row>
    <row r="529" spans="2:65" s="12" customFormat="1" x14ac:dyDescent="0.2">
      <c r="B529" s="151"/>
      <c r="D529" s="152" t="s">
        <v>290</v>
      </c>
      <c r="E529" s="153" t="s">
        <v>1</v>
      </c>
      <c r="F529" s="154" t="s">
        <v>719</v>
      </c>
      <c r="H529" s="155">
        <v>42.304000000000002</v>
      </c>
      <c r="I529" s="156"/>
      <c r="L529" s="151"/>
      <c r="M529" s="157"/>
      <c r="T529" s="158"/>
      <c r="AT529" s="153" t="s">
        <v>290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282</v>
      </c>
    </row>
    <row r="530" spans="2:65" s="12" customFormat="1" x14ac:dyDescent="0.2">
      <c r="B530" s="151"/>
      <c r="D530" s="152" t="s">
        <v>290</v>
      </c>
      <c r="E530" s="153" t="s">
        <v>1</v>
      </c>
      <c r="F530" s="154" t="s">
        <v>720</v>
      </c>
      <c r="H530" s="155">
        <v>-6.2880000000000003</v>
      </c>
      <c r="I530" s="156"/>
      <c r="L530" s="151"/>
      <c r="M530" s="157"/>
      <c r="T530" s="158"/>
      <c r="AT530" s="153" t="s">
        <v>290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282</v>
      </c>
    </row>
    <row r="531" spans="2:65" s="12" customFormat="1" x14ac:dyDescent="0.2">
      <c r="B531" s="151"/>
      <c r="D531" s="152" t="s">
        <v>290</v>
      </c>
      <c r="E531" s="153" t="s">
        <v>1</v>
      </c>
      <c r="F531" s="154" t="s">
        <v>721</v>
      </c>
      <c r="H531" s="155">
        <v>41.235999999999997</v>
      </c>
      <c r="I531" s="156"/>
      <c r="L531" s="151"/>
      <c r="M531" s="157"/>
      <c r="T531" s="158"/>
      <c r="AT531" s="153" t="s">
        <v>290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282</v>
      </c>
    </row>
    <row r="532" spans="2:65" s="12" customFormat="1" x14ac:dyDescent="0.2">
      <c r="B532" s="151"/>
      <c r="D532" s="152" t="s">
        <v>290</v>
      </c>
      <c r="E532" s="153" t="s">
        <v>1</v>
      </c>
      <c r="F532" s="154" t="s">
        <v>722</v>
      </c>
      <c r="H532" s="155">
        <v>-9.94</v>
      </c>
      <c r="I532" s="156"/>
      <c r="L532" s="151"/>
      <c r="M532" s="157"/>
      <c r="T532" s="158"/>
      <c r="AT532" s="153" t="s">
        <v>290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282</v>
      </c>
    </row>
    <row r="533" spans="2:65" s="12" customFormat="1" x14ac:dyDescent="0.2">
      <c r="B533" s="151"/>
      <c r="D533" s="152" t="s">
        <v>290</v>
      </c>
      <c r="E533" s="153" t="s">
        <v>1</v>
      </c>
      <c r="F533" s="154" t="s">
        <v>723</v>
      </c>
      <c r="H533" s="155">
        <v>2.363</v>
      </c>
      <c r="I533" s="156"/>
      <c r="L533" s="151"/>
      <c r="M533" s="157"/>
      <c r="T533" s="158"/>
      <c r="AT533" s="153" t="s">
        <v>290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282</v>
      </c>
    </row>
    <row r="534" spans="2:65" s="12" customFormat="1" x14ac:dyDescent="0.2">
      <c r="B534" s="151"/>
      <c r="D534" s="152" t="s">
        <v>290</v>
      </c>
      <c r="E534" s="153" t="s">
        <v>1</v>
      </c>
      <c r="F534" s="154" t="s">
        <v>724</v>
      </c>
      <c r="H534" s="155">
        <v>36.6</v>
      </c>
      <c r="I534" s="156"/>
      <c r="L534" s="151"/>
      <c r="M534" s="157"/>
      <c r="T534" s="158"/>
      <c r="AT534" s="153" t="s">
        <v>290</v>
      </c>
      <c r="AU534" s="153" t="s">
        <v>85</v>
      </c>
      <c r="AV534" s="12" t="s">
        <v>85</v>
      </c>
      <c r="AW534" s="12" t="s">
        <v>32</v>
      </c>
      <c r="AX534" s="12" t="s">
        <v>76</v>
      </c>
      <c r="AY534" s="153" t="s">
        <v>282</v>
      </c>
    </row>
    <row r="535" spans="2:65" s="12" customFormat="1" x14ac:dyDescent="0.2">
      <c r="B535" s="151"/>
      <c r="D535" s="152" t="s">
        <v>290</v>
      </c>
      <c r="E535" s="153" t="s">
        <v>1</v>
      </c>
      <c r="F535" s="154" t="s">
        <v>725</v>
      </c>
      <c r="H535" s="155">
        <v>-11.583</v>
      </c>
      <c r="I535" s="156"/>
      <c r="L535" s="151"/>
      <c r="M535" s="157"/>
      <c r="T535" s="158"/>
      <c r="AT535" s="153" t="s">
        <v>290</v>
      </c>
      <c r="AU535" s="153" t="s">
        <v>85</v>
      </c>
      <c r="AV535" s="12" t="s">
        <v>85</v>
      </c>
      <c r="AW535" s="12" t="s">
        <v>32</v>
      </c>
      <c r="AX535" s="12" t="s">
        <v>76</v>
      </c>
      <c r="AY535" s="153" t="s">
        <v>282</v>
      </c>
    </row>
    <row r="536" spans="2:65" s="14" customFormat="1" x14ac:dyDescent="0.2">
      <c r="B536" s="166"/>
      <c r="D536" s="152" t="s">
        <v>290</v>
      </c>
      <c r="E536" s="167" t="s">
        <v>1</v>
      </c>
      <c r="F536" s="168" t="s">
        <v>306</v>
      </c>
      <c r="H536" s="169">
        <v>242.411</v>
      </c>
      <c r="I536" s="170"/>
      <c r="L536" s="166"/>
      <c r="M536" s="171"/>
      <c r="T536" s="172"/>
      <c r="AT536" s="167" t="s">
        <v>290</v>
      </c>
      <c r="AU536" s="167" t="s">
        <v>85</v>
      </c>
      <c r="AV536" s="14" t="s">
        <v>105</v>
      </c>
      <c r="AW536" s="14" t="s">
        <v>32</v>
      </c>
      <c r="AX536" s="14" t="s">
        <v>76</v>
      </c>
      <c r="AY536" s="167" t="s">
        <v>282</v>
      </c>
    </row>
    <row r="537" spans="2:65" s="15" customFormat="1" x14ac:dyDescent="0.2">
      <c r="B537" s="173"/>
      <c r="D537" s="152" t="s">
        <v>290</v>
      </c>
      <c r="E537" s="174" t="s">
        <v>1</v>
      </c>
      <c r="F537" s="175" t="s">
        <v>598</v>
      </c>
      <c r="H537" s="174" t="s">
        <v>1</v>
      </c>
      <c r="I537" s="176"/>
      <c r="L537" s="173"/>
      <c r="M537" s="177"/>
      <c r="T537" s="178"/>
      <c r="AT537" s="174" t="s">
        <v>290</v>
      </c>
      <c r="AU537" s="174" t="s">
        <v>85</v>
      </c>
      <c r="AV537" s="15" t="s">
        <v>83</v>
      </c>
      <c r="AW537" s="15" t="s">
        <v>32</v>
      </c>
      <c r="AX537" s="15" t="s">
        <v>76</v>
      </c>
      <c r="AY537" s="174" t="s">
        <v>282</v>
      </c>
    </row>
    <row r="538" spans="2:65" s="12" customFormat="1" x14ac:dyDescent="0.2">
      <c r="B538" s="151"/>
      <c r="D538" s="152" t="s">
        <v>290</v>
      </c>
      <c r="E538" s="153" t="s">
        <v>1</v>
      </c>
      <c r="F538" s="154" t="s">
        <v>726</v>
      </c>
      <c r="H538" s="155">
        <v>3.3</v>
      </c>
      <c r="I538" s="156"/>
      <c r="L538" s="151"/>
      <c r="M538" s="157"/>
      <c r="T538" s="158"/>
      <c r="AT538" s="153" t="s">
        <v>290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282</v>
      </c>
    </row>
    <row r="539" spans="2:65" s="14" customFormat="1" x14ac:dyDescent="0.2">
      <c r="B539" s="166"/>
      <c r="D539" s="152" t="s">
        <v>290</v>
      </c>
      <c r="E539" s="167" t="s">
        <v>1</v>
      </c>
      <c r="F539" s="168" t="s">
        <v>306</v>
      </c>
      <c r="H539" s="169">
        <v>3.3</v>
      </c>
      <c r="I539" s="170"/>
      <c r="L539" s="166"/>
      <c r="M539" s="171"/>
      <c r="T539" s="172"/>
      <c r="AT539" s="167" t="s">
        <v>290</v>
      </c>
      <c r="AU539" s="167" t="s">
        <v>85</v>
      </c>
      <c r="AV539" s="14" t="s">
        <v>105</v>
      </c>
      <c r="AW539" s="14" t="s">
        <v>32</v>
      </c>
      <c r="AX539" s="14" t="s">
        <v>76</v>
      </c>
      <c r="AY539" s="167" t="s">
        <v>282</v>
      </c>
    </row>
    <row r="540" spans="2:65" s="13" customFormat="1" x14ac:dyDescent="0.2">
      <c r="B540" s="159"/>
      <c r="D540" s="152" t="s">
        <v>290</v>
      </c>
      <c r="E540" s="160" t="s">
        <v>1</v>
      </c>
      <c r="F540" s="161" t="s">
        <v>292</v>
      </c>
      <c r="H540" s="162">
        <v>245.71100000000001</v>
      </c>
      <c r="I540" s="163"/>
      <c r="L540" s="159"/>
      <c r="M540" s="164"/>
      <c r="T540" s="165"/>
      <c r="AT540" s="160" t="s">
        <v>290</v>
      </c>
      <c r="AU540" s="160" t="s">
        <v>85</v>
      </c>
      <c r="AV540" s="13" t="s">
        <v>288</v>
      </c>
      <c r="AW540" s="13" t="s">
        <v>32</v>
      </c>
      <c r="AX540" s="13" t="s">
        <v>83</v>
      </c>
      <c r="AY540" s="160" t="s">
        <v>282</v>
      </c>
    </row>
    <row r="541" spans="2:65" s="1" customFormat="1" ht="24.2" customHeight="1" x14ac:dyDescent="0.2">
      <c r="B541" s="32"/>
      <c r="C541" s="137" t="s">
        <v>727</v>
      </c>
      <c r="D541" s="137" t="s">
        <v>284</v>
      </c>
      <c r="E541" s="138" t="s">
        <v>728</v>
      </c>
      <c r="F541" s="139" t="s">
        <v>729</v>
      </c>
      <c r="G541" s="140" t="s">
        <v>287</v>
      </c>
      <c r="H541" s="141">
        <v>51.469000000000001</v>
      </c>
      <c r="I541" s="142"/>
      <c r="J541" s="143">
        <f>ROUND(I541*H541,2)</f>
        <v>0</v>
      </c>
      <c r="K541" s="144"/>
      <c r="L541" s="32"/>
      <c r="M541" s="145" t="s">
        <v>1</v>
      </c>
      <c r="N541" s="146" t="s">
        <v>41</v>
      </c>
      <c r="P541" s="147">
        <f>O541*H541</f>
        <v>0</v>
      </c>
      <c r="Q541" s="147">
        <v>8.7309999999999999E-2</v>
      </c>
      <c r="R541" s="147">
        <f>Q541*H541</f>
        <v>4.49375839</v>
      </c>
      <c r="S541" s="147">
        <v>0</v>
      </c>
      <c r="T541" s="148">
        <f>S541*H541</f>
        <v>0</v>
      </c>
      <c r="AR541" s="149" t="s">
        <v>288</v>
      </c>
      <c r="AT541" s="149" t="s">
        <v>284</v>
      </c>
      <c r="AU541" s="149" t="s">
        <v>85</v>
      </c>
      <c r="AY541" s="17" t="s">
        <v>282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83</v>
      </c>
      <c r="BK541" s="150">
        <f>ROUND(I541*H541,2)</f>
        <v>0</v>
      </c>
      <c r="BL541" s="17" t="s">
        <v>288</v>
      </c>
      <c r="BM541" s="149" t="s">
        <v>730</v>
      </c>
    </row>
    <row r="542" spans="2:65" s="15" customFormat="1" x14ac:dyDescent="0.2">
      <c r="B542" s="173"/>
      <c r="D542" s="152" t="s">
        <v>290</v>
      </c>
      <c r="E542" s="174" t="s">
        <v>1</v>
      </c>
      <c r="F542" s="175" t="s">
        <v>585</v>
      </c>
      <c r="H542" s="174" t="s">
        <v>1</v>
      </c>
      <c r="I542" s="176"/>
      <c r="L542" s="173"/>
      <c r="M542" s="177"/>
      <c r="T542" s="178"/>
      <c r="AT542" s="174" t="s">
        <v>290</v>
      </c>
      <c r="AU542" s="174" t="s">
        <v>85</v>
      </c>
      <c r="AV542" s="15" t="s">
        <v>83</v>
      </c>
      <c r="AW542" s="15" t="s">
        <v>32</v>
      </c>
      <c r="AX542" s="15" t="s">
        <v>76</v>
      </c>
      <c r="AY542" s="174" t="s">
        <v>282</v>
      </c>
    </row>
    <row r="543" spans="2:65" s="12" customFormat="1" x14ac:dyDescent="0.2">
      <c r="B543" s="151"/>
      <c r="D543" s="152" t="s">
        <v>290</v>
      </c>
      <c r="E543" s="153" t="s">
        <v>1</v>
      </c>
      <c r="F543" s="154" t="s">
        <v>731</v>
      </c>
      <c r="H543" s="155">
        <v>36.6</v>
      </c>
      <c r="I543" s="156"/>
      <c r="L543" s="151"/>
      <c r="M543" s="157"/>
      <c r="T543" s="158"/>
      <c r="AT543" s="153" t="s">
        <v>290</v>
      </c>
      <c r="AU543" s="153" t="s">
        <v>85</v>
      </c>
      <c r="AV543" s="12" t="s">
        <v>85</v>
      </c>
      <c r="AW543" s="12" t="s">
        <v>32</v>
      </c>
      <c r="AX543" s="12" t="s">
        <v>76</v>
      </c>
      <c r="AY543" s="153" t="s">
        <v>282</v>
      </c>
    </row>
    <row r="544" spans="2:65" s="12" customFormat="1" x14ac:dyDescent="0.2">
      <c r="B544" s="151"/>
      <c r="D544" s="152" t="s">
        <v>290</v>
      </c>
      <c r="E544" s="153" t="s">
        <v>1</v>
      </c>
      <c r="F544" s="154" t="s">
        <v>732</v>
      </c>
      <c r="H544" s="155">
        <v>-10.345000000000001</v>
      </c>
      <c r="I544" s="156"/>
      <c r="L544" s="151"/>
      <c r="M544" s="157"/>
      <c r="T544" s="158"/>
      <c r="AT544" s="153" t="s">
        <v>290</v>
      </c>
      <c r="AU544" s="153" t="s">
        <v>85</v>
      </c>
      <c r="AV544" s="12" t="s">
        <v>85</v>
      </c>
      <c r="AW544" s="12" t="s">
        <v>32</v>
      </c>
      <c r="AX544" s="12" t="s">
        <v>76</v>
      </c>
      <c r="AY544" s="153" t="s">
        <v>282</v>
      </c>
    </row>
    <row r="545" spans="2:65" s="12" customFormat="1" x14ac:dyDescent="0.2">
      <c r="B545" s="151"/>
      <c r="D545" s="152" t="s">
        <v>290</v>
      </c>
      <c r="E545" s="153" t="s">
        <v>1</v>
      </c>
      <c r="F545" s="154" t="s">
        <v>733</v>
      </c>
      <c r="H545" s="155">
        <v>19.751000000000001</v>
      </c>
      <c r="I545" s="156"/>
      <c r="L545" s="151"/>
      <c r="M545" s="157"/>
      <c r="T545" s="158"/>
      <c r="AT545" s="153" t="s">
        <v>290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282</v>
      </c>
    </row>
    <row r="546" spans="2:65" s="12" customFormat="1" x14ac:dyDescent="0.2">
      <c r="B546" s="151"/>
      <c r="D546" s="152" t="s">
        <v>290</v>
      </c>
      <c r="E546" s="153" t="s">
        <v>1</v>
      </c>
      <c r="F546" s="154" t="s">
        <v>734</v>
      </c>
      <c r="H546" s="155">
        <v>2.835</v>
      </c>
      <c r="I546" s="156"/>
      <c r="L546" s="151"/>
      <c r="M546" s="157"/>
      <c r="T546" s="158"/>
      <c r="AT546" s="153" t="s">
        <v>290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282</v>
      </c>
    </row>
    <row r="547" spans="2:65" s="12" customFormat="1" x14ac:dyDescent="0.2">
      <c r="B547" s="151"/>
      <c r="D547" s="152" t="s">
        <v>290</v>
      </c>
      <c r="E547" s="153" t="s">
        <v>1</v>
      </c>
      <c r="F547" s="154" t="s">
        <v>735</v>
      </c>
      <c r="H547" s="155">
        <v>2.6280000000000001</v>
      </c>
      <c r="I547" s="156"/>
      <c r="L547" s="151"/>
      <c r="M547" s="157"/>
      <c r="T547" s="158"/>
      <c r="AT547" s="153" t="s">
        <v>290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282</v>
      </c>
    </row>
    <row r="548" spans="2:65" s="14" customFormat="1" x14ac:dyDescent="0.2">
      <c r="B548" s="166"/>
      <c r="D548" s="152" t="s">
        <v>290</v>
      </c>
      <c r="E548" s="167" t="s">
        <v>1</v>
      </c>
      <c r="F548" s="168" t="s">
        <v>306</v>
      </c>
      <c r="H548" s="169">
        <v>51.469000000000001</v>
      </c>
      <c r="I548" s="170"/>
      <c r="L548" s="166"/>
      <c r="M548" s="171"/>
      <c r="T548" s="172"/>
      <c r="AT548" s="167" t="s">
        <v>290</v>
      </c>
      <c r="AU548" s="167" t="s">
        <v>85</v>
      </c>
      <c r="AV548" s="14" t="s">
        <v>105</v>
      </c>
      <c r="AW548" s="14" t="s">
        <v>32</v>
      </c>
      <c r="AX548" s="14" t="s">
        <v>76</v>
      </c>
      <c r="AY548" s="167" t="s">
        <v>282</v>
      </c>
    </row>
    <row r="549" spans="2:65" s="13" customFormat="1" x14ac:dyDescent="0.2">
      <c r="B549" s="159"/>
      <c r="D549" s="152" t="s">
        <v>290</v>
      </c>
      <c r="E549" s="160" t="s">
        <v>1</v>
      </c>
      <c r="F549" s="161" t="s">
        <v>292</v>
      </c>
      <c r="H549" s="162">
        <v>51.469000000000001</v>
      </c>
      <c r="I549" s="163"/>
      <c r="L549" s="159"/>
      <c r="M549" s="164"/>
      <c r="T549" s="165"/>
      <c r="AT549" s="160" t="s">
        <v>290</v>
      </c>
      <c r="AU549" s="160" t="s">
        <v>85</v>
      </c>
      <c r="AV549" s="13" t="s">
        <v>288</v>
      </c>
      <c r="AW549" s="13" t="s">
        <v>32</v>
      </c>
      <c r="AX549" s="13" t="s">
        <v>83</v>
      </c>
      <c r="AY549" s="160" t="s">
        <v>282</v>
      </c>
    </row>
    <row r="550" spans="2:65" s="1" customFormat="1" ht="24.2" customHeight="1" x14ac:dyDescent="0.2">
      <c r="B550" s="32"/>
      <c r="C550" s="137" t="s">
        <v>736</v>
      </c>
      <c r="D550" s="137" t="s">
        <v>284</v>
      </c>
      <c r="E550" s="138" t="s">
        <v>737</v>
      </c>
      <c r="F550" s="139" t="s">
        <v>738</v>
      </c>
      <c r="G550" s="140" t="s">
        <v>287</v>
      </c>
      <c r="H550" s="141">
        <v>49.399000000000001</v>
      </c>
      <c r="I550" s="142"/>
      <c r="J550" s="143">
        <f>ROUND(I550*H550,2)</f>
        <v>0</v>
      </c>
      <c r="K550" s="144"/>
      <c r="L550" s="32"/>
      <c r="M550" s="145" t="s">
        <v>1</v>
      </c>
      <c r="N550" s="146" t="s">
        <v>41</v>
      </c>
      <c r="P550" s="147">
        <f>O550*H550</f>
        <v>0</v>
      </c>
      <c r="Q550" s="147">
        <v>0.10445</v>
      </c>
      <c r="R550" s="147">
        <f>Q550*H550</f>
        <v>5.1597255500000001</v>
      </c>
      <c r="S550" s="147">
        <v>0</v>
      </c>
      <c r="T550" s="148">
        <f>S550*H550</f>
        <v>0</v>
      </c>
      <c r="AR550" s="149" t="s">
        <v>288</v>
      </c>
      <c r="AT550" s="149" t="s">
        <v>284</v>
      </c>
      <c r="AU550" s="149" t="s">
        <v>85</v>
      </c>
      <c r="AY550" s="17" t="s">
        <v>282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288</v>
      </c>
      <c r="BM550" s="149" t="s">
        <v>739</v>
      </c>
    </row>
    <row r="551" spans="2:65" s="15" customFormat="1" x14ac:dyDescent="0.2">
      <c r="B551" s="173"/>
      <c r="D551" s="152" t="s">
        <v>290</v>
      </c>
      <c r="E551" s="174" t="s">
        <v>1</v>
      </c>
      <c r="F551" s="175" t="s">
        <v>585</v>
      </c>
      <c r="H551" s="174" t="s">
        <v>1</v>
      </c>
      <c r="I551" s="176"/>
      <c r="L551" s="173"/>
      <c r="M551" s="177"/>
      <c r="T551" s="178"/>
      <c r="AT551" s="174" t="s">
        <v>290</v>
      </c>
      <c r="AU551" s="174" t="s">
        <v>85</v>
      </c>
      <c r="AV551" s="15" t="s">
        <v>83</v>
      </c>
      <c r="AW551" s="15" t="s">
        <v>32</v>
      </c>
      <c r="AX551" s="15" t="s">
        <v>76</v>
      </c>
      <c r="AY551" s="174" t="s">
        <v>282</v>
      </c>
    </row>
    <row r="552" spans="2:65" s="12" customFormat="1" x14ac:dyDescent="0.2">
      <c r="B552" s="151"/>
      <c r="D552" s="152" t="s">
        <v>290</v>
      </c>
      <c r="E552" s="153" t="s">
        <v>1</v>
      </c>
      <c r="F552" s="154" t="s">
        <v>740</v>
      </c>
      <c r="H552" s="155">
        <v>52.064</v>
      </c>
      <c r="I552" s="156"/>
      <c r="L552" s="151"/>
      <c r="M552" s="157"/>
      <c r="T552" s="158"/>
      <c r="AT552" s="153" t="s">
        <v>290</v>
      </c>
      <c r="AU552" s="153" t="s">
        <v>85</v>
      </c>
      <c r="AV552" s="12" t="s">
        <v>85</v>
      </c>
      <c r="AW552" s="12" t="s">
        <v>32</v>
      </c>
      <c r="AX552" s="12" t="s">
        <v>76</v>
      </c>
      <c r="AY552" s="153" t="s">
        <v>282</v>
      </c>
    </row>
    <row r="553" spans="2:65" s="12" customFormat="1" x14ac:dyDescent="0.2">
      <c r="B553" s="151"/>
      <c r="D553" s="152" t="s">
        <v>290</v>
      </c>
      <c r="E553" s="153" t="s">
        <v>1</v>
      </c>
      <c r="F553" s="154" t="s">
        <v>741</v>
      </c>
      <c r="H553" s="155">
        <v>-2.665</v>
      </c>
      <c r="I553" s="156"/>
      <c r="L553" s="151"/>
      <c r="M553" s="157"/>
      <c r="T553" s="158"/>
      <c r="AT553" s="153" t="s">
        <v>290</v>
      </c>
      <c r="AU553" s="153" t="s">
        <v>85</v>
      </c>
      <c r="AV553" s="12" t="s">
        <v>85</v>
      </c>
      <c r="AW553" s="12" t="s">
        <v>32</v>
      </c>
      <c r="AX553" s="12" t="s">
        <v>76</v>
      </c>
      <c r="AY553" s="153" t="s">
        <v>282</v>
      </c>
    </row>
    <row r="554" spans="2:65" s="14" customFormat="1" x14ac:dyDescent="0.2">
      <c r="B554" s="166"/>
      <c r="D554" s="152" t="s">
        <v>290</v>
      </c>
      <c r="E554" s="167" t="s">
        <v>1</v>
      </c>
      <c r="F554" s="168" t="s">
        <v>306</v>
      </c>
      <c r="H554" s="169">
        <v>49.399000000000001</v>
      </c>
      <c r="I554" s="170"/>
      <c r="L554" s="166"/>
      <c r="M554" s="171"/>
      <c r="T554" s="172"/>
      <c r="AT554" s="167" t="s">
        <v>290</v>
      </c>
      <c r="AU554" s="167" t="s">
        <v>85</v>
      </c>
      <c r="AV554" s="14" t="s">
        <v>105</v>
      </c>
      <c r="AW554" s="14" t="s">
        <v>32</v>
      </c>
      <c r="AX554" s="14" t="s">
        <v>76</v>
      </c>
      <c r="AY554" s="167" t="s">
        <v>282</v>
      </c>
    </row>
    <row r="555" spans="2:65" s="13" customFormat="1" x14ac:dyDescent="0.2">
      <c r="B555" s="159"/>
      <c r="D555" s="152" t="s">
        <v>290</v>
      </c>
      <c r="E555" s="160" t="s">
        <v>1</v>
      </c>
      <c r="F555" s="161" t="s">
        <v>292</v>
      </c>
      <c r="H555" s="162">
        <v>49.399000000000001</v>
      </c>
      <c r="I555" s="163"/>
      <c r="L555" s="159"/>
      <c r="M555" s="164"/>
      <c r="T555" s="165"/>
      <c r="AT555" s="160" t="s">
        <v>290</v>
      </c>
      <c r="AU555" s="160" t="s">
        <v>85</v>
      </c>
      <c r="AV555" s="13" t="s">
        <v>288</v>
      </c>
      <c r="AW555" s="13" t="s">
        <v>32</v>
      </c>
      <c r="AX555" s="13" t="s">
        <v>83</v>
      </c>
      <c r="AY555" s="160" t="s">
        <v>282</v>
      </c>
    </row>
    <row r="556" spans="2:65" s="1" customFormat="1" ht="24.2" customHeight="1" x14ac:dyDescent="0.2">
      <c r="B556" s="32"/>
      <c r="C556" s="137" t="s">
        <v>742</v>
      </c>
      <c r="D556" s="137" t="s">
        <v>284</v>
      </c>
      <c r="E556" s="138" t="s">
        <v>743</v>
      </c>
      <c r="F556" s="139" t="s">
        <v>744</v>
      </c>
      <c r="G556" s="140" t="s">
        <v>295</v>
      </c>
      <c r="H556" s="141">
        <v>3.6160000000000001</v>
      </c>
      <c r="I556" s="142"/>
      <c r="J556" s="143">
        <f>ROUND(I556*H556,2)</f>
        <v>0</v>
      </c>
      <c r="K556" s="144"/>
      <c r="L556" s="32"/>
      <c r="M556" s="145" t="s">
        <v>1</v>
      </c>
      <c r="N556" s="146" t="s">
        <v>41</v>
      </c>
      <c r="P556" s="147">
        <f>O556*H556</f>
        <v>0</v>
      </c>
      <c r="Q556" s="147">
        <v>2.4533100000000001</v>
      </c>
      <c r="R556" s="147">
        <f>Q556*H556</f>
        <v>8.8711689600000003</v>
      </c>
      <c r="S556" s="147">
        <v>0</v>
      </c>
      <c r="T556" s="148">
        <f>S556*H556</f>
        <v>0</v>
      </c>
      <c r="AR556" s="149" t="s">
        <v>288</v>
      </c>
      <c r="AT556" s="149" t="s">
        <v>284</v>
      </c>
      <c r="AU556" s="149" t="s">
        <v>85</v>
      </c>
      <c r="AY556" s="17" t="s">
        <v>282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7" t="s">
        <v>83</v>
      </c>
      <c r="BK556" s="150">
        <f>ROUND(I556*H556,2)</f>
        <v>0</v>
      </c>
      <c r="BL556" s="17" t="s">
        <v>288</v>
      </c>
      <c r="BM556" s="149" t="s">
        <v>745</v>
      </c>
    </row>
    <row r="557" spans="2:65" s="12" customFormat="1" x14ac:dyDescent="0.2">
      <c r="B557" s="151"/>
      <c r="D557" s="152" t="s">
        <v>290</v>
      </c>
      <c r="E557" s="153" t="s">
        <v>1</v>
      </c>
      <c r="F557" s="154" t="s">
        <v>746</v>
      </c>
      <c r="H557" s="155">
        <v>1.1639999999999999</v>
      </c>
      <c r="I557" s="156"/>
      <c r="L557" s="151"/>
      <c r="M557" s="157"/>
      <c r="T557" s="158"/>
      <c r="AT557" s="153" t="s">
        <v>290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282</v>
      </c>
    </row>
    <row r="558" spans="2:65" s="12" customFormat="1" x14ac:dyDescent="0.2">
      <c r="B558" s="151"/>
      <c r="D558" s="152" t="s">
        <v>290</v>
      </c>
      <c r="E558" s="153" t="s">
        <v>1</v>
      </c>
      <c r="F558" s="154" t="s">
        <v>747</v>
      </c>
      <c r="H558" s="155">
        <v>1.8440000000000001</v>
      </c>
      <c r="I558" s="156"/>
      <c r="L558" s="151"/>
      <c r="M558" s="157"/>
      <c r="T558" s="158"/>
      <c r="AT558" s="153" t="s">
        <v>290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282</v>
      </c>
    </row>
    <row r="559" spans="2:65" s="12" customFormat="1" x14ac:dyDescent="0.2">
      <c r="B559" s="151"/>
      <c r="D559" s="152" t="s">
        <v>290</v>
      </c>
      <c r="E559" s="153" t="s">
        <v>1</v>
      </c>
      <c r="F559" s="154" t="s">
        <v>748</v>
      </c>
      <c r="H559" s="155">
        <v>0.60799999999999998</v>
      </c>
      <c r="I559" s="156"/>
      <c r="L559" s="151"/>
      <c r="M559" s="157"/>
      <c r="T559" s="158"/>
      <c r="AT559" s="153" t="s">
        <v>290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282</v>
      </c>
    </row>
    <row r="560" spans="2:65" s="14" customFormat="1" x14ac:dyDescent="0.2">
      <c r="B560" s="166"/>
      <c r="D560" s="152" t="s">
        <v>290</v>
      </c>
      <c r="E560" s="167" t="s">
        <v>1</v>
      </c>
      <c r="F560" s="168" t="s">
        <v>306</v>
      </c>
      <c r="H560" s="169">
        <v>3.6160000000000001</v>
      </c>
      <c r="I560" s="170"/>
      <c r="L560" s="166"/>
      <c r="M560" s="171"/>
      <c r="T560" s="172"/>
      <c r="AT560" s="167" t="s">
        <v>290</v>
      </c>
      <c r="AU560" s="167" t="s">
        <v>85</v>
      </c>
      <c r="AV560" s="14" t="s">
        <v>105</v>
      </c>
      <c r="AW560" s="14" t="s">
        <v>32</v>
      </c>
      <c r="AX560" s="14" t="s">
        <v>76</v>
      </c>
      <c r="AY560" s="167" t="s">
        <v>282</v>
      </c>
    </row>
    <row r="561" spans="2:65" s="13" customFormat="1" x14ac:dyDescent="0.2">
      <c r="B561" s="159"/>
      <c r="D561" s="152" t="s">
        <v>290</v>
      </c>
      <c r="E561" s="160" t="s">
        <v>1</v>
      </c>
      <c r="F561" s="161" t="s">
        <v>292</v>
      </c>
      <c r="H561" s="162">
        <v>3.6160000000000001</v>
      </c>
      <c r="I561" s="163"/>
      <c r="L561" s="159"/>
      <c r="M561" s="164"/>
      <c r="T561" s="165"/>
      <c r="AT561" s="160" t="s">
        <v>290</v>
      </c>
      <c r="AU561" s="160" t="s">
        <v>85</v>
      </c>
      <c r="AV561" s="13" t="s">
        <v>288</v>
      </c>
      <c r="AW561" s="13" t="s">
        <v>32</v>
      </c>
      <c r="AX561" s="13" t="s">
        <v>83</v>
      </c>
      <c r="AY561" s="160" t="s">
        <v>282</v>
      </c>
    </row>
    <row r="562" spans="2:65" s="1" customFormat="1" ht="24.2" customHeight="1" x14ac:dyDescent="0.2">
      <c r="B562" s="32"/>
      <c r="C562" s="137" t="s">
        <v>749</v>
      </c>
      <c r="D562" s="137" t="s">
        <v>284</v>
      </c>
      <c r="E562" s="138" t="s">
        <v>750</v>
      </c>
      <c r="F562" s="139" t="s">
        <v>751</v>
      </c>
      <c r="G562" s="140" t="s">
        <v>295</v>
      </c>
      <c r="H562" s="141">
        <v>2.76</v>
      </c>
      <c r="I562" s="142"/>
      <c r="J562" s="143">
        <f>ROUND(I562*H562,2)</f>
        <v>0</v>
      </c>
      <c r="K562" s="144"/>
      <c r="L562" s="32"/>
      <c r="M562" s="145" t="s">
        <v>1</v>
      </c>
      <c r="N562" s="146" t="s">
        <v>41</v>
      </c>
      <c r="P562" s="147">
        <f>O562*H562</f>
        <v>0</v>
      </c>
      <c r="Q562" s="147">
        <v>2.4533100000000001</v>
      </c>
      <c r="R562" s="147">
        <f>Q562*H562</f>
        <v>6.7711356</v>
      </c>
      <c r="S562" s="147">
        <v>0</v>
      </c>
      <c r="T562" s="148">
        <f>S562*H562</f>
        <v>0</v>
      </c>
      <c r="AR562" s="149" t="s">
        <v>288</v>
      </c>
      <c r="AT562" s="149" t="s">
        <v>284</v>
      </c>
      <c r="AU562" s="149" t="s">
        <v>85</v>
      </c>
      <c r="AY562" s="17" t="s">
        <v>282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7" t="s">
        <v>83</v>
      </c>
      <c r="BK562" s="150">
        <f>ROUND(I562*H562,2)</f>
        <v>0</v>
      </c>
      <c r="BL562" s="17" t="s">
        <v>288</v>
      </c>
      <c r="BM562" s="149" t="s">
        <v>752</v>
      </c>
    </row>
    <row r="563" spans="2:65" s="15" customFormat="1" x14ac:dyDescent="0.2">
      <c r="B563" s="173"/>
      <c r="D563" s="152" t="s">
        <v>290</v>
      </c>
      <c r="E563" s="174" t="s">
        <v>1</v>
      </c>
      <c r="F563" s="175" t="s">
        <v>687</v>
      </c>
      <c r="H563" s="174" t="s">
        <v>1</v>
      </c>
      <c r="I563" s="176"/>
      <c r="L563" s="173"/>
      <c r="M563" s="177"/>
      <c r="T563" s="178"/>
      <c r="AT563" s="174" t="s">
        <v>290</v>
      </c>
      <c r="AU563" s="174" t="s">
        <v>85</v>
      </c>
      <c r="AV563" s="15" t="s">
        <v>83</v>
      </c>
      <c r="AW563" s="15" t="s">
        <v>32</v>
      </c>
      <c r="AX563" s="15" t="s">
        <v>76</v>
      </c>
      <c r="AY563" s="174" t="s">
        <v>282</v>
      </c>
    </row>
    <row r="564" spans="2:65" s="12" customFormat="1" x14ac:dyDescent="0.2">
      <c r="B564" s="151"/>
      <c r="D564" s="152" t="s">
        <v>290</v>
      </c>
      <c r="E564" s="153" t="s">
        <v>1</v>
      </c>
      <c r="F564" s="154" t="s">
        <v>753</v>
      </c>
      <c r="H564" s="155">
        <v>0.38800000000000001</v>
      </c>
      <c r="I564" s="156"/>
      <c r="L564" s="151"/>
      <c r="M564" s="157"/>
      <c r="T564" s="158"/>
      <c r="AT564" s="153" t="s">
        <v>290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282</v>
      </c>
    </row>
    <row r="565" spans="2:65" s="15" customFormat="1" x14ac:dyDescent="0.2">
      <c r="B565" s="173"/>
      <c r="D565" s="152" t="s">
        <v>290</v>
      </c>
      <c r="E565" s="174" t="s">
        <v>1</v>
      </c>
      <c r="F565" s="175" t="s">
        <v>754</v>
      </c>
      <c r="H565" s="174" t="s">
        <v>1</v>
      </c>
      <c r="I565" s="176"/>
      <c r="L565" s="173"/>
      <c r="M565" s="177"/>
      <c r="T565" s="178"/>
      <c r="AT565" s="174" t="s">
        <v>290</v>
      </c>
      <c r="AU565" s="174" t="s">
        <v>85</v>
      </c>
      <c r="AV565" s="15" t="s">
        <v>83</v>
      </c>
      <c r="AW565" s="15" t="s">
        <v>32</v>
      </c>
      <c r="AX565" s="15" t="s">
        <v>76</v>
      </c>
      <c r="AY565" s="174" t="s">
        <v>282</v>
      </c>
    </row>
    <row r="566" spans="2:65" s="12" customFormat="1" x14ac:dyDescent="0.2">
      <c r="B566" s="151"/>
      <c r="D566" s="152" t="s">
        <v>290</v>
      </c>
      <c r="E566" s="153" t="s">
        <v>1</v>
      </c>
      <c r="F566" s="154" t="s">
        <v>755</v>
      </c>
      <c r="H566" s="155">
        <v>2.0089999999999999</v>
      </c>
      <c r="I566" s="156"/>
      <c r="L566" s="151"/>
      <c r="M566" s="157"/>
      <c r="T566" s="158"/>
      <c r="AT566" s="153" t="s">
        <v>290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282</v>
      </c>
    </row>
    <row r="567" spans="2:65" s="15" customFormat="1" x14ac:dyDescent="0.2">
      <c r="B567" s="173"/>
      <c r="D567" s="152" t="s">
        <v>290</v>
      </c>
      <c r="E567" s="174" t="s">
        <v>1</v>
      </c>
      <c r="F567" s="175" t="s">
        <v>756</v>
      </c>
      <c r="H567" s="174" t="s">
        <v>1</v>
      </c>
      <c r="I567" s="176"/>
      <c r="L567" s="173"/>
      <c r="M567" s="177"/>
      <c r="T567" s="178"/>
      <c r="AT567" s="174" t="s">
        <v>290</v>
      </c>
      <c r="AU567" s="174" t="s">
        <v>85</v>
      </c>
      <c r="AV567" s="15" t="s">
        <v>83</v>
      </c>
      <c r="AW567" s="15" t="s">
        <v>32</v>
      </c>
      <c r="AX567" s="15" t="s">
        <v>76</v>
      </c>
      <c r="AY567" s="174" t="s">
        <v>282</v>
      </c>
    </row>
    <row r="568" spans="2:65" s="12" customFormat="1" x14ac:dyDescent="0.2">
      <c r="B568" s="151"/>
      <c r="D568" s="152" t="s">
        <v>290</v>
      </c>
      <c r="E568" s="153" t="s">
        <v>1</v>
      </c>
      <c r="F568" s="154" t="s">
        <v>757</v>
      </c>
      <c r="H568" s="155">
        <v>0.36299999999999999</v>
      </c>
      <c r="I568" s="156"/>
      <c r="L568" s="151"/>
      <c r="M568" s="157"/>
      <c r="T568" s="158"/>
      <c r="AT568" s="153" t="s">
        <v>290</v>
      </c>
      <c r="AU568" s="153" t="s">
        <v>85</v>
      </c>
      <c r="AV568" s="12" t="s">
        <v>85</v>
      </c>
      <c r="AW568" s="12" t="s">
        <v>32</v>
      </c>
      <c r="AX568" s="12" t="s">
        <v>76</v>
      </c>
      <c r="AY568" s="153" t="s">
        <v>282</v>
      </c>
    </row>
    <row r="569" spans="2:65" s="14" customFormat="1" x14ac:dyDescent="0.2">
      <c r="B569" s="166"/>
      <c r="D569" s="152" t="s">
        <v>290</v>
      </c>
      <c r="E569" s="167" t="s">
        <v>1</v>
      </c>
      <c r="F569" s="168" t="s">
        <v>306</v>
      </c>
      <c r="H569" s="169">
        <v>2.76</v>
      </c>
      <c r="I569" s="170"/>
      <c r="L569" s="166"/>
      <c r="M569" s="171"/>
      <c r="T569" s="172"/>
      <c r="AT569" s="167" t="s">
        <v>290</v>
      </c>
      <c r="AU569" s="167" t="s">
        <v>85</v>
      </c>
      <c r="AV569" s="14" t="s">
        <v>105</v>
      </c>
      <c r="AW569" s="14" t="s">
        <v>32</v>
      </c>
      <c r="AX569" s="14" t="s">
        <v>76</v>
      </c>
      <c r="AY569" s="167" t="s">
        <v>282</v>
      </c>
    </row>
    <row r="570" spans="2:65" s="13" customFormat="1" x14ac:dyDescent="0.2">
      <c r="B570" s="159"/>
      <c r="D570" s="152" t="s">
        <v>290</v>
      </c>
      <c r="E570" s="160" t="s">
        <v>1</v>
      </c>
      <c r="F570" s="161" t="s">
        <v>292</v>
      </c>
      <c r="H570" s="162">
        <v>2.76</v>
      </c>
      <c r="I570" s="163"/>
      <c r="L570" s="159"/>
      <c r="M570" s="164"/>
      <c r="T570" s="165"/>
      <c r="AT570" s="160" t="s">
        <v>290</v>
      </c>
      <c r="AU570" s="160" t="s">
        <v>85</v>
      </c>
      <c r="AV570" s="13" t="s">
        <v>288</v>
      </c>
      <c r="AW570" s="13" t="s">
        <v>32</v>
      </c>
      <c r="AX570" s="13" t="s">
        <v>83</v>
      </c>
      <c r="AY570" s="160" t="s">
        <v>282</v>
      </c>
    </row>
    <row r="571" spans="2:65" s="1" customFormat="1" ht="24.2" customHeight="1" x14ac:dyDescent="0.2">
      <c r="B571" s="32"/>
      <c r="C571" s="137" t="s">
        <v>758</v>
      </c>
      <c r="D571" s="137" t="s">
        <v>284</v>
      </c>
      <c r="E571" s="138" t="s">
        <v>759</v>
      </c>
      <c r="F571" s="139" t="s">
        <v>760</v>
      </c>
      <c r="G571" s="140" t="s">
        <v>287</v>
      </c>
      <c r="H571" s="141">
        <v>50.606999999999999</v>
      </c>
      <c r="I571" s="142"/>
      <c r="J571" s="143">
        <f>ROUND(I571*H571,2)</f>
        <v>0</v>
      </c>
      <c r="K571" s="144"/>
      <c r="L571" s="32"/>
      <c r="M571" s="145" t="s">
        <v>1</v>
      </c>
      <c r="N571" s="146" t="s">
        <v>41</v>
      </c>
      <c r="P571" s="147">
        <f>O571*H571</f>
        <v>0</v>
      </c>
      <c r="Q571" s="147">
        <v>1.42E-3</v>
      </c>
      <c r="R571" s="147">
        <f>Q571*H571</f>
        <v>7.1861939999999999E-2</v>
      </c>
      <c r="S571" s="147">
        <v>0</v>
      </c>
      <c r="T571" s="148">
        <f>S571*H571</f>
        <v>0</v>
      </c>
      <c r="AR571" s="149" t="s">
        <v>288</v>
      </c>
      <c r="AT571" s="149" t="s">
        <v>284</v>
      </c>
      <c r="AU571" s="149" t="s">
        <v>85</v>
      </c>
      <c r="AY571" s="17" t="s">
        <v>282</v>
      </c>
      <c r="BE571" s="150">
        <f>IF(N571="základní",J571,0)</f>
        <v>0</v>
      </c>
      <c r="BF571" s="150">
        <f>IF(N571="snížená",J571,0)</f>
        <v>0</v>
      </c>
      <c r="BG571" s="150">
        <f>IF(N571="zákl. přenesená",J571,0)</f>
        <v>0</v>
      </c>
      <c r="BH571" s="150">
        <f>IF(N571="sníž. přenesená",J571,0)</f>
        <v>0</v>
      </c>
      <c r="BI571" s="150">
        <f>IF(N571="nulová",J571,0)</f>
        <v>0</v>
      </c>
      <c r="BJ571" s="17" t="s">
        <v>83</v>
      </c>
      <c r="BK571" s="150">
        <f>ROUND(I571*H571,2)</f>
        <v>0</v>
      </c>
      <c r="BL571" s="17" t="s">
        <v>288</v>
      </c>
      <c r="BM571" s="149" t="s">
        <v>761</v>
      </c>
    </row>
    <row r="572" spans="2:65" s="12" customFormat="1" x14ac:dyDescent="0.2">
      <c r="B572" s="151"/>
      <c r="D572" s="152" t="s">
        <v>290</v>
      </c>
      <c r="E572" s="153" t="s">
        <v>1</v>
      </c>
      <c r="F572" s="154" t="s">
        <v>762</v>
      </c>
      <c r="H572" s="155">
        <v>21.965</v>
      </c>
      <c r="I572" s="156"/>
      <c r="L572" s="151"/>
      <c r="M572" s="157"/>
      <c r="T572" s="158"/>
      <c r="AT572" s="153" t="s">
        <v>290</v>
      </c>
      <c r="AU572" s="153" t="s">
        <v>85</v>
      </c>
      <c r="AV572" s="12" t="s">
        <v>85</v>
      </c>
      <c r="AW572" s="12" t="s">
        <v>32</v>
      </c>
      <c r="AX572" s="12" t="s">
        <v>76</v>
      </c>
      <c r="AY572" s="153" t="s">
        <v>282</v>
      </c>
    </row>
    <row r="573" spans="2:65" s="12" customFormat="1" x14ac:dyDescent="0.2">
      <c r="B573" s="151"/>
      <c r="D573" s="152" t="s">
        <v>290</v>
      </c>
      <c r="E573" s="153" t="s">
        <v>1</v>
      </c>
      <c r="F573" s="154" t="s">
        <v>763</v>
      </c>
      <c r="H573" s="155">
        <v>24.591999999999999</v>
      </c>
      <c r="I573" s="156"/>
      <c r="L573" s="151"/>
      <c r="M573" s="157"/>
      <c r="T573" s="158"/>
      <c r="AT573" s="153" t="s">
        <v>290</v>
      </c>
      <c r="AU573" s="153" t="s">
        <v>85</v>
      </c>
      <c r="AV573" s="12" t="s">
        <v>85</v>
      </c>
      <c r="AW573" s="12" t="s">
        <v>32</v>
      </c>
      <c r="AX573" s="12" t="s">
        <v>76</v>
      </c>
      <c r="AY573" s="153" t="s">
        <v>282</v>
      </c>
    </row>
    <row r="574" spans="2:65" s="12" customFormat="1" x14ac:dyDescent="0.2">
      <c r="B574" s="151"/>
      <c r="D574" s="152" t="s">
        <v>290</v>
      </c>
      <c r="E574" s="153" t="s">
        <v>1</v>
      </c>
      <c r="F574" s="154" t="s">
        <v>764</v>
      </c>
      <c r="H574" s="155">
        <v>4.05</v>
      </c>
      <c r="I574" s="156"/>
      <c r="L574" s="151"/>
      <c r="M574" s="157"/>
      <c r="T574" s="158"/>
      <c r="AT574" s="153" t="s">
        <v>290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282</v>
      </c>
    </row>
    <row r="575" spans="2:65" s="14" customFormat="1" x14ac:dyDescent="0.2">
      <c r="B575" s="166"/>
      <c r="D575" s="152" t="s">
        <v>290</v>
      </c>
      <c r="E575" s="167" t="s">
        <v>1</v>
      </c>
      <c r="F575" s="168" t="s">
        <v>306</v>
      </c>
      <c r="H575" s="169">
        <v>50.606999999999999</v>
      </c>
      <c r="I575" s="170"/>
      <c r="L575" s="166"/>
      <c r="M575" s="171"/>
      <c r="T575" s="172"/>
      <c r="AT575" s="167" t="s">
        <v>290</v>
      </c>
      <c r="AU575" s="167" t="s">
        <v>85</v>
      </c>
      <c r="AV575" s="14" t="s">
        <v>105</v>
      </c>
      <c r="AW575" s="14" t="s">
        <v>32</v>
      </c>
      <c r="AX575" s="14" t="s">
        <v>76</v>
      </c>
      <c r="AY575" s="167" t="s">
        <v>282</v>
      </c>
    </row>
    <row r="576" spans="2:65" s="13" customFormat="1" x14ac:dyDescent="0.2">
      <c r="B576" s="159"/>
      <c r="D576" s="152" t="s">
        <v>290</v>
      </c>
      <c r="E576" s="160" t="s">
        <v>1</v>
      </c>
      <c r="F576" s="161" t="s">
        <v>292</v>
      </c>
      <c r="H576" s="162">
        <v>50.606999999999999</v>
      </c>
      <c r="I576" s="163"/>
      <c r="L576" s="159"/>
      <c r="M576" s="164"/>
      <c r="T576" s="165"/>
      <c r="AT576" s="160" t="s">
        <v>290</v>
      </c>
      <c r="AU576" s="160" t="s">
        <v>85</v>
      </c>
      <c r="AV576" s="13" t="s">
        <v>288</v>
      </c>
      <c r="AW576" s="13" t="s">
        <v>32</v>
      </c>
      <c r="AX576" s="13" t="s">
        <v>83</v>
      </c>
      <c r="AY576" s="160" t="s">
        <v>282</v>
      </c>
    </row>
    <row r="577" spans="2:65" s="1" customFormat="1" ht="24.2" customHeight="1" x14ac:dyDescent="0.2">
      <c r="B577" s="32"/>
      <c r="C577" s="137" t="s">
        <v>765</v>
      </c>
      <c r="D577" s="137" t="s">
        <v>284</v>
      </c>
      <c r="E577" s="138" t="s">
        <v>766</v>
      </c>
      <c r="F577" s="139" t="s">
        <v>760</v>
      </c>
      <c r="G577" s="140" t="s">
        <v>287</v>
      </c>
      <c r="H577" s="141">
        <v>22.073</v>
      </c>
      <c r="I577" s="142"/>
      <c r="J577" s="143">
        <f>ROUND(I577*H577,2)</f>
        <v>0</v>
      </c>
      <c r="K577" s="144"/>
      <c r="L577" s="32"/>
      <c r="M577" s="145" t="s">
        <v>1</v>
      </c>
      <c r="N577" s="146" t="s">
        <v>41</v>
      </c>
      <c r="P577" s="147">
        <f>O577*H577</f>
        <v>0</v>
      </c>
      <c r="Q577" s="147">
        <v>1.42E-3</v>
      </c>
      <c r="R577" s="147">
        <f>Q577*H577</f>
        <v>3.1343660000000002E-2</v>
      </c>
      <c r="S577" s="147">
        <v>0</v>
      </c>
      <c r="T577" s="148">
        <f>S577*H577</f>
        <v>0</v>
      </c>
      <c r="AR577" s="149" t="s">
        <v>288</v>
      </c>
      <c r="AT577" s="149" t="s">
        <v>284</v>
      </c>
      <c r="AU577" s="149" t="s">
        <v>85</v>
      </c>
      <c r="AY577" s="17" t="s">
        <v>282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83</v>
      </c>
      <c r="BK577" s="150">
        <f>ROUND(I577*H577,2)</f>
        <v>0</v>
      </c>
      <c r="BL577" s="17" t="s">
        <v>288</v>
      </c>
      <c r="BM577" s="149" t="s">
        <v>767</v>
      </c>
    </row>
    <row r="578" spans="2:65" s="15" customFormat="1" x14ac:dyDescent="0.2">
      <c r="B578" s="173"/>
      <c r="D578" s="152" t="s">
        <v>290</v>
      </c>
      <c r="E578" s="174" t="s">
        <v>1</v>
      </c>
      <c r="F578" s="175" t="s">
        <v>687</v>
      </c>
      <c r="H578" s="174" t="s">
        <v>1</v>
      </c>
      <c r="I578" s="176"/>
      <c r="L578" s="173"/>
      <c r="M578" s="177"/>
      <c r="T578" s="178"/>
      <c r="AT578" s="174" t="s">
        <v>290</v>
      </c>
      <c r="AU578" s="174" t="s">
        <v>85</v>
      </c>
      <c r="AV578" s="15" t="s">
        <v>83</v>
      </c>
      <c r="AW578" s="15" t="s">
        <v>32</v>
      </c>
      <c r="AX578" s="15" t="s">
        <v>76</v>
      </c>
      <c r="AY578" s="174" t="s">
        <v>282</v>
      </c>
    </row>
    <row r="579" spans="2:65" s="12" customFormat="1" x14ac:dyDescent="0.2">
      <c r="B579" s="151"/>
      <c r="D579" s="152" t="s">
        <v>290</v>
      </c>
      <c r="E579" s="153" t="s">
        <v>1</v>
      </c>
      <c r="F579" s="154" t="s">
        <v>768</v>
      </c>
      <c r="H579" s="155">
        <v>3.1030000000000002</v>
      </c>
      <c r="I579" s="156"/>
      <c r="L579" s="151"/>
      <c r="M579" s="157"/>
      <c r="T579" s="158"/>
      <c r="AT579" s="153" t="s">
        <v>290</v>
      </c>
      <c r="AU579" s="153" t="s">
        <v>85</v>
      </c>
      <c r="AV579" s="12" t="s">
        <v>85</v>
      </c>
      <c r="AW579" s="12" t="s">
        <v>32</v>
      </c>
      <c r="AX579" s="12" t="s">
        <v>76</v>
      </c>
      <c r="AY579" s="153" t="s">
        <v>282</v>
      </c>
    </row>
    <row r="580" spans="2:65" s="15" customFormat="1" x14ac:dyDescent="0.2">
      <c r="B580" s="173"/>
      <c r="D580" s="152" t="s">
        <v>290</v>
      </c>
      <c r="E580" s="174" t="s">
        <v>1</v>
      </c>
      <c r="F580" s="175" t="s">
        <v>754</v>
      </c>
      <c r="H580" s="174" t="s">
        <v>1</v>
      </c>
      <c r="I580" s="176"/>
      <c r="L580" s="173"/>
      <c r="M580" s="177"/>
      <c r="T580" s="178"/>
      <c r="AT580" s="174" t="s">
        <v>290</v>
      </c>
      <c r="AU580" s="174" t="s">
        <v>85</v>
      </c>
      <c r="AV580" s="15" t="s">
        <v>83</v>
      </c>
      <c r="AW580" s="15" t="s">
        <v>32</v>
      </c>
      <c r="AX580" s="15" t="s">
        <v>76</v>
      </c>
      <c r="AY580" s="174" t="s">
        <v>282</v>
      </c>
    </row>
    <row r="581" spans="2:65" s="12" customFormat="1" x14ac:dyDescent="0.2">
      <c r="B581" s="151"/>
      <c r="D581" s="152" t="s">
        <v>290</v>
      </c>
      <c r="E581" s="153" t="s">
        <v>1</v>
      </c>
      <c r="F581" s="154" t="s">
        <v>769</v>
      </c>
      <c r="H581" s="155">
        <v>16.07</v>
      </c>
      <c r="I581" s="156"/>
      <c r="L581" s="151"/>
      <c r="M581" s="157"/>
      <c r="T581" s="158"/>
      <c r="AT581" s="153" t="s">
        <v>290</v>
      </c>
      <c r="AU581" s="153" t="s">
        <v>85</v>
      </c>
      <c r="AV581" s="12" t="s">
        <v>85</v>
      </c>
      <c r="AW581" s="12" t="s">
        <v>32</v>
      </c>
      <c r="AX581" s="12" t="s">
        <v>76</v>
      </c>
      <c r="AY581" s="153" t="s">
        <v>282</v>
      </c>
    </row>
    <row r="582" spans="2:65" s="15" customFormat="1" x14ac:dyDescent="0.2">
      <c r="B582" s="173"/>
      <c r="D582" s="152" t="s">
        <v>290</v>
      </c>
      <c r="E582" s="174" t="s">
        <v>1</v>
      </c>
      <c r="F582" s="175" t="s">
        <v>756</v>
      </c>
      <c r="H582" s="174" t="s">
        <v>1</v>
      </c>
      <c r="I582" s="176"/>
      <c r="L582" s="173"/>
      <c r="M582" s="177"/>
      <c r="T582" s="178"/>
      <c r="AT582" s="174" t="s">
        <v>290</v>
      </c>
      <c r="AU582" s="174" t="s">
        <v>85</v>
      </c>
      <c r="AV582" s="15" t="s">
        <v>83</v>
      </c>
      <c r="AW582" s="15" t="s">
        <v>32</v>
      </c>
      <c r="AX582" s="15" t="s">
        <v>76</v>
      </c>
      <c r="AY582" s="174" t="s">
        <v>282</v>
      </c>
    </row>
    <row r="583" spans="2:65" s="12" customFormat="1" x14ac:dyDescent="0.2">
      <c r="B583" s="151"/>
      <c r="D583" s="152" t="s">
        <v>290</v>
      </c>
      <c r="E583" s="153" t="s">
        <v>1</v>
      </c>
      <c r="F583" s="154" t="s">
        <v>770</v>
      </c>
      <c r="H583" s="155">
        <v>2.9</v>
      </c>
      <c r="I583" s="156"/>
      <c r="L583" s="151"/>
      <c r="M583" s="157"/>
      <c r="T583" s="158"/>
      <c r="AT583" s="153" t="s">
        <v>290</v>
      </c>
      <c r="AU583" s="153" t="s">
        <v>85</v>
      </c>
      <c r="AV583" s="12" t="s">
        <v>85</v>
      </c>
      <c r="AW583" s="12" t="s">
        <v>32</v>
      </c>
      <c r="AX583" s="12" t="s">
        <v>76</v>
      </c>
      <c r="AY583" s="153" t="s">
        <v>282</v>
      </c>
    </row>
    <row r="584" spans="2:65" s="14" customFormat="1" x14ac:dyDescent="0.2">
      <c r="B584" s="166"/>
      <c r="D584" s="152" t="s">
        <v>290</v>
      </c>
      <c r="E584" s="167" t="s">
        <v>1</v>
      </c>
      <c r="F584" s="168" t="s">
        <v>306</v>
      </c>
      <c r="H584" s="169">
        <v>22.073</v>
      </c>
      <c r="I584" s="170"/>
      <c r="L584" s="166"/>
      <c r="M584" s="171"/>
      <c r="T584" s="172"/>
      <c r="AT584" s="167" t="s">
        <v>290</v>
      </c>
      <c r="AU584" s="167" t="s">
        <v>85</v>
      </c>
      <c r="AV584" s="14" t="s">
        <v>105</v>
      </c>
      <c r="AW584" s="14" t="s">
        <v>32</v>
      </c>
      <c r="AX584" s="14" t="s">
        <v>76</v>
      </c>
      <c r="AY584" s="167" t="s">
        <v>282</v>
      </c>
    </row>
    <row r="585" spans="2:65" s="13" customFormat="1" x14ac:dyDescent="0.2">
      <c r="B585" s="159"/>
      <c r="D585" s="152" t="s">
        <v>290</v>
      </c>
      <c r="E585" s="160" t="s">
        <v>1</v>
      </c>
      <c r="F585" s="161" t="s">
        <v>292</v>
      </c>
      <c r="H585" s="162">
        <v>22.073</v>
      </c>
      <c r="I585" s="163"/>
      <c r="L585" s="159"/>
      <c r="M585" s="164"/>
      <c r="T585" s="165"/>
      <c r="AT585" s="160" t="s">
        <v>290</v>
      </c>
      <c r="AU585" s="160" t="s">
        <v>85</v>
      </c>
      <c r="AV585" s="13" t="s">
        <v>288</v>
      </c>
      <c r="AW585" s="13" t="s">
        <v>32</v>
      </c>
      <c r="AX585" s="13" t="s">
        <v>83</v>
      </c>
      <c r="AY585" s="160" t="s">
        <v>282</v>
      </c>
    </row>
    <row r="586" spans="2:65" s="1" customFormat="1" ht="24.2" customHeight="1" x14ac:dyDescent="0.2">
      <c r="B586" s="32"/>
      <c r="C586" s="137" t="s">
        <v>771</v>
      </c>
      <c r="D586" s="137" t="s">
        <v>284</v>
      </c>
      <c r="E586" s="138" t="s">
        <v>772</v>
      </c>
      <c r="F586" s="139" t="s">
        <v>773</v>
      </c>
      <c r="G586" s="140" t="s">
        <v>287</v>
      </c>
      <c r="H586" s="141">
        <v>50.606999999999999</v>
      </c>
      <c r="I586" s="142"/>
      <c r="J586" s="143">
        <f>ROUND(I586*H586,2)</f>
        <v>0</v>
      </c>
      <c r="K586" s="144"/>
      <c r="L586" s="32"/>
      <c r="M586" s="145" t="s">
        <v>1</v>
      </c>
      <c r="N586" s="146" t="s">
        <v>41</v>
      </c>
      <c r="P586" s="147">
        <f>O586*H586</f>
        <v>0</v>
      </c>
      <c r="Q586" s="147">
        <v>0</v>
      </c>
      <c r="R586" s="147">
        <f>Q586*H586</f>
        <v>0</v>
      </c>
      <c r="S586" s="147">
        <v>0</v>
      </c>
      <c r="T586" s="148">
        <f>S586*H586</f>
        <v>0</v>
      </c>
      <c r="AR586" s="149" t="s">
        <v>288</v>
      </c>
      <c r="AT586" s="149" t="s">
        <v>284</v>
      </c>
      <c r="AU586" s="149" t="s">
        <v>85</v>
      </c>
      <c r="AY586" s="17" t="s">
        <v>282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83</v>
      </c>
      <c r="BK586" s="150">
        <f>ROUND(I586*H586,2)</f>
        <v>0</v>
      </c>
      <c r="BL586" s="17" t="s">
        <v>288</v>
      </c>
      <c r="BM586" s="149" t="s">
        <v>774</v>
      </c>
    </row>
    <row r="587" spans="2:65" s="1" customFormat="1" ht="24.2" customHeight="1" x14ac:dyDescent="0.2">
      <c r="B587" s="32"/>
      <c r="C587" s="137" t="s">
        <v>775</v>
      </c>
      <c r="D587" s="137" t="s">
        <v>284</v>
      </c>
      <c r="E587" s="138" t="s">
        <v>776</v>
      </c>
      <c r="F587" s="139" t="s">
        <v>773</v>
      </c>
      <c r="G587" s="140" t="s">
        <v>287</v>
      </c>
      <c r="H587" s="141">
        <v>22.073</v>
      </c>
      <c r="I587" s="142"/>
      <c r="J587" s="143">
        <f>ROUND(I587*H587,2)</f>
        <v>0</v>
      </c>
      <c r="K587" s="144"/>
      <c r="L587" s="32"/>
      <c r="M587" s="145" t="s">
        <v>1</v>
      </c>
      <c r="N587" s="146" t="s">
        <v>41</v>
      </c>
      <c r="P587" s="147">
        <f>O587*H587</f>
        <v>0</v>
      </c>
      <c r="Q587" s="147">
        <v>0</v>
      </c>
      <c r="R587" s="147">
        <f>Q587*H587</f>
        <v>0</v>
      </c>
      <c r="S587" s="147">
        <v>0</v>
      </c>
      <c r="T587" s="148">
        <f>S587*H587</f>
        <v>0</v>
      </c>
      <c r="AR587" s="149" t="s">
        <v>288</v>
      </c>
      <c r="AT587" s="149" t="s">
        <v>284</v>
      </c>
      <c r="AU587" s="149" t="s">
        <v>85</v>
      </c>
      <c r="AY587" s="17" t="s">
        <v>282</v>
      </c>
      <c r="BE587" s="150">
        <f>IF(N587="základní",J587,0)</f>
        <v>0</v>
      </c>
      <c r="BF587" s="150">
        <f>IF(N587="snížená",J587,0)</f>
        <v>0</v>
      </c>
      <c r="BG587" s="150">
        <f>IF(N587="zákl. přenesená",J587,0)</f>
        <v>0</v>
      </c>
      <c r="BH587" s="150">
        <f>IF(N587="sníž. přenesená",J587,0)</f>
        <v>0</v>
      </c>
      <c r="BI587" s="150">
        <f>IF(N587="nulová",J587,0)</f>
        <v>0</v>
      </c>
      <c r="BJ587" s="17" t="s">
        <v>83</v>
      </c>
      <c r="BK587" s="150">
        <f>ROUND(I587*H587,2)</f>
        <v>0</v>
      </c>
      <c r="BL587" s="17" t="s">
        <v>288</v>
      </c>
      <c r="BM587" s="149" t="s">
        <v>777</v>
      </c>
    </row>
    <row r="588" spans="2:65" s="1" customFormat="1" ht="24.2" customHeight="1" x14ac:dyDescent="0.2">
      <c r="B588" s="32"/>
      <c r="C588" s="137" t="s">
        <v>778</v>
      </c>
      <c r="D588" s="137" t="s">
        <v>284</v>
      </c>
      <c r="E588" s="138" t="s">
        <v>779</v>
      </c>
      <c r="F588" s="139" t="s">
        <v>780</v>
      </c>
      <c r="G588" s="140" t="s">
        <v>376</v>
      </c>
      <c r="H588" s="141">
        <v>0.154</v>
      </c>
      <c r="I588" s="142"/>
      <c r="J588" s="143">
        <f>ROUND(I588*H588,2)</f>
        <v>0</v>
      </c>
      <c r="K588" s="144"/>
      <c r="L588" s="32"/>
      <c r="M588" s="145" t="s">
        <v>1</v>
      </c>
      <c r="N588" s="146" t="s">
        <v>41</v>
      </c>
      <c r="P588" s="147">
        <f>O588*H588</f>
        <v>0</v>
      </c>
      <c r="Q588" s="147">
        <v>1.0508900000000001</v>
      </c>
      <c r="R588" s="147">
        <f>Q588*H588</f>
        <v>0.16183706</v>
      </c>
      <c r="S588" s="147">
        <v>0</v>
      </c>
      <c r="T588" s="148">
        <f>S588*H588</f>
        <v>0</v>
      </c>
      <c r="AR588" s="149" t="s">
        <v>288</v>
      </c>
      <c r="AT588" s="149" t="s">
        <v>284</v>
      </c>
      <c r="AU588" s="149" t="s">
        <v>85</v>
      </c>
      <c r="AY588" s="17" t="s">
        <v>282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7" t="s">
        <v>83</v>
      </c>
      <c r="BK588" s="150">
        <f>ROUND(I588*H588,2)</f>
        <v>0</v>
      </c>
      <c r="BL588" s="17" t="s">
        <v>288</v>
      </c>
      <c r="BM588" s="149" t="s">
        <v>781</v>
      </c>
    </row>
    <row r="589" spans="2:65" s="12" customFormat="1" x14ac:dyDescent="0.2">
      <c r="B589" s="151"/>
      <c r="D589" s="152" t="s">
        <v>290</v>
      </c>
      <c r="E589" s="153" t="s">
        <v>1</v>
      </c>
      <c r="F589" s="154" t="s">
        <v>782</v>
      </c>
      <c r="H589" s="155">
        <v>7.0000000000000007E-2</v>
      </c>
      <c r="I589" s="156"/>
      <c r="L589" s="151"/>
      <c r="M589" s="157"/>
      <c r="T589" s="158"/>
      <c r="AT589" s="153" t="s">
        <v>290</v>
      </c>
      <c r="AU589" s="153" t="s">
        <v>85</v>
      </c>
      <c r="AV589" s="12" t="s">
        <v>85</v>
      </c>
      <c r="AW589" s="12" t="s">
        <v>32</v>
      </c>
      <c r="AX589" s="12" t="s">
        <v>76</v>
      </c>
      <c r="AY589" s="153" t="s">
        <v>282</v>
      </c>
    </row>
    <row r="590" spans="2:65" s="12" customFormat="1" x14ac:dyDescent="0.2">
      <c r="B590" s="151"/>
      <c r="D590" s="152" t="s">
        <v>290</v>
      </c>
      <c r="E590" s="153" t="s">
        <v>1</v>
      </c>
      <c r="F590" s="154" t="s">
        <v>783</v>
      </c>
      <c r="H590" s="155">
        <v>8.4000000000000005E-2</v>
      </c>
      <c r="I590" s="156"/>
      <c r="L590" s="151"/>
      <c r="M590" s="157"/>
      <c r="T590" s="158"/>
      <c r="AT590" s="153" t="s">
        <v>290</v>
      </c>
      <c r="AU590" s="153" t="s">
        <v>85</v>
      </c>
      <c r="AV590" s="12" t="s">
        <v>85</v>
      </c>
      <c r="AW590" s="12" t="s">
        <v>32</v>
      </c>
      <c r="AX590" s="12" t="s">
        <v>76</v>
      </c>
      <c r="AY590" s="153" t="s">
        <v>282</v>
      </c>
    </row>
    <row r="591" spans="2:65" s="14" customFormat="1" x14ac:dyDescent="0.2">
      <c r="B591" s="166"/>
      <c r="D591" s="152" t="s">
        <v>290</v>
      </c>
      <c r="E591" s="167" t="s">
        <v>1</v>
      </c>
      <c r="F591" s="168" t="s">
        <v>306</v>
      </c>
      <c r="H591" s="169">
        <v>0.154</v>
      </c>
      <c r="I591" s="170"/>
      <c r="L591" s="166"/>
      <c r="M591" s="171"/>
      <c r="T591" s="172"/>
      <c r="AT591" s="167" t="s">
        <v>290</v>
      </c>
      <c r="AU591" s="167" t="s">
        <v>85</v>
      </c>
      <c r="AV591" s="14" t="s">
        <v>105</v>
      </c>
      <c r="AW591" s="14" t="s">
        <v>32</v>
      </c>
      <c r="AX591" s="14" t="s">
        <v>76</v>
      </c>
      <c r="AY591" s="167" t="s">
        <v>282</v>
      </c>
    </row>
    <row r="592" spans="2:65" s="13" customFormat="1" x14ac:dyDescent="0.2">
      <c r="B592" s="159"/>
      <c r="D592" s="152" t="s">
        <v>290</v>
      </c>
      <c r="E592" s="160" t="s">
        <v>1</v>
      </c>
      <c r="F592" s="161" t="s">
        <v>292</v>
      </c>
      <c r="H592" s="162">
        <v>0.154</v>
      </c>
      <c r="I592" s="163"/>
      <c r="L592" s="159"/>
      <c r="M592" s="164"/>
      <c r="T592" s="165"/>
      <c r="AT592" s="160" t="s">
        <v>290</v>
      </c>
      <c r="AU592" s="160" t="s">
        <v>85</v>
      </c>
      <c r="AV592" s="13" t="s">
        <v>288</v>
      </c>
      <c r="AW592" s="13" t="s">
        <v>32</v>
      </c>
      <c r="AX592" s="13" t="s">
        <v>83</v>
      </c>
      <c r="AY592" s="160" t="s">
        <v>282</v>
      </c>
    </row>
    <row r="593" spans="2:65" s="1" customFormat="1" ht="55.5" customHeight="1" x14ac:dyDescent="0.2">
      <c r="B593" s="32"/>
      <c r="C593" s="137" t="s">
        <v>784</v>
      </c>
      <c r="D593" s="137" t="s">
        <v>284</v>
      </c>
      <c r="E593" s="138" t="s">
        <v>785</v>
      </c>
      <c r="F593" s="139" t="s">
        <v>786</v>
      </c>
      <c r="G593" s="140" t="s">
        <v>471</v>
      </c>
      <c r="H593" s="141">
        <v>3.65</v>
      </c>
      <c r="I593" s="142"/>
      <c r="J593" s="143">
        <f>ROUND(I593*H593,2)</f>
        <v>0</v>
      </c>
      <c r="K593" s="144"/>
      <c r="L593" s="32"/>
      <c r="M593" s="145" t="s">
        <v>1</v>
      </c>
      <c r="N593" s="146" t="s">
        <v>41</v>
      </c>
      <c r="P593" s="147">
        <f>O593*H593</f>
        <v>0</v>
      </c>
      <c r="Q593" s="147">
        <v>0.86655000000000004</v>
      </c>
      <c r="R593" s="147">
        <f>Q593*H593</f>
        <v>3.1629075000000002</v>
      </c>
      <c r="S593" s="147">
        <v>0</v>
      </c>
      <c r="T593" s="148">
        <f>S593*H593</f>
        <v>0</v>
      </c>
      <c r="AR593" s="149" t="s">
        <v>288</v>
      </c>
      <c r="AT593" s="149" t="s">
        <v>284</v>
      </c>
      <c r="AU593" s="149" t="s">
        <v>85</v>
      </c>
      <c r="AY593" s="17" t="s">
        <v>282</v>
      </c>
      <c r="BE593" s="150">
        <f>IF(N593="základní",J593,0)</f>
        <v>0</v>
      </c>
      <c r="BF593" s="150">
        <f>IF(N593="snížená",J593,0)</f>
        <v>0</v>
      </c>
      <c r="BG593" s="150">
        <f>IF(N593="zákl. přenesená",J593,0)</f>
        <v>0</v>
      </c>
      <c r="BH593" s="150">
        <f>IF(N593="sníž. přenesená",J593,0)</f>
        <v>0</v>
      </c>
      <c r="BI593" s="150">
        <f>IF(N593="nulová",J593,0)</f>
        <v>0</v>
      </c>
      <c r="BJ593" s="17" t="s">
        <v>83</v>
      </c>
      <c r="BK593" s="150">
        <f>ROUND(I593*H593,2)</f>
        <v>0</v>
      </c>
      <c r="BL593" s="17" t="s">
        <v>288</v>
      </c>
      <c r="BM593" s="149" t="s">
        <v>787</v>
      </c>
    </row>
    <row r="594" spans="2:65" s="12" customFormat="1" x14ac:dyDescent="0.2">
      <c r="B594" s="151"/>
      <c r="D594" s="152" t="s">
        <v>290</v>
      </c>
      <c r="E594" s="153" t="s">
        <v>1</v>
      </c>
      <c r="F594" s="154" t="s">
        <v>788</v>
      </c>
      <c r="H594" s="155">
        <v>3.65</v>
      </c>
      <c r="I594" s="156"/>
      <c r="L594" s="151"/>
      <c r="M594" s="157"/>
      <c r="T594" s="158"/>
      <c r="AT594" s="153" t="s">
        <v>290</v>
      </c>
      <c r="AU594" s="153" t="s">
        <v>85</v>
      </c>
      <c r="AV594" s="12" t="s">
        <v>85</v>
      </c>
      <c r="AW594" s="12" t="s">
        <v>32</v>
      </c>
      <c r="AX594" s="12" t="s">
        <v>76</v>
      </c>
      <c r="AY594" s="153" t="s">
        <v>282</v>
      </c>
    </row>
    <row r="595" spans="2:65" s="13" customFormat="1" x14ac:dyDescent="0.2">
      <c r="B595" s="159"/>
      <c r="D595" s="152" t="s">
        <v>290</v>
      </c>
      <c r="E595" s="160" t="s">
        <v>1</v>
      </c>
      <c r="F595" s="161" t="s">
        <v>292</v>
      </c>
      <c r="H595" s="162">
        <v>3.65</v>
      </c>
      <c r="I595" s="163"/>
      <c r="L595" s="159"/>
      <c r="M595" s="164"/>
      <c r="T595" s="165"/>
      <c r="AT595" s="160" t="s">
        <v>290</v>
      </c>
      <c r="AU595" s="160" t="s">
        <v>85</v>
      </c>
      <c r="AV595" s="13" t="s">
        <v>288</v>
      </c>
      <c r="AW595" s="13" t="s">
        <v>32</v>
      </c>
      <c r="AX595" s="13" t="s">
        <v>83</v>
      </c>
      <c r="AY595" s="160" t="s">
        <v>282</v>
      </c>
    </row>
    <row r="596" spans="2:65" s="1" customFormat="1" ht="62.65" customHeight="1" x14ac:dyDescent="0.2">
      <c r="B596" s="32"/>
      <c r="C596" s="137" t="s">
        <v>789</v>
      </c>
      <c r="D596" s="137" t="s">
        <v>284</v>
      </c>
      <c r="E596" s="138" t="s">
        <v>790</v>
      </c>
      <c r="F596" s="139" t="s">
        <v>791</v>
      </c>
      <c r="G596" s="140" t="s">
        <v>792</v>
      </c>
      <c r="H596" s="141">
        <v>1</v>
      </c>
      <c r="I596" s="142"/>
      <c r="J596" s="143">
        <f>ROUND(I596*H596,2)</f>
        <v>0</v>
      </c>
      <c r="K596" s="144"/>
      <c r="L596" s="32"/>
      <c r="M596" s="145" t="s">
        <v>1</v>
      </c>
      <c r="N596" s="146" t="s">
        <v>41</v>
      </c>
      <c r="P596" s="147">
        <f>O596*H596</f>
        <v>0</v>
      </c>
      <c r="Q596" s="147">
        <v>5.2499999999999998E-2</v>
      </c>
      <c r="R596" s="147">
        <f>Q596*H596</f>
        <v>5.2499999999999998E-2</v>
      </c>
      <c r="S596" s="147">
        <v>0</v>
      </c>
      <c r="T596" s="148">
        <f>S596*H596</f>
        <v>0</v>
      </c>
      <c r="AR596" s="149" t="s">
        <v>288</v>
      </c>
      <c r="AT596" s="149" t="s">
        <v>284</v>
      </c>
      <c r="AU596" s="149" t="s">
        <v>85</v>
      </c>
      <c r="AY596" s="17" t="s">
        <v>282</v>
      </c>
      <c r="BE596" s="150">
        <f>IF(N596="základní",J596,0)</f>
        <v>0</v>
      </c>
      <c r="BF596" s="150">
        <f>IF(N596="snížená",J596,0)</f>
        <v>0</v>
      </c>
      <c r="BG596" s="150">
        <f>IF(N596="zákl. přenesená",J596,0)</f>
        <v>0</v>
      </c>
      <c r="BH596" s="150">
        <f>IF(N596="sníž. přenesená",J596,0)</f>
        <v>0</v>
      </c>
      <c r="BI596" s="150">
        <f>IF(N596="nulová",J596,0)</f>
        <v>0</v>
      </c>
      <c r="BJ596" s="17" t="s">
        <v>83</v>
      </c>
      <c r="BK596" s="150">
        <f>ROUND(I596*H596,2)</f>
        <v>0</v>
      </c>
      <c r="BL596" s="17" t="s">
        <v>288</v>
      </c>
      <c r="BM596" s="149" t="s">
        <v>793</v>
      </c>
    </row>
    <row r="597" spans="2:65" s="11" customFormat="1" ht="22.9" customHeight="1" x14ac:dyDescent="0.2">
      <c r="B597" s="125"/>
      <c r="D597" s="126" t="s">
        <v>75</v>
      </c>
      <c r="E597" s="135" t="s">
        <v>288</v>
      </c>
      <c r="F597" s="135" t="s">
        <v>794</v>
      </c>
      <c r="I597" s="128"/>
      <c r="J597" s="136">
        <f>BK597</f>
        <v>0</v>
      </c>
      <c r="L597" s="125"/>
      <c r="M597" s="130"/>
      <c r="P597" s="131">
        <f>SUM(P598:P767)</f>
        <v>0</v>
      </c>
      <c r="R597" s="131">
        <f>SUM(R598:R767)</f>
        <v>431.18642369999998</v>
      </c>
      <c r="T597" s="132">
        <f>SUM(T598:T767)</f>
        <v>0</v>
      </c>
      <c r="AR597" s="126" t="s">
        <v>83</v>
      </c>
      <c r="AT597" s="133" t="s">
        <v>75</v>
      </c>
      <c r="AU597" s="133" t="s">
        <v>83</v>
      </c>
      <c r="AY597" s="126" t="s">
        <v>282</v>
      </c>
      <c r="BK597" s="134">
        <f>SUM(BK598:BK767)</f>
        <v>0</v>
      </c>
    </row>
    <row r="598" spans="2:65" s="1" customFormat="1" ht="16.5" customHeight="1" x14ac:dyDescent="0.2">
      <c r="B598" s="32"/>
      <c r="C598" s="137" t="s">
        <v>795</v>
      </c>
      <c r="D598" s="137" t="s">
        <v>284</v>
      </c>
      <c r="E598" s="138" t="s">
        <v>796</v>
      </c>
      <c r="F598" s="139" t="s">
        <v>797</v>
      </c>
      <c r="G598" s="140" t="s">
        <v>295</v>
      </c>
      <c r="H598" s="141">
        <v>140.18199999999999</v>
      </c>
      <c r="I598" s="142"/>
      <c r="J598" s="143">
        <f>ROUND(I598*H598,2)</f>
        <v>0</v>
      </c>
      <c r="K598" s="144"/>
      <c r="L598" s="32"/>
      <c r="M598" s="145" t="s">
        <v>1</v>
      </c>
      <c r="N598" s="146" t="s">
        <v>41</v>
      </c>
      <c r="P598" s="147">
        <f>O598*H598</f>
        <v>0</v>
      </c>
      <c r="Q598" s="147">
        <v>2.45343</v>
      </c>
      <c r="R598" s="147">
        <f>Q598*H598</f>
        <v>343.92672425999996</v>
      </c>
      <c r="S598" s="147">
        <v>0</v>
      </c>
      <c r="T598" s="148">
        <f>S598*H598</f>
        <v>0</v>
      </c>
      <c r="AR598" s="149" t="s">
        <v>288</v>
      </c>
      <c r="AT598" s="149" t="s">
        <v>284</v>
      </c>
      <c r="AU598" s="149" t="s">
        <v>85</v>
      </c>
      <c r="AY598" s="17" t="s">
        <v>282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83</v>
      </c>
      <c r="BK598" s="150">
        <f>ROUND(I598*H598,2)</f>
        <v>0</v>
      </c>
      <c r="BL598" s="17" t="s">
        <v>288</v>
      </c>
      <c r="BM598" s="149" t="s">
        <v>798</v>
      </c>
    </row>
    <row r="599" spans="2:65" s="12" customFormat="1" x14ac:dyDescent="0.2">
      <c r="B599" s="151"/>
      <c r="D599" s="152" t="s">
        <v>290</v>
      </c>
      <c r="E599" s="153" t="s">
        <v>1</v>
      </c>
      <c r="F599" s="154" t="s">
        <v>799</v>
      </c>
      <c r="H599" s="155">
        <v>235.964</v>
      </c>
      <c r="I599" s="156"/>
      <c r="L599" s="151"/>
      <c r="M599" s="157"/>
      <c r="T599" s="158"/>
      <c r="AT599" s="153" t="s">
        <v>290</v>
      </c>
      <c r="AU599" s="153" t="s">
        <v>85</v>
      </c>
      <c r="AV599" s="12" t="s">
        <v>85</v>
      </c>
      <c r="AW599" s="12" t="s">
        <v>32</v>
      </c>
      <c r="AX599" s="12" t="s">
        <v>76</v>
      </c>
      <c r="AY599" s="153" t="s">
        <v>282</v>
      </c>
    </row>
    <row r="600" spans="2:65" s="12" customFormat="1" ht="33.75" x14ac:dyDescent="0.2">
      <c r="B600" s="151"/>
      <c r="D600" s="152" t="s">
        <v>290</v>
      </c>
      <c r="E600" s="153" t="s">
        <v>1</v>
      </c>
      <c r="F600" s="154" t="s">
        <v>800</v>
      </c>
      <c r="H600" s="155">
        <v>-100.367</v>
      </c>
      <c r="I600" s="156"/>
      <c r="L600" s="151"/>
      <c r="M600" s="157"/>
      <c r="T600" s="158"/>
      <c r="AT600" s="153" t="s">
        <v>290</v>
      </c>
      <c r="AU600" s="153" t="s">
        <v>85</v>
      </c>
      <c r="AV600" s="12" t="s">
        <v>85</v>
      </c>
      <c r="AW600" s="12" t="s">
        <v>32</v>
      </c>
      <c r="AX600" s="12" t="s">
        <v>76</v>
      </c>
      <c r="AY600" s="153" t="s">
        <v>282</v>
      </c>
    </row>
    <row r="601" spans="2:65" s="12" customFormat="1" x14ac:dyDescent="0.2">
      <c r="B601" s="151"/>
      <c r="D601" s="152" t="s">
        <v>290</v>
      </c>
      <c r="E601" s="153" t="s">
        <v>1</v>
      </c>
      <c r="F601" s="154" t="s">
        <v>801</v>
      </c>
      <c r="H601" s="155">
        <v>4.585</v>
      </c>
      <c r="I601" s="156"/>
      <c r="L601" s="151"/>
      <c r="M601" s="157"/>
      <c r="T601" s="158"/>
      <c r="AT601" s="153" t="s">
        <v>290</v>
      </c>
      <c r="AU601" s="153" t="s">
        <v>85</v>
      </c>
      <c r="AV601" s="12" t="s">
        <v>85</v>
      </c>
      <c r="AW601" s="12" t="s">
        <v>32</v>
      </c>
      <c r="AX601" s="12" t="s">
        <v>76</v>
      </c>
      <c r="AY601" s="153" t="s">
        <v>282</v>
      </c>
    </row>
    <row r="602" spans="2:65" s="14" customFormat="1" x14ac:dyDescent="0.2">
      <c r="B602" s="166"/>
      <c r="D602" s="152" t="s">
        <v>290</v>
      </c>
      <c r="E602" s="167" t="s">
        <v>1</v>
      </c>
      <c r="F602" s="168" t="s">
        <v>306</v>
      </c>
      <c r="H602" s="169">
        <v>140.18199999999999</v>
      </c>
      <c r="I602" s="170"/>
      <c r="L602" s="166"/>
      <c r="M602" s="171"/>
      <c r="T602" s="172"/>
      <c r="AT602" s="167" t="s">
        <v>290</v>
      </c>
      <c r="AU602" s="167" t="s">
        <v>85</v>
      </c>
      <c r="AV602" s="14" t="s">
        <v>105</v>
      </c>
      <c r="AW602" s="14" t="s">
        <v>32</v>
      </c>
      <c r="AX602" s="14" t="s">
        <v>76</v>
      </c>
      <c r="AY602" s="167" t="s">
        <v>282</v>
      </c>
    </row>
    <row r="603" spans="2:65" s="13" customFormat="1" x14ac:dyDescent="0.2">
      <c r="B603" s="159"/>
      <c r="D603" s="152" t="s">
        <v>290</v>
      </c>
      <c r="E603" s="160" t="s">
        <v>1</v>
      </c>
      <c r="F603" s="161" t="s">
        <v>292</v>
      </c>
      <c r="H603" s="162">
        <v>140.18199999999999</v>
      </c>
      <c r="I603" s="163"/>
      <c r="L603" s="159"/>
      <c r="M603" s="164"/>
      <c r="T603" s="165"/>
      <c r="AT603" s="160" t="s">
        <v>290</v>
      </c>
      <c r="AU603" s="160" t="s">
        <v>85</v>
      </c>
      <c r="AV603" s="13" t="s">
        <v>288</v>
      </c>
      <c r="AW603" s="13" t="s">
        <v>32</v>
      </c>
      <c r="AX603" s="13" t="s">
        <v>83</v>
      </c>
      <c r="AY603" s="160" t="s">
        <v>282</v>
      </c>
    </row>
    <row r="604" spans="2:65" s="1" customFormat="1" ht="24.2" customHeight="1" x14ac:dyDescent="0.2">
      <c r="B604" s="32"/>
      <c r="C604" s="137" t="s">
        <v>802</v>
      </c>
      <c r="D604" s="137" t="s">
        <v>284</v>
      </c>
      <c r="E604" s="138" t="s">
        <v>803</v>
      </c>
      <c r="F604" s="139" t="s">
        <v>804</v>
      </c>
      <c r="G604" s="140" t="s">
        <v>287</v>
      </c>
      <c r="H604" s="141">
        <v>576.39499999999998</v>
      </c>
      <c r="I604" s="142"/>
      <c r="J604" s="143">
        <f>ROUND(I604*H604,2)</f>
        <v>0</v>
      </c>
      <c r="K604" s="144"/>
      <c r="L604" s="32"/>
      <c r="M604" s="145" t="s">
        <v>1</v>
      </c>
      <c r="N604" s="146" t="s">
        <v>41</v>
      </c>
      <c r="P604" s="147">
        <f>O604*H604</f>
        <v>0</v>
      </c>
      <c r="Q604" s="147">
        <v>5.3299999999999997E-3</v>
      </c>
      <c r="R604" s="147">
        <f>Q604*H604</f>
        <v>3.0721853499999998</v>
      </c>
      <c r="S604" s="147">
        <v>0</v>
      </c>
      <c r="T604" s="148">
        <f>S604*H604</f>
        <v>0</v>
      </c>
      <c r="AR604" s="149" t="s">
        <v>288</v>
      </c>
      <c r="AT604" s="149" t="s">
        <v>284</v>
      </c>
      <c r="AU604" s="149" t="s">
        <v>85</v>
      </c>
      <c r="AY604" s="17" t="s">
        <v>282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7" t="s">
        <v>83</v>
      </c>
      <c r="BK604" s="150">
        <f>ROUND(I604*H604,2)</f>
        <v>0</v>
      </c>
      <c r="BL604" s="17" t="s">
        <v>288</v>
      </c>
      <c r="BM604" s="149" t="s">
        <v>805</v>
      </c>
    </row>
    <row r="605" spans="2:65" s="12" customFormat="1" x14ac:dyDescent="0.2">
      <c r="B605" s="151"/>
      <c r="D605" s="152" t="s">
        <v>290</v>
      </c>
      <c r="E605" s="153" t="s">
        <v>1</v>
      </c>
      <c r="F605" s="154" t="s">
        <v>806</v>
      </c>
      <c r="H605" s="155">
        <v>28.82</v>
      </c>
      <c r="I605" s="156"/>
      <c r="L605" s="151"/>
      <c r="M605" s="157"/>
      <c r="T605" s="158"/>
      <c r="AT605" s="153" t="s">
        <v>290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282</v>
      </c>
    </row>
    <row r="606" spans="2:65" s="12" customFormat="1" x14ac:dyDescent="0.2">
      <c r="B606" s="151"/>
      <c r="D606" s="152" t="s">
        <v>290</v>
      </c>
      <c r="E606" s="153" t="s">
        <v>1</v>
      </c>
      <c r="F606" s="154" t="s">
        <v>807</v>
      </c>
      <c r="H606" s="155">
        <v>4.95</v>
      </c>
      <c r="I606" s="156"/>
      <c r="L606" s="151"/>
      <c r="M606" s="157"/>
      <c r="T606" s="158"/>
      <c r="AT606" s="153" t="s">
        <v>290</v>
      </c>
      <c r="AU606" s="153" t="s">
        <v>85</v>
      </c>
      <c r="AV606" s="12" t="s">
        <v>85</v>
      </c>
      <c r="AW606" s="12" t="s">
        <v>32</v>
      </c>
      <c r="AX606" s="12" t="s">
        <v>76</v>
      </c>
      <c r="AY606" s="153" t="s">
        <v>282</v>
      </c>
    </row>
    <row r="607" spans="2:65" s="14" customFormat="1" x14ac:dyDescent="0.2">
      <c r="B607" s="166"/>
      <c r="D607" s="152" t="s">
        <v>290</v>
      </c>
      <c r="E607" s="167" t="s">
        <v>1</v>
      </c>
      <c r="F607" s="168" t="s">
        <v>306</v>
      </c>
      <c r="H607" s="169">
        <v>33.770000000000003</v>
      </c>
      <c r="I607" s="170"/>
      <c r="L607" s="166"/>
      <c r="M607" s="171"/>
      <c r="T607" s="172"/>
      <c r="AT607" s="167" t="s">
        <v>290</v>
      </c>
      <c r="AU607" s="167" t="s">
        <v>85</v>
      </c>
      <c r="AV607" s="14" t="s">
        <v>105</v>
      </c>
      <c r="AW607" s="14" t="s">
        <v>32</v>
      </c>
      <c r="AX607" s="14" t="s">
        <v>76</v>
      </c>
      <c r="AY607" s="167" t="s">
        <v>282</v>
      </c>
    </row>
    <row r="608" spans="2:65" s="12" customFormat="1" ht="33.75" x14ac:dyDescent="0.2">
      <c r="B608" s="151"/>
      <c r="D608" s="152" t="s">
        <v>290</v>
      </c>
      <c r="E608" s="153" t="s">
        <v>1</v>
      </c>
      <c r="F608" s="154" t="s">
        <v>808</v>
      </c>
      <c r="H608" s="155">
        <v>542.625</v>
      </c>
      <c r="I608" s="156"/>
      <c r="L608" s="151"/>
      <c r="M608" s="157"/>
      <c r="T608" s="158"/>
      <c r="AT608" s="153" t="s">
        <v>290</v>
      </c>
      <c r="AU608" s="153" t="s">
        <v>85</v>
      </c>
      <c r="AV608" s="12" t="s">
        <v>85</v>
      </c>
      <c r="AW608" s="12" t="s">
        <v>32</v>
      </c>
      <c r="AX608" s="12" t="s">
        <v>76</v>
      </c>
      <c r="AY608" s="153" t="s">
        <v>282</v>
      </c>
    </row>
    <row r="609" spans="2:65" s="14" customFormat="1" x14ac:dyDescent="0.2">
      <c r="B609" s="166"/>
      <c r="D609" s="152" t="s">
        <v>290</v>
      </c>
      <c r="E609" s="167" t="s">
        <v>1</v>
      </c>
      <c r="F609" s="168" t="s">
        <v>306</v>
      </c>
      <c r="H609" s="169">
        <v>542.625</v>
      </c>
      <c r="I609" s="170"/>
      <c r="L609" s="166"/>
      <c r="M609" s="171"/>
      <c r="T609" s="172"/>
      <c r="AT609" s="167" t="s">
        <v>290</v>
      </c>
      <c r="AU609" s="167" t="s">
        <v>85</v>
      </c>
      <c r="AV609" s="14" t="s">
        <v>105</v>
      </c>
      <c r="AW609" s="14" t="s">
        <v>32</v>
      </c>
      <c r="AX609" s="14" t="s">
        <v>76</v>
      </c>
      <c r="AY609" s="167" t="s">
        <v>282</v>
      </c>
    </row>
    <row r="610" spans="2:65" s="13" customFormat="1" x14ac:dyDescent="0.2">
      <c r="B610" s="159"/>
      <c r="D610" s="152" t="s">
        <v>290</v>
      </c>
      <c r="E610" s="160" t="s">
        <v>1</v>
      </c>
      <c r="F610" s="161" t="s">
        <v>292</v>
      </c>
      <c r="H610" s="162">
        <v>576.39499999999998</v>
      </c>
      <c r="I610" s="163"/>
      <c r="L610" s="159"/>
      <c r="M610" s="164"/>
      <c r="T610" s="165"/>
      <c r="AT610" s="160" t="s">
        <v>290</v>
      </c>
      <c r="AU610" s="160" t="s">
        <v>85</v>
      </c>
      <c r="AV610" s="13" t="s">
        <v>288</v>
      </c>
      <c r="AW610" s="13" t="s">
        <v>32</v>
      </c>
      <c r="AX610" s="13" t="s">
        <v>83</v>
      </c>
      <c r="AY610" s="160" t="s">
        <v>282</v>
      </c>
    </row>
    <row r="611" spans="2:65" s="1" customFormat="1" ht="24.2" customHeight="1" x14ac:dyDescent="0.2">
      <c r="B611" s="32"/>
      <c r="C611" s="137" t="s">
        <v>809</v>
      </c>
      <c r="D611" s="137" t="s">
        <v>284</v>
      </c>
      <c r="E611" s="138" t="s">
        <v>810</v>
      </c>
      <c r="F611" s="139" t="s">
        <v>811</v>
      </c>
      <c r="G611" s="140" t="s">
        <v>287</v>
      </c>
      <c r="H611" s="141">
        <v>576.39499999999998</v>
      </c>
      <c r="I611" s="142"/>
      <c r="J611" s="143">
        <f>ROUND(I611*H611,2)</f>
        <v>0</v>
      </c>
      <c r="K611" s="144"/>
      <c r="L611" s="32"/>
      <c r="M611" s="145" t="s">
        <v>1</v>
      </c>
      <c r="N611" s="146" t="s">
        <v>41</v>
      </c>
      <c r="P611" s="147">
        <f>O611*H611</f>
        <v>0</v>
      </c>
      <c r="Q611" s="147">
        <v>0</v>
      </c>
      <c r="R611" s="147">
        <f>Q611*H611</f>
        <v>0</v>
      </c>
      <c r="S611" s="147">
        <v>0</v>
      </c>
      <c r="T611" s="148">
        <f>S611*H611</f>
        <v>0</v>
      </c>
      <c r="AR611" s="149" t="s">
        <v>288</v>
      </c>
      <c r="AT611" s="149" t="s">
        <v>284</v>
      </c>
      <c r="AU611" s="149" t="s">
        <v>85</v>
      </c>
      <c r="AY611" s="17" t="s">
        <v>282</v>
      </c>
      <c r="BE611" s="150">
        <f>IF(N611="základní",J611,0)</f>
        <v>0</v>
      </c>
      <c r="BF611" s="150">
        <f>IF(N611="snížená",J611,0)</f>
        <v>0</v>
      </c>
      <c r="BG611" s="150">
        <f>IF(N611="zákl. přenesená",J611,0)</f>
        <v>0</v>
      </c>
      <c r="BH611" s="150">
        <f>IF(N611="sníž. přenesená",J611,0)</f>
        <v>0</v>
      </c>
      <c r="BI611" s="150">
        <f>IF(N611="nulová",J611,0)</f>
        <v>0</v>
      </c>
      <c r="BJ611" s="17" t="s">
        <v>83</v>
      </c>
      <c r="BK611" s="150">
        <f>ROUND(I611*H611,2)</f>
        <v>0</v>
      </c>
      <c r="BL611" s="17" t="s">
        <v>288</v>
      </c>
      <c r="BM611" s="149" t="s">
        <v>812</v>
      </c>
    </row>
    <row r="612" spans="2:65" s="1" customFormat="1" ht="24.2" customHeight="1" x14ac:dyDescent="0.2">
      <c r="B612" s="32"/>
      <c r="C612" s="137" t="s">
        <v>813</v>
      </c>
      <c r="D612" s="137" t="s">
        <v>284</v>
      </c>
      <c r="E612" s="138" t="s">
        <v>814</v>
      </c>
      <c r="F612" s="139" t="s">
        <v>815</v>
      </c>
      <c r="G612" s="140" t="s">
        <v>287</v>
      </c>
      <c r="H612" s="141">
        <v>542.625</v>
      </c>
      <c r="I612" s="142"/>
      <c r="J612" s="143">
        <f>ROUND(I612*H612,2)</f>
        <v>0</v>
      </c>
      <c r="K612" s="144"/>
      <c r="L612" s="32"/>
      <c r="M612" s="145" t="s">
        <v>1</v>
      </c>
      <c r="N612" s="146" t="s">
        <v>41</v>
      </c>
      <c r="P612" s="147">
        <f>O612*H612</f>
        <v>0</v>
      </c>
      <c r="Q612" s="147">
        <v>8.8000000000000003E-4</v>
      </c>
      <c r="R612" s="147">
        <f>Q612*H612</f>
        <v>0.47750999999999999</v>
      </c>
      <c r="S612" s="147">
        <v>0</v>
      </c>
      <c r="T612" s="148">
        <f>S612*H612</f>
        <v>0</v>
      </c>
      <c r="AR612" s="149" t="s">
        <v>288</v>
      </c>
      <c r="AT612" s="149" t="s">
        <v>284</v>
      </c>
      <c r="AU612" s="149" t="s">
        <v>85</v>
      </c>
      <c r="AY612" s="17" t="s">
        <v>282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288</v>
      </c>
      <c r="BM612" s="149" t="s">
        <v>816</v>
      </c>
    </row>
    <row r="613" spans="2:65" s="12" customFormat="1" ht="33.75" x14ac:dyDescent="0.2">
      <c r="B613" s="151"/>
      <c r="D613" s="152" t="s">
        <v>290</v>
      </c>
      <c r="E613" s="153" t="s">
        <v>1</v>
      </c>
      <c r="F613" s="154" t="s">
        <v>808</v>
      </c>
      <c r="H613" s="155">
        <v>542.625</v>
      </c>
      <c r="I613" s="156"/>
      <c r="L613" s="151"/>
      <c r="M613" s="157"/>
      <c r="T613" s="158"/>
      <c r="AT613" s="153" t="s">
        <v>290</v>
      </c>
      <c r="AU613" s="153" t="s">
        <v>85</v>
      </c>
      <c r="AV613" s="12" t="s">
        <v>85</v>
      </c>
      <c r="AW613" s="12" t="s">
        <v>32</v>
      </c>
      <c r="AX613" s="12" t="s">
        <v>76</v>
      </c>
      <c r="AY613" s="153" t="s">
        <v>282</v>
      </c>
    </row>
    <row r="614" spans="2:65" s="14" customFormat="1" x14ac:dyDescent="0.2">
      <c r="B614" s="166"/>
      <c r="D614" s="152" t="s">
        <v>290</v>
      </c>
      <c r="E614" s="167" t="s">
        <v>1</v>
      </c>
      <c r="F614" s="168" t="s">
        <v>306</v>
      </c>
      <c r="H614" s="169">
        <v>542.625</v>
      </c>
      <c r="I614" s="170"/>
      <c r="L614" s="166"/>
      <c r="M614" s="171"/>
      <c r="T614" s="172"/>
      <c r="AT614" s="167" t="s">
        <v>290</v>
      </c>
      <c r="AU614" s="167" t="s">
        <v>85</v>
      </c>
      <c r="AV614" s="14" t="s">
        <v>105</v>
      </c>
      <c r="AW614" s="14" t="s">
        <v>32</v>
      </c>
      <c r="AX614" s="14" t="s">
        <v>76</v>
      </c>
      <c r="AY614" s="167" t="s">
        <v>282</v>
      </c>
    </row>
    <row r="615" spans="2:65" s="13" customFormat="1" x14ac:dyDescent="0.2">
      <c r="B615" s="159"/>
      <c r="D615" s="152" t="s">
        <v>290</v>
      </c>
      <c r="E615" s="160" t="s">
        <v>1</v>
      </c>
      <c r="F615" s="161" t="s">
        <v>292</v>
      </c>
      <c r="H615" s="162">
        <v>542.625</v>
      </c>
      <c r="I615" s="163"/>
      <c r="L615" s="159"/>
      <c r="M615" s="164"/>
      <c r="T615" s="165"/>
      <c r="AT615" s="160" t="s">
        <v>290</v>
      </c>
      <c r="AU615" s="160" t="s">
        <v>85</v>
      </c>
      <c r="AV615" s="13" t="s">
        <v>288</v>
      </c>
      <c r="AW615" s="13" t="s">
        <v>32</v>
      </c>
      <c r="AX615" s="13" t="s">
        <v>83</v>
      </c>
      <c r="AY615" s="160" t="s">
        <v>282</v>
      </c>
    </row>
    <row r="616" spans="2:65" s="1" customFormat="1" ht="24.2" customHeight="1" x14ac:dyDescent="0.2">
      <c r="B616" s="32"/>
      <c r="C616" s="137" t="s">
        <v>817</v>
      </c>
      <c r="D616" s="137" t="s">
        <v>284</v>
      </c>
      <c r="E616" s="138" t="s">
        <v>818</v>
      </c>
      <c r="F616" s="139" t="s">
        <v>819</v>
      </c>
      <c r="G616" s="140" t="s">
        <v>287</v>
      </c>
      <c r="H616" s="141">
        <v>542.625</v>
      </c>
      <c r="I616" s="142"/>
      <c r="J616" s="143">
        <f>ROUND(I616*H616,2)</f>
        <v>0</v>
      </c>
      <c r="K616" s="144"/>
      <c r="L616" s="32"/>
      <c r="M616" s="145" t="s">
        <v>1</v>
      </c>
      <c r="N616" s="146" t="s">
        <v>41</v>
      </c>
      <c r="P616" s="147">
        <f>O616*H616</f>
        <v>0</v>
      </c>
      <c r="Q616" s="147">
        <v>0</v>
      </c>
      <c r="R616" s="147">
        <f>Q616*H616</f>
        <v>0</v>
      </c>
      <c r="S616" s="147">
        <v>0</v>
      </c>
      <c r="T616" s="148">
        <f>S616*H616</f>
        <v>0</v>
      </c>
      <c r="AR616" s="149" t="s">
        <v>288</v>
      </c>
      <c r="AT616" s="149" t="s">
        <v>284</v>
      </c>
      <c r="AU616" s="149" t="s">
        <v>85</v>
      </c>
      <c r="AY616" s="17" t="s">
        <v>282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83</v>
      </c>
      <c r="BK616" s="150">
        <f>ROUND(I616*H616,2)</f>
        <v>0</v>
      </c>
      <c r="BL616" s="17" t="s">
        <v>288</v>
      </c>
      <c r="BM616" s="149" t="s">
        <v>820</v>
      </c>
    </row>
    <row r="617" spans="2:65" s="1" customFormat="1" ht="16.5" customHeight="1" x14ac:dyDescent="0.2">
      <c r="B617" s="32"/>
      <c r="C617" s="137" t="s">
        <v>821</v>
      </c>
      <c r="D617" s="137" t="s">
        <v>284</v>
      </c>
      <c r="E617" s="138" t="s">
        <v>822</v>
      </c>
      <c r="F617" s="139" t="s">
        <v>823</v>
      </c>
      <c r="G617" s="140" t="s">
        <v>471</v>
      </c>
      <c r="H617" s="141">
        <v>2.64</v>
      </c>
      <c r="I617" s="142"/>
      <c r="J617" s="143">
        <f>ROUND(I617*H617,2)</f>
        <v>0</v>
      </c>
      <c r="K617" s="144"/>
      <c r="L617" s="32"/>
      <c r="M617" s="145" t="s">
        <v>1</v>
      </c>
      <c r="N617" s="146" t="s">
        <v>41</v>
      </c>
      <c r="P617" s="147">
        <f>O617*H617</f>
        <v>0</v>
      </c>
      <c r="Q617" s="147">
        <v>0</v>
      </c>
      <c r="R617" s="147">
        <f>Q617*H617</f>
        <v>0</v>
      </c>
      <c r="S617" s="147">
        <v>0</v>
      </c>
      <c r="T617" s="148">
        <f>S617*H617</f>
        <v>0</v>
      </c>
      <c r="AR617" s="149" t="s">
        <v>288</v>
      </c>
      <c r="AT617" s="149" t="s">
        <v>284</v>
      </c>
      <c r="AU617" s="149" t="s">
        <v>85</v>
      </c>
      <c r="AY617" s="17" t="s">
        <v>282</v>
      </c>
      <c r="BE617" s="150">
        <f>IF(N617="základní",J617,0)</f>
        <v>0</v>
      </c>
      <c r="BF617" s="150">
        <f>IF(N617="snížená",J617,0)</f>
        <v>0</v>
      </c>
      <c r="BG617" s="150">
        <f>IF(N617="zákl. přenesená",J617,0)</f>
        <v>0</v>
      </c>
      <c r="BH617" s="150">
        <f>IF(N617="sníž. přenesená",J617,0)</f>
        <v>0</v>
      </c>
      <c r="BI617" s="150">
        <f>IF(N617="nulová",J617,0)</f>
        <v>0</v>
      </c>
      <c r="BJ617" s="17" t="s">
        <v>83</v>
      </c>
      <c r="BK617" s="150">
        <f>ROUND(I617*H617,2)</f>
        <v>0</v>
      </c>
      <c r="BL617" s="17" t="s">
        <v>288</v>
      </c>
      <c r="BM617" s="149" t="s">
        <v>824</v>
      </c>
    </row>
    <row r="618" spans="2:65" s="12" customFormat="1" x14ac:dyDescent="0.2">
      <c r="B618" s="151"/>
      <c r="D618" s="152" t="s">
        <v>290</v>
      </c>
      <c r="E618" s="153" t="s">
        <v>1</v>
      </c>
      <c r="F618" s="154" t="s">
        <v>825</v>
      </c>
      <c r="H618" s="155">
        <v>2.64</v>
      </c>
      <c r="I618" s="156"/>
      <c r="L618" s="151"/>
      <c r="M618" s="157"/>
      <c r="T618" s="158"/>
      <c r="AT618" s="153" t="s">
        <v>290</v>
      </c>
      <c r="AU618" s="153" t="s">
        <v>85</v>
      </c>
      <c r="AV618" s="12" t="s">
        <v>85</v>
      </c>
      <c r="AW618" s="12" t="s">
        <v>32</v>
      </c>
      <c r="AX618" s="12" t="s">
        <v>76</v>
      </c>
      <c r="AY618" s="153" t="s">
        <v>282</v>
      </c>
    </row>
    <row r="619" spans="2:65" s="13" customFormat="1" x14ac:dyDescent="0.2">
      <c r="B619" s="159"/>
      <c r="D619" s="152" t="s">
        <v>290</v>
      </c>
      <c r="E619" s="160" t="s">
        <v>1</v>
      </c>
      <c r="F619" s="161" t="s">
        <v>292</v>
      </c>
      <c r="H619" s="162">
        <v>2.64</v>
      </c>
      <c r="I619" s="163"/>
      <c r="L619" s="159"/>
      <c r="M619" s="164"/>
      <c r="T619" s="165"/>
      <c r="AT619" s="160" t="s">
        <v>290</v>
      </c>
      <c r="AU619" s="160" t="s">
        <v>85</v>
      </c>
      <c r="AV619" s="13" t="s">
        <v>288</v>
      </c>
      <c r="AW619" s="13" t="s">
        <v>32</v>
      </c>
      <c r="AX619" s="13" t="s">
        <v>83</v>
      </c>
      <c r="AY619" s="160" t="s">
        <v>282</v>
      </c>
    </row>
    <row r="620" spans="2:65" s="1" customFormat="1" ht="16.5" customHeight="1" x14ac:dyDescent="0.2">
      <c r="B620" s="32"/>
      <c r="C620" s="137" t="s">
        <v>826</v>
      </c>
      <c r="D620" s="137" t="s">
        <v>284</v>
      </c>
      <c r="E620" s="138" t="s">
        <v>827</v>
      </c>
      <c r="F620" s="139" t="s">
        <v>828</v>
      </c>
      <c r="G620" s="140" t="s">
        <v>471</v>
      </c>
      <c r="H620" s="141">
        <v>2.86</v>
      </c>
      <c r="I620" s="142"/>
      <c r="J620" s="143">
        <f>ROUND(I620*H620,2)</f>
        <v>0</v>
      </c>
      <c r="K620" s="144"/>
      <c r="L620" s="32"/>
      <c r="M620" s="145" t="s">
        <v>1</v>
      </c>
      <c r="N620" s="146" t="s">
        <v>41</v>
      </c>
      <c r="P620" s="147">
        <f>O620*H620</f>
        <v>0</v>
      </c>
      <c r="Q620" s="147">
        <v>0</v>
      </c>
      <c r="R620" s="147">
        <f>Q620*H620</f>
        <v>0</v>
      </c>
      <c r="S620" s="147">
        <v>0</v>
      </c>
      <c r="T620" s="148">
        <f>S620*H620</f>
        <v>0</v>
      </c>
      <c r="AR620" s="149" t="s">
        <v>288</v>
      </c>
      <c r="AT620" s="149" t="s">
        <v>284</v>
      </c>
      <c r="AU620" s="149" t="s">
        <v>85</v>
      </c>
      <c r="AY620" s="17" t="s">
        <v>282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83</v>
      </c>
      <c r="BK620" s="150">
        <f>ROUND(I620*H620,2)</f>
        <v>0</v>
      </c>
      <c r="BL620" s="17" t="s">
        <v>288</v>
      </c>
      <c r="BM620" s="149" t="s">
        <v>829</v>
      </c>
    </row>
    <row r="621" spans="2:65" s="12" customFormat="1" x14ac:dyDescent="0.2">
      <c r="B621" s="151"/>
      <c r="D621" s="152" t="s">
        <v>290</v>
      </c>
      <c r="E621" s="153" t="s">
        <v>1</v>
      </c>
      <c r="F621" s="154" t="s">
        <v>830</v>
      </c>
      <c r="H621" s="155">
        <v>2.86</v>
      </c>
      <c r="I621" s="156"/>
      <c r="L621" s="151"/>
      <c r="M621" s="157"/>
      <c r="T621" s="158"/>
      <c r="AT621" s="153" t="s">
        <v>290</v>
      </c>
      <c r="AU621" s="153" t="s">
        <v>85</v>
      </c>
      <c r="AV621" s="12" t="s">
        <v>85</v>
      </c>
      <c r="AW621" s="12" t="s">
        <v>32</v>
      </c>
      <c r="AX621" s="12" t="s">
        <v>76</v>
      </c>
      <c r="AY621" s="153" t="s">
        <v>282</v>
      </c>
    </row>
    <row r="622" spans="2:65" s="13" customFormat="1" x14ac:dyDescent="0.2">
      <c r="B622" s="159"/>
      <c r="D622" s="152" t="s">
        <v>290</v>
      </c>
      <c r="E622" s="160" t="s">
        <v>1</v>
      </c>
      <c r="F622" s="161" t="s">
        <v>292</v>
      </c>
      <c r="H622" s="162">
        <v>2.86</v>
      </c>
      <c r="I622" s="163"/>
      <c r="L622" s="159"/>
      <c r="M622" s="164"/>
      <c r="T622" s="165"/>
      <c r="AT622" s="160" t="s">
        <v>290</v>
      </c>
      <c r="AU622" s="160" t="s">
        <v>85</v>
      </c>
      <c r="AV622" s="13" t="s">
        <v>288</v>
      </c>
      <c r="AW622" s="13" t="s">
        <v>32</v>
      </c>
      <c r="AX622" s="13" t="s">
        <v>83</v>
      </c>
      <c r="AY622" s="160" t="s">
        <v>282</v>
      </c>
    </row>
    <row r="623" spans="2:65" s="1" customFormat="1" ht="16.5" customHeight="1" x14ac:dyDescent="0.2">
      <c r="B623" s="32"/>
      <c r="C623" s="137" t="s">
        <v>831</v>
      </c>
      <c r="D623" s="137" t="s">
        <v>284</v>
      </c>
      <c r="E623" s="138" t="s">
        <v>832</v>
      </c>
      <c r="F623" s="139" t="s">
        <v>833</v>
      </c>
      <c r="G623" s="140" t="s">
        <v>471</v>
      </c>
      <c r="H623" s="141">
        <v>0.22</v>
      </c>
      <c r="I623" s="142"/>
      <c r="J623" s="143">
        <f>ROUND(I623*H623,2)</f>
        <v>0</v>
      </c>
      <c r="K623" s="144"/>
      <c r="L623" s="32"/>
      <c r="M623" s="145" t="s">
        <v>1</v>
      </c>
      <c r="N623" s="146" t="s">
        <v>41</v>
      </c>
      <c r="P623" s="147">
        <f>O623*H623</f>
        <v>0</v>
      </c>
      <c r="Q623" s="147">
        <v>0</v>
      </c>
      <c r="R623" s="147">
        <f>Q623*H623</f>
        <v>0</v>
      </c>
      <c r="S623" s="147">
        <v>0</v>
      </c>
      <c r="T623" s="148">
        <f>S623*H623</f>
        <v>0</v>
      </c>
      <c r="AR623" s="149" t="s">
        <v>288</v>
      </c>
      <c r="AT623" s="149" t="s">
        <v>284</v>
      </c>
      <c r="AU623" s="149" t="s">
        <v>85</v>
      </c>
      <c r="AY623" s="17" t="s">
        <v>282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83</v>
      </c>
      <c r="BK623" s="150">
        <f>ROUND(I623*H623,2)</f>
        <v>0</v>
      </c>
      <c r="BL623" s="17" t="s">
        <v>288</v>
      </c>
      <c r="BM623" s="149" t="s">
        <v>834</v>
      </c>
    </row>
    <row r="624" spans="2:65" s="12" customFormat="1" x14ac:dyDescent="0.2">
      <c r="B624" s="151"/>
      <c r="D624" s="152" t="s">
        <v>290</v>
      </c>
      <c r="E624" s="153" t="s">
        <v>1</v>
      </c>
      <c r="F624" s="154" t="s">
        <v>835</v>
      </c>
      <c r="H624" s="155">
        <v>0.22</v>
      </c>
      <c r="I624" s="156"/>
      <c r="L624" s="151"/>
      <c r="M624" s="157"/>
      <c r="T624" s="158"/>
      <c r="AT624" s="153" t="s">
        <v>290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282</v>
      </c>
    </row>
    <row r="625" spans="2:65" s="13" customFormat="1" x14ac:dyDescent="0.2">
      <c r="B625" s="159"/>
      <c r="D625" s="152" t="s">
        <v>290</v>
      </c>
      <c r="E625" s="160" t="s">
        <v>1</v>
      </c>
      <c r="F625" s="161" t="s">
        <v>292</v>
      </c>
      <c r="H625" s="162">
        <v>0.22</v>
      </c>
      <c r="I625" s="163"/>
      <c r="L625" s="159"/>
      <c r="M625" s="164"/>
      <c r="T625" s="165"/>
      <c r="AT625" s="160" t="s">
        <v>290</v>
      </c>
      <c r="AU625" s="160" t="s">
        <v>85</v>
      </c>
      <c r="AV625" s="13" t="s">
        <v>288</v>
      </c>
      <c r="AW625" s="13" t="s">
        <v>32</v>
      </c>
      <c r="AX625" s="13" t="s">
        <v>83</v>
      </c>
      <c r="AY625" s="160" t="s">
        <v>282</v>
      </c>
    </row>
    <row r="626" spans="2:65" s="1" customFormat="1" ht="16.5" customHeight="1" x14ac:dyDescent="0.2">
      <c r="B626" s="32"/>
      <c r="C626" s="137" t="s">
        <v>836</v>
      </c>
      <c r="D626" s="137" t="s">
        <v>284</v>
      </c>
      <c r="E626" s="138" t="s">
        <v>837</v>
      </c>
      <c r="F626" s="139" t="s">
        <v>838</v>
      </c>
      <c r="G626" s="140" t="s">
        <v>471</v>
      </c>
      <c r="H626" s="141">
        <v>0.22</v>
      </c>
      <c r="I626" s="142"/>
      <c r="J626" s="143">
        <f>ROUND(I626*H626,2)</f>
        <v>0</v>
      </c>
      <c r="K626" s="144"/>
      <c r="L626" s="32"/>
      <c r="M626" s="145" t="s">
        <v>1</v>
      </c>
      <c r="N626" s="146" t="s">
        <v>41</v>
      </c>
      <c r="P626" s="147">
        <f>O626*H626</f>
        <v>0</v>
      </c>
      <c r="Q626" s="147">
        <v>0</v>
      </c>
      <c r="R626" s="147">
        <f>Q626*H626</f>
        <v>0</v>
      </c>
      <c r="S626" s="147">
        <v>0</v>
      </c>
      <c r="T626" s="148">
        <f>S626*H626</f>
        <v>0</v>
      </c>
      <c r="AR626" s="149" t="s">
        <v>288</v>
      </c>
      <c r="AT626" s="149" t="s">
        <v>284</v>
      </c>
      <c r="AU626" s="149" t="s">
        <v>85</v>
      </c>
      <c r="AY626" s="17" t="s">
        <v>282</v>
      </c>
      <c r="BE626" s="150">
        <f>IF(N626="základní",J626,0)</f>
        <v>0</v>
      </c>
      <c r="BF626" s="150">
        <f>IF(N626="snížená",J626,0)</f>
        <v>0</v>
      </c>
      <c r="BG626" s="150">
        <f>IF(N626="zákl. přenesená",J626,0)</f>
        <v>0</v>
      </c>
      <c r="BH626" s="150">
        <f>IF(N626="sníž. přenesená",J626,0)</f>
        <v>0</v>
      </c>
      <c r="BI626" s="150">
        <f>IF(N626="nulová",J626,0)</f>
        <v>0</v>
      </c>
      <c r="BJ626" s="17" t="s">
        <v>83</v>
      </c>
      <c r="BK626" s="150">
        <f>ROUND(I626*H626,2)</f>
        <v>0</v>
      </c>
      <c r="BL626" s="17" t="s">
        <v>288</v>
      </c>
      <c r="BM626" s="149" t="s">
        <v>839</v>
      </c>
    </row>
    <row r="627" spans="2:65" s="12" customFormat="1" x14ac:dyDescent="0.2">
      <c r="B627" s="151"/>
      <c r="D627" s="152" t="s">
        <v>290</v>
      </c>
      <c r="E627" s="153" t="s">
        <v>1</v>
      </c>
      <c r="F627" s="154" t="s">
        <v>835</v>
      </c>
      <c r="H627" s="155">
        <v>0.22</v>
      </c>
      <c r="I627" s="156"/>
      <c r="L627" s="151"/>
      <c r="M627" s="157"/>
      <c r="T627" s="158"/>
      <c r="AT627" s="153" t="s">
        <v>290</v>
      </c>
      <c r="AU627" s="153" t="s">
        <v>85</v>
      </c>
      <c r="AV627" s="12" t="s">
        <v>85</v>
      </c>
      <c r="AW627" s="12" t="s">
        <v>32</v>
      </c>
      <c r="AX627" s="12" t="s">
        <v>76</v>
      </c>
      <c r="AY627" s="153" t="s">
        <v>282</v>
      </c>
    </row>
    <row r="628" spans="2:65" s="13" customFormat="1" x14ac:dyDescent="0.2">
      <c r="B628" s="159"/>
      <c r="D628" s="152" t="s">
        <v>290</v>
      </c>
      <c r="E628" s="160" t="s">
        <v>1</v>
      </c>
      <c r="F628" s="161" t="s">
        <v>292</v>
      </c>
      <c r="H628" s="162">
        <v>0.22</v>
      </c>
      <c r="I628" s="163"/>
      <c r="L628" s="159"/>
      <c r="M628" s="164"/>
      <c r="T628" s="165"/>
      <c r="AT628" s="160" t="s">
        <v>290</v>
      </c>
      <c r="AU628" s="160" t="s">
        <v>85</v>
      </c>
      <c r="AV628" s="13" t="s">
        <v>288</v>
      </c>
      <c r="AW628" s="13" t="s">
        <v>32</v>
      </c>
      <c r="AX628" s="13" t="s">
        <v>83</v>
      </c>
      <c r="AY628" s="160" t="s">
        <v>282</v>
      </c>
    </row>
    <row r="629" spans="2:65" s="1" customFormat="1" ht="16.5" customHeight="1" x14ac:dyDescent="0.2">
      <c r="B629" s="32"/>
      <c r="C629" s="137" t="s">
        <v>840</v>
      </c>
      <c r="D629" s="137" t="s">
        <v>284</v>
      </c>
      <c r="E629" s="138" t="s">
        <v>841</v>
      </c>
      <c r="F629" s="139" t="s">
        <v>842</v>
      </c>
      <c r="G629" s="140" t="s">
        <v>471</v>
      </c>
      <c r="H629" s="141">
        <v>1.76</v>
      </c>
      <c r="I629" s="142"/>
      <c r="J629" s="143">
        <f>ROUND(I629*H629,2)</f>
        <v>0</v>
      </c>
      <c r="K629" s="144"/>
      <c r="L629" s="32"/>
      <c r="M629" s="145" t="s">
        <v>1</v>
      </c>
      <c r="N629" s="146" t="s">
        <v>41</v>
      </c>
      <c r="P629" s="147">
        <f>O629*H629</f>
        <v>0</v>
      </c>
      <c r="Q629" s="147">
        <v>0</v>
      </c>
      <c r="R629" s="147">
        <f>Q629*H629</f>
        <v>0</v>
      </c>
      <c r="S629" s="147">
        <v>0</v>
      </c>
      <c r="T629" s="148">
        <f>S629*H629</f>
        <v>0</v>
      </c>
      <c r="AR629" s="149" t="s">
        <v>288</v>
      </c>
      <c r="AT629" s="149" t="s">
        <v>284</v>
      </c>
      <c r="AU629" s="149" t="s">
        <v>85</v>
      </c>
      <c r="AY629" s="17" t="s">
        <v>282</v>
      </c>
      <c r="BE629" s="150">
        <f>IF(N629="základní",J629,0)</f>
        <v>0</v>
      </c>
      <c r="BF629" s="150">
        <f>IF(N629="snížená",J629,0)</f>
        <v>0</v>
      </c>
      <c r="BG629" s="150">
        <f>IF(N629="zákl. přenesená",J629,0)</f>
        <v>0</v>
      </c>
      <c r="BH629" s="150">
        <f>IF(N629="sníž. přenesená",J629,0)</f>
        <v>0</v>
      </c>
      <c r="BI629" s="150">
        <f>IF(N629="nulová",J629,0)</f>
        <v>0</v>
      </c>
      <c r="BJ629" s="17" t="s">
        <v>83</v>
      </c>
      <c r="BK629" s="150">
        <f>ROUND(I629*H629,2)</f>
        <v>0</v>
      </c>
      <c r="BL629" s="17" t="s">
        <v>288</v>
      </c>
      <c r="BM629" s="149" t="s">
        <v>843</v>
      </c>
    </row>
    <row r="630" spans="2:65" s="12" customFormat="1" x14ac:dyDescent="0.2">
      <c r="B630" s="151"/>
      <c r="D630" s="152" t="s">
        <v>290</v>
      </c>
      <c r="E630" s="153" t="s">
        <v>1</v>
      </c>
      <c r="F630" s="154" t="s">
        <v>844</v>
      </c>
      <c r="H630" s="155">
        <v>1.76</v>
      </c>
      <c r="I630" s="156"/>
      <c r="L630" s="151"/>
      <c r="M630" s="157"/>
      <c r="T630" s="158"/>
      <c r="AT630" s="153" t="s">
        <v>290</v>
      </c>
      <c r="AU630" s="153" t="s">
        <v>85</v>
      </c>
      <c r="AV630" s="12" t="s">
        <v>85</v>
      </c>
      <c r="AW630" s="12" t="s">
        <v>32</v>
      </c>
      <c r="AX630" s="12" t="s">
        <v>76</v>
      </c>
      <c r="AY630" s="153" t="s">
        <v>282</v>
      </c>
    </row>
    <row r="631" spans="2:65" s="13" customFormat="1" x14ac:dyDescent="0.2">
      <c r="B631" s="159"/>
      <c r="D631" s="152" t="s">
        <v>290</v>
      </c>
      <c r="E631" s="160" t="s">
        <v>1</v>
      </c>
      <c r="F631" s="161" t="s">
        <v>292</v>
      </c>
      <c r="H631" s="162">
        <v>1.76</v>
      </c>
      <c r="I631" s="163"/>
      <c r="L631" s="159"/>
      <c r="M631" s="164"/>
      <c r="T631" s="165"/>
      <c r="AT631" s="160" t="s">
        <v>290</v>
      </c>
      <c r="AU631" s="160" t="s">
        <v>85</v>
      </c>
      <c r="AV631" s="13" t="s">
        <v>288</v>
      </c>
      <c r="AW631" s="13" t="s">
        <v>32</v>
      </c>
      <c r="AX631" s="13" t="s">
        <v>83</v>
      </c>
      <c r="AY631" s="160" t="s">
        <v>282</v>
      </c>
    </row>
    <row r="632" spans="2:65" s="1" customFormat="1" ht="16.5" customHeight="1" x14ac:dyDescent="0.2">
      <c r="B632" s="32"/>
      <c r="C632" s="137" t="s">
        <v>845</v>
      </c>
      <c r="D632" s="137" t="s">
        <v>284</v>
      </c>
      <c r="E632" s="138" t="s">
        <v>846</v>
      </c>
      <c r="F632" s="139" t="s">
        <v>847</v>
      </c>
      <c r="G632" s="140" t="s">
        <v>471</v>
      </c>
      <c r="H632" s="141">
        <v>0.88</v>
      </c>
      <c r="I632" s="142"/>
      <c r="J632" s="143">
        <f>ROUND(I632*H632,2)</f>
        <v>0</v>
      </c>
      <c r="K632" s="144"/>
      <c r="L632" s="32"/>
      <c r="M632" s="145" t="s">
        <v>1</v>
      </c>
      <c r="N632" s="146" t="s">
        <v>41</v>
      </c>
      <c r="P632" s="147">
        <f>O632*H632</f>
        <v>0</v>
      </c>
      <c r="Q632" s="147">
        <v>0</v>
      </c>
      <c r="R632" s="147">
        <f>Q632*H632</f>
        <v>0</v>
      </c>
      <c r="S632" s="147">
        <v>0</v>
      </c>
      <c r="T632" s="148">
        <f>S632*H632</f>
        <v>0</v>
      </c>
      <c r="AR632" s="149" t="s">
        <v>288</v>
      </c>
      <c r="AT632" s="149" t="s">
        <v>284</v>
      </c>
      <c r="AU632" s="149" t="s">
        <v>85</v>
      </c>
      <c r="AY632" s="17" t="s">
        <v>282</v>
      </c>
      <c r="BE632" s="150">
        <f>IF(N632="základní",J632,0)</f>
        <v>0</v>
      </c>
      <c r="BF632" s="150">
        <f>IF(N632="snížená",J632,0)</f>
        <v>0</v>
      </c>
      <c r="BG632" s="150">
        <f>IF(N632="zákl. přenesená",J632,0)</f>
        <v>0</v>
      </c>
      <c r="BH632" s="150">
        <f>IF(N632="sníž. přenesená",J632,0)</f>
        <v>0</v>
      </c>
      <c r="BI632" s="150">
        <f>IF(N632="nulová",J632,0)</f>
        <v>0</v>
      </c>
      <c r="BJ632" s="17" t="s">
        <v>83</v>
      </c>
      <c r="BK632" s="150">
        <f>ROUND(I632*H632,2)</f>
        <v>0</v>
      </c>
      <c r="BL632" s="17" t="s">
        <v>288</v>
      </c>
      <c r="BM632" s="149" t="s">
        <v>848</v>
      </c>
    </row>
    <row r="633" spans="2:65" s="12" customFormat="1" x14ac:dyDescent="0.2">
      <c r="B633" s="151"/>
      <c r="D633" s="152" t="s">
        <v>290</v>
      </c>
      <c r="E633" s="153" t="s">
        <v>1</v>
      </c>
      <c r="F633" s="154" t="s">
        <v>849</v>
      </c>
      <c r="H633" s="155">
        <v>0.88</v>
      </c>
      <c r="I633" s="156"/>
      <c r="L633" s="151"/>
      <c r="M633" s="157"/>
      <c r="T633" s="158"/>
      <c r="AT633" s="153" t="s">
        <v>290</v>
      </c>
      <c r="AU633" s="153" t="s">
        <v>85</v>
      </c>
      <c r="AV633" s="12" t="s">
        <v>85</v>
      </c>
      <c r="AW633" s="12" t="s">
        <v>32</v>
      </c>
      <c r="AX633" s="12" t="s">
        <v>76</v>
      </c>
      <c r="AY633" s="153" t="s">
        <v>282</v>
      </c>
    </row>
    <row r="634" spans="2:65" s="13" customFormat="1" x14ac:dyDescent="0.2">
      <c r="B634" s="159"/>
      <c r="D634" s="152" t="s">
        <v>290</v>
      </c>
      <c r="E634" s="160" t="s">
        <v>1</v>
      </c>
      <c r="F634" s="161" t="s">
        <v>292</v>
      </c>
      <c r="H634" s="162">
        <v>0.88</v>
      </c>
      <c r="I634" s="163"/>
      <c r="L634" s="159"/>
      <c r="M634" s="164"/>
      <c r="T634" s="165"/>
      <c r="AT634" s="160" t="s">
        <v>290</v>
      </c>
      <c r="AU634" s="160" t="s">
        <v>85</v>
      </c>
      <c r="AV634" s="13" t="s">
        <v>288</v>
      </c>
      <c r="AW634" s="13" t="s">
        <v>32</v>
      </c>
      <c r="AX634" s="13" t="s">
        <v>83</v>
      </c>
      <c r="AY634" s="160" t="s">
        <v>282</v>
      </c>
    </row>
    <row r="635" spans="2:65" s="1" customFormat="1" ht="16.5" customHeight="1" x14ac:dyDescent="0.2">
      <c r="B635" s="32"/>
      <c r="C635" s="137" t="s">
        <v>850</v>
      </c>
      <c r="D635" s="137" t="s">
        <v>284</v>
      </c>
      <c r="E635" s="138" t="s">
        <v>851</v>
      </c>
      <c r="F635" s="139" t="s">
        <v>852</v>
      </c>
      <c r="G635" s="140" t="s">
        <v>471</v>
      </c>
      <c r="H635" s="141">
        <v>0.44</v>
      </c>
      <c r="I635" s="142"/>
      <c r="J635" s="143">
        <f>ROUND(I635*H635,2)</f>
        <v>0</v>
      </c>
      <c r="K635" s="144"/>
      <c r="L635" s="32"/>
      <c r="M635" s="145" t="s">
        <v>1</v>
      </c>
      <c r="N635" s="146" t="s">
        <v>41</v>
      </c>
      <c r="P635" s="147">
        <f>O635*H635</f>
        <v>0</v>
      </c>
      <c r="Q635" s="147">
        <v>0</v>
      </c>
      <c r="R635" s="147">
        <f>Q635*H635</f>
        <v>0</v>
      </c>
      <c r="S635" s="147">
        <v>0</v>
      </c>
      <c r="T635" s="148">
        <f>S635*H635</f>
        <v>0</v>
      </c>
      <c r="AR635" s="149" t="s">
        <v>288</v>
      </c>
      <c r="AT635" s="149" t="s">
        <v>284</v>
      </c>
      <c r="AU635" s="149" t="s">
        <v>85</v>
      </c>
      <c r="AY635" s="17" t="s">
        <v>282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83</v>
      </c>
      <c r="BK635" s="150">
        <f>ROUND(I635*H635,2)</f>
        <v>0</v>
      </c>
      <c r="BL635" s="17" t="s">
        <v>288</v>
      </c>
      <c r="BM635" s="149" t="s">
        <v>853</v>
      </c>
    </row>
    <row r="636" spans="2:65" s="12" customFormat="1" x14ac:dyDescent="0.2">
      <c r="B636" s="151"/>
      <c r="D636" s="152" t="s">
        <v>290</v>
      </c>
      <c r="E636" s="153" t="s">
        <v>1</v>
      </c>
      <c r="F636" s="154" t="s">
        <v>854</v>
      </c>
      <c r="H636" s="155">
        <v>0.44</v>
      </c>
      <c r="I636" s="156"/>
      <c r="L636" s="151"/>
      <c r="M636" s="157"/>
      <c r="T636" s="158"/>
      <c r="AT636" s="153" t="s">
        <v>290</v>
      </c>
      <c r="AU636" s="153" t="s">
        <v>85</v>
      </c>
      <c r="AV636" s="12" t="s">
        <v>85</v>
      </c>
      <c r="AW636" s="12" t="s">
        <v>32</v>
      </c>
      <c r="AX636" s="12" t="s">
        <v>76</v>
      </c>
      <c r="AY636" s="153" t="s">
        <v>282</v>
      </c>
    </row>
    <row r="637" spans="2:65" s="13" customFormat="1" x14ac:dyDescent="0.2">
      <c r="B637" s="159"/>
      <c r="D637" s="152" t="s">
        <v>290</v>
      </c>
      <c r="E637" s="160" t="s">
        <v>1</v>
      </c>
      <c r="F637" s="161" t="s">
        <v>292</v>
      </c>
      <c r="H637" s="162">
        <v>0.44</v>
      </c>
      <c r="I637" s="163"/>
      <c r="L637" s="159"/>
      <c r="M637" s="164"/>
      <c r="T637" s="165"/>
      <c r="AT637" s="160" t="s">
        <v>290</v>
      </c>
      <c r="AU637" s="160" t="s">
        <v>85</v>
      </c>
      <c r="AV637" s="13" t="s">
        <v>288</v>
      </c>
      <c r="AW637" s="13" t="s">
        <v>32</v>
      </c>
      <c r="AX637" s="13" t="s">
        <v>83</v>
      </c>
      <c r="AY637" s="160" t="s">
        <v>282</v>
      </c>
    </row>
    <row r="638" spans="2:65" s="1" customFormat="1" ht="16.5" customHeight="1" x14ac:dyDescent="0.2">
      <c r="B638" s="32"/>
      <c r="C638" s="137" t="s">
        <v>855</v>
      </c>
      <c r="D638" s="137" t="s">
        <v>284</v>
      </c>
      <c r="E638" s="138" t="s">
        <v>856</v>
      </c>
      <c r="F638" s="139" t="s">
        <v>857</v>
      </c>
      <c r="G638" s="140" t="s">
        <v>287</v>
      </c>
      <c r="H638" s="141">
        <v>4.3339999999999996</v>
      </c>
      <c r="I638" s="142"/>
      <c r="J638" s="143">
        <f>ROUND(I638*H638,2)</f>
        <v>0</v>
      </c>
      <c r="K638" s="144"/>
      <c r="L638" s="32"/>
      <c r="M638" s="145" t="s">
        <v>1</v>
      </c>
      <c r="N638" s="146" t="s">
        <v>41</v>
      </c>
      <c r="P638" s="147">
        <f>O638*H638</f>
        <v>0</v>
      </c>
      <c r="Q638" s="147">
        <v>0</v>
      </c>
      <c r="R638" s="147">
        <f>Q638*H638</f>
        <v>0</v>
      </c>
      <c r="S638" s="147">
        <v>0</v>
      </c>
      <c r="T638" s="148">
        <f>S638*H638</f>
        <v>0</v>
      </c>
      <c r="AR638" s="149" t="s">
        <v>288</v>
      </c>
      <c r="AT638" s="149" t="s">
        <v>284</v>
      </c>
      <c r="AU638" s="149" t="s">
        <v>85</v>
      </c>
      <c r="AY638" s="17" t="s">
        <v>282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83</v>
      </c>
      <c r="BK638" s="150">
        <f>ROUND(I638*H638,2)</f>
        <v>0</v>
      </c>
      <c r="BL638" s="17" t="s">
        <v>288</v>
      </c>
      <c r="BM638" s="149" t="s">
        <v>858</v>
      </c>
    </row>
    <row r="639" spans="2:65" s="12" customFormat="1" x14ac:dyDescent="0.2">
      <c r="B639" s="151"/>
      <c r="D639" s="152" t="s">
        <v>290</v>
      </c>
      <c r="E639" s="153" t="s">
        <v>1</v>
      </c>
      <c r="F639" s="154" t="s">
        <v>859</v>
      </c>
      <c r="H639" s="155">
        <v>1.32</v>
      </c>
      <c r="I639" s="156"/>
      <c r="L639" s="151"/>
      <c r="M639" s="157"/>
      <c r="T639" s="158"/>
      <c r="AT639" s="153" t="s">
        <v>290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282</v>
      </c>
    </row>
    <row r="640" spans="2:65" s="12" customFormat="1" x14ac:dyDescent="0.2">
      <c r="B640" s="151"/>
      <c r="D640" s="152" t="s">
        <v>290</v>
      </c>
      <c r="E640" s="153" t="s">
        <v>1</v>
      </c>
      <c r="F640" s="154" t="s">
        <v>860</v>
      </c>
      <c r="H640" s="155">
        <v>0.26400000000000001</v>
      </c>
      <c r="I640" s="156"/>
      <c r="L640" s="151"/>
      <c r="M640" s="157"/>
      <c r="T640" s="158"/>
      <c r="AT640" s="153" t="s">
        <v>290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282</v>
      </c>
    </row>
    <row r="641" spans="2:65" s="12" customFormat="1" x14ac:dyDescent="0.2">
      <c r="B641" s="151"/>
      <c r="D641" s="152" t="s">
        <v>290</v>
      </c>
      <c r="E641" s="153" t="s">
        <v>1</v>
      </c>
      <c r="F641" s="154" t="s">
        <v>861</v>
      </c>
      <c r="H641" s="155">
        <v>0.55000000000000004</v>
      </c>
      <c r="I641" s="156"/>
      <c r="L641" s="151"/>
      <c r="M641" s="157"/>
      <c r="T641" s="158"/>
      <c r="AT641" s="153" t="s">
        <v>290</v>
      </c>
      <c r="AU641" s="153" t="s">
        <v>85</v>
      </c>
      <c r="AV641" s="12" t="s">
        <v>85</v>
      </c>
      <c r="AW641" s="12" t="s">
        <v>32</v>
      </c>
      <c r="AX641" s="12" t="s">
        <v>76</v>
      </c>
      <c r="AY641" s="153" t="s">
        <v>282</v>
      </c>
    </row>
    <row r="642" spans="2:65" s="12" customFormat="1" x14ac:dyDescent="0.2">
      <c r="B642" s="151"/>
      <c r="D642" s="152" t="s">
        <v>290</v>
      </c>
      <c r="E642" s="153" t="s">
        <v>1</v>
      </c>
      <c r="F642" s="154" t="s">
        <v>862</v>
      </c>
      <c r="H642" s="155">
        <v>1.8480000000000001</v>
      </c>
      <c r="I642" s="156"/>
      <c r="L642" s="151"/>
      <c r="M642" s="157"/>
      <c r="T642" s="158"/>
      <c r="AT642" s="153" t="s">
        <v>290</v>
      </c>
      <c r="AU642" s="153" t="s">
        <v>85</v>
      </c>
      <c r="AV642" s="12" t="s">
        <v>85</v>
      </c>
      <c r="AW642" s="12" t="s">
        <v>32</v>
      </c>
      <c r="AX642" s="12" t="s">
        <v>76</v>
      </c>
      <c r="AY642" s="153" t="s">
        <v>282</v>
      </c>
    </row>
    <row r="643" spans="2:65" s="12" customFormat="1" x14ac:dyDescent="0.2">
      <c r="B643" s="151"/>
      <c r="D643" s="152" t="s">
        <v>290</v>
      </c>
      <c r="E643" s="153" t="s">
        <v>1</v>
      </c>
      <c r="F643" s="154" t="s">
        <v>863</v>
      </c>
      <c r="H643" s="155">
        <v>0.35199999999999998</v>
      </c>
      <c r="I643" s="156"/>
      <c r="L643" s="151"/>
      <c r="M643" s="157"/>
      <c r="T643" s="158"/>
      <c r="AT643" s="153" t="s">
        <v>290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282</v>
      </c>
    </row>
    <row r="644" spans="2:65" s="14" customFormat="1" x14ac:dyDescent="0.2">
      <c r="B644" s="166"/>
      <c r="D644" s="152" t="s">
        <v>290</v>
      </c>
      <c r="E644" s="167" t="s">
        <v>1</v>
      </c>
      <c r="F644" s="168" t="s">
        <v>306</v>
      </c>
      <c r="H644" s="169">
        <v>4.3339999999999996</v>
      </c>
      <c r="I644" s="170"/>
      <c r="L644" s="166"/>
      <c r="M644" s="171"/>
      <c r="T644" s="172"/>
      <c r="AT644" s="167" t="s">
        <v>290</v>
      </c>
      <c r="AU644" s="167" t="s">
        <v>85</v>
      </c>
      <c r="AV644" s="14" t="s">
        <v>105</v>
      </c>
      <c r="AW644" s="14" t="s">
        <v>32</v>
      </c>
      <c r="AX644" s="14" t="s">
        <v>76</v>
      </c>
      <c r="AY644" s="167" t="s">
        <v>282</v>
      </c>
    </row>
    <row r="645" spans="2:65" s="13" customFormat="1" x14ac:dyDescent="0.2">
      <c r="B645" s="159"/>
      <c r="D645" s="152" t="s">
        <v>290</v>
      </c>
      <c r="E645" s="160" t="s">
        <v>1</v>
      </c>
      <c r="F645" s="161" t="s">
        <v>292</v>
      </c>
      <c r="H645" s="162">
        <v>4.3339999999999996</v>
      </c>
      <c r="I645" s="163"/>
      <c r="L645" s="159"/>
      <c r="M645" s="164"/>
      <c r="T645" s="165"/>
      <c r="AT645" s="160" t="s">
        <v>290</v>
      </c>
      <c r="AU645" s="160" t="s">
        <v>85</v>
      </c>
      <c r="AV645" s="13" t="s">
        <v>288</v>
      </c>
      <c r="AW645" s="13" t="s">
        <v>32</v>
      </c>
      <c r="AX645" s="13" t="s">
        <v>83</v>
      </c>
      <c r="AY645" s="160" t="s">
        <v>282</v>
      </c>
    </row>
    <row r="646" spans="2:65" s="1" customFormat="1" ht="16.5" customHeight="1" x14ac:dyDescent="0.2">
      <c r="B646" s="32"/>
      <c r="C646" s="137" t="s">
        <v>864</v>
      </c>
      <c r="D646" s="137" t="s">
        <v>284</v>
      </c>
      <c r="E646" s="138" t="s">
        <v>865</v>
      </c>
      <c r="F646" s="139" t="s">
        <v>866</v>
      </c>
      <c r="G646" s="140" t="s">
        <v>287</v>
      </c>
      <c r="H646" s="141">
        <v>4.3339999999999996</v>
      </c>
      <c r="I646" s="142"/>
      <c r="J646" s="143">
        <f>ROUND(I646*H646,2)</f>
        <v>0</v>
      </c>
      <c r="K646" s="144"/>
      <c r="L646" s="32"/>
      <c r="M646" s="145" t="s">
        <v>1</v>
      </c>
      <c r="N646" s="146" t="s">
        <v>41</v>
      </c>
      <c r="P646" s="147">
        <f>O646*H646</f>
        <v>0</v>
      </c>
      <c r="Q646" s="147">
        <v>0</v>
      </c>
      <c r="R646" s="147">
        <f>Q646*H646</f>
        <v>0</v>
      </c>
      <c r="S646" s="147">
        <v>0</v>
      </c>
      <c r="T646" s="148">
        <f>S646*H646</f>
        <v>0</v>
      </c>
      <c r="AR646" s="149" t="s">
        <v>288</v>
      </c>
      <c r="AT646" s="149" t="s">
        <v>284</v>
      </c>
      <c r="AU646" s="149" t="s">
        <v>85</v>
      </c>
      <c r="AY646" s="17" t="s">
        <v>282</v>
      </c>
      <c r="BE646" s="150">
        <f>IF(N646="základní",J646,0)</f>
        <v>0</v>
      </c>
      <c r="BF646" s="150">
        <f>IF(N646="snížená",J646,0)</f>
        <v>0</v>
      </c>
      <c r="BG646" s="150">
        <f>IF(N646="zákl. přenesená",J646,0)</f>
        <v>0</v>
      </c>
      <c r="BH646" s="150">
        <f>IF(N646="sníž. přenesená",J646,0)</f>
        <v>0</v>
      </c>
      <c r="BI646" s="150">
        <f>IF(N646="nulová",J646,0)</f>
        <v>0</v>
      </c>
      <c r="BJ646" s="17" t="s">
        <v>83</v>
      </c>
      <c r="BK646" s="150">
        <f>ROUND(I646*H646,2)</f>
        <v>0</v>
      </c>
      <c r="BL646" s="17" t="s">
        <v>288</v>
      </c>
      <c r="BM646" s="149" t="s">
        <v>867</v>
      </c>
    </row>
    <row r="647" spans="2:65" s="1" customFormat="1" ht="16.5" customHeight="1" x14ac:dyDescent="0.2">
      <c r="B647" s="32"/>
      <c r="C647" s="137" t="s">
        <v>868</v>
      </c>
      <c r="D647" s="137" t="s">
        <v>284</v>
      </c>
      <c r="E647" s="138" t="s">
        <v>869</v>
      </c>
      <c r="F647" s="139" t="s">
        <v>870</v>
      </c>
      <c r="G647" s="140" t="s">
        <v>376</v>
      </c>
      <c r="H647" s="141">
        <v>12.768000000000001</v>
      </c>
      <c r="I647" s="142"/>
      <c r="J647" s="143">
        <f>ROUND(I647*H647,2)</f>
        <v>0</v>
      </c>
      <c r="K647" s="144"/>
      <c r="L647" s="32"/>
      <c r="M647" s="145" t="s">
        <v>1</v>
      </c>
      <c r="N647" s="146" t="s">
        <v>41</v>
      </c>
      <c r="P647" s="147">
        <f>O647*H647</f>
        <v>0</v>
      </c>
      <c r="Q647" s="147">
        <v>1.05555</v>
      </c>
      <c r="R647" s="147">
        <f>Q647*H647</f>
        <v>13.477262400000001</v>
      </c>
      <c r="S647" s="147">
        <v>0</v>
      </c>
      <c r="T647" s="148">
        <f>S647*H647</f>
        <v>0</v>
      </c>
      <c r="AR647" s="149" t="s">
        <v>288</v>
      </c>
      <c r="AT647" s="149" t="s">
        <v>284</v>
      </c>
      <c r="AU647" s="149" t="s">
        <v>85</v>
      </c>
      <c r="AY647" s="17" t="s">
        <v>282</v>
      </c>
      <c r="BE647" s="150">
        <f>IF(N647="základní",J647,0)</f>
        <v>0</v>
      </c>
      <c r="BF647" s="150">
        <f>IF(N647="snížená",J647,0)</f>
        <v>0</v>
      </c>
      <c r="BG647" s="150">
        <f>IF(N647="zákl. přenesená",J647,0)</f>
        <v>0</v>
      </c>
      <c r="BH647" s="150">
        <f>IF(N647="sníž. přenesená",J647,0)</f>
        <v>0</v>
      </c>
      <c r="BI647" s="150">
        <f>IF(N647="nulová",J647,0)</f>
        <v>0</v>
      </c>
      <c r="BJ647" s="17" t="s">
        <v>83</v>
      </c>
      <c r="BK647" s="150">
        <f>ROUND(I647*H647,2)</f>
        <v>0</v>
      </c>
      <c r="BL647" s="17" t="s">
        <v>288</v>
      </c>
      <c r="BM647" s="149" t="s">
        <v>871</v>
      </c>
    </row>
    <row r="648" spans="2:65" s="12" customFormat="1" x14ac:dyDescent="0.2">
      <c r="B648" s="151"/>
      <c r="D648" s="152" t="s">
        <v>290</v>
      </c>
      <c r="E648" s="153" t="s">
        <v>1</v>
      </c>
      <c r="F648" s="154" t="s">
        <v>872</v>
      </c>
      <c r="H648" s="155">
        <v>13.209</v>
      </c>
      <c r="I648" s="156"/>
      <c r="L648" s="151"/>
      <c r="M648" s="157"/>
      <c r="T648" s="158"/>
      <c r="AT648" s="153" t="s">
        <v>290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282</v>
      </c>
    </row>
    <row r="649" spans="2:65" s="12" customFormat="1" x14ac:dyDescent="0.2">
      <c r="B649" s="151"/>
      <c r="D649" s="152" t="s">
        <v>290</v>
      </c>
      <c r="E649" s="153" t="s">
        <v>1</v>
      </c>
      <c r="F649" s="154" t="s">
        <v>873</v>
      </c>
      <c r="H649" s="155">
        <v>-0.441</v>
      </c>
      <c r="I649" s="156"/>
      <c r="L649" s="151"/>
      <c r="M649" s="157"/>
      <c r="T649" s="158"/>
      <c r="AT649" s="153" t="s">
        <v>290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282</v>
      </c>
    </row>
    <row r="650" spans="2:65" s="14" customFormat="1" x14ac:dyDescent="0.2">
      <c r="B650" s="166"/>
      <c r="D650" s="152" t="s">
        <v>290</v>
      </c>
      <c r="E650" s="167" t="s">
        <v>1</v>
      </c>
      <c r="F650" s="168" t="s">
        <v>306</v>
      </c>
      <c r="H650" s="169">
        <v>12.768000000000001</v>
      </c>
      <c r="I650" s="170"/>
      <c r="L650" s="166"/>
      <c r="M650" s="171"/>
      <c r="T650" s="172"/>
      <c r="AT650" s="167" t="s">
        <v>290</v>
      </c>
      <c r="AU650" s="167" t="s">
        <v>85</v>
      </c>
      <c r="AV650" s="14" t="s">
        <v>105</v>
      </c>
      <c r="AW650" s="14" t="s">
        <v>32</v>
      </c>
      <c r="AX650" s="14" t="s">
        <v>76</v>
      </c>
      <c r="AY650" s="167" t="s">
        <v>282</v>
      </c>
    </row>
    <row r="651" spans="2:65" s="13" customFormat="1" x14ac:dyDescent="0.2">
      <c r="B651" s="159"/>
      <c r="D651" s="152" t="s">
        <v>290</v>
      </c>
      <c r="E651" s="160" t="s">
        <v>1</v>
      </c>
      <c r="F651" s="161" t="s">
        <v>292</v>
      </c>
      <c r="H651" s="162">
        <v>12.768000000000001</v>
      </c>
      <c r="I651" s="163"/>
      <c r="L651" s="159"/>
      <c r="M651" s="164"/>
      <c r="T651" s="165"/>
      <c r="AT651" s="160" t="s">
        <v>290</v>
      </c>
      <c r="AU651" s="160" t="s">
        <v>85</v>
      </c>
      <c r="AV651" s="13" t="s">
        <v>288</v>
      </c>
      <c r="AW651" s="13" t="s">
        <v>32</v>
      </c>
      <c r="AX651" s="13" t="s">
        <v>83</v>
      </c>
      <c r="AY651" s="160" t="s">
        <v>282</v>
      </c>
    </row>
    <row r="652" spans="2:65" s="1" customFormat="1" ht="16.5" customHeight="1" x14ac:dyDescent="0.2">
      <c r="B652" s="32"/>
      <c r="C652" s="137" t="s">
        <v>874</v>
      </c>
      <c r="D652" s="137" t="s">
        <v>284</v>
      </c>
      <c r="E652" s="138" t="s">
        <v>875</v>
      </c>
      <c r="F652" s="139" t="s">
        <v>876</v>
      </c>
      <c r="G652" s="140" t="s">
        <v>295</v>
      </c>
      <c r="H652" s="141">
        <v>5.3019999999999996</v>
      </c>
      <c r="I652" s="142"/>
      <c r="J652" s="143">
        <f>ROUND(I652*H652,2)</f>
        <v>0</v>
      </c>
      <c r="K652" s="144"/>
      <c r="L652" s="32"/>
      <c r="M652" s="145" t="s">
        <v>1</v>
      </c>
      <c r="N652" s="146" t="s">
        <v>41</v>
      </c>
      <c r="P652" s="147">
        <f>O652*H652</f>
        <v>0</v>
      </c>
      <c r="Q652" s="147">
        <v>2.45336</v>
      </c>
      <c r="R652" s="147">
        <f>Q652*H652</f>
        <v>13.007714719999999</v>
      </c>
      <c r="S652" s="147">
        <v>0</v>
      </c>
      <c r="T652" s="148">
        <f>S652*H652</f>
        <v>0</v>
      </c>
      <c r="AR652" s="149" t="s">
        <v>288</v>
      </c>
      <c r="AT652" s="149" t="s">
        <v>284</v>
      </c>
      <c r="AU652" s="149" t="s">
        <v>85</v>
      </c>
      <c r="AY652" s="17" t="s">
        <v>282</v>
      </c>
      <c r="BE652" s="150">
        <f>IF(N652="základní",J652,0)</f>
        <v>0</v>
      </c>
      <c r="BF652" s="150">
        <f>IF(N652="snížená",J652,0)</f>
        <v>0</v>
      </c>
      <c r="BG652" s="150">
        <f>IF(N652="zákl. přenesená",J652,0)</f>
        <v>0</v>
      </c>
      <c r="BH652" s="150">
        <f>IF(N652="sníž. přenesená",J652,0)</f>
        <v>0</v>
      </c>
      <c r="BI652" s="150">
        <f>IF(N652="nulová",J652,0)</f>
        <v>0</v>
      </c>
      <c r="BJ652" s="17" t="s">
        <v>83</v>
      </c>
      <c r="BK652" s="150">
        <f>ROUND(I652*H652,2)</f>
        <v>0</v>
      </c>
      <c r="BL652" s="17" t="s">
        <v>288</v>
      </c>
      <c r="BM652" s="149" t="s">
        <v>877</v>
      </c>
    </row>
    <row r="653" spans="2:65" s="12" customFormat="1" x14ac:dyDescent="0.2">
      <c r="B653" s="151"/>
      <c r="D653" s="152" t="s">
        <v>290</v>
      </c>
      <c r="E653" s="153" t="s">
        <v>1</v>
      </c>
      <c r="F653" s="154" t="s">
        <v>878</v>
      </c>
      <c r="H653" s="155">
        <v>0.878</v>
      </c>
      <c r="I653" s="156"/>
      <c r="L653" s="151"/>
      <c r="M653" s="157"/>
      <c r="T653" s="158"/>
      <c r="AT653" s="153" t="s">
        <v>290</v>
      </c>
      <c r="AU653" s="153" t="s">
        <v>85</v>
      </c>
      <c r="AV653" s="12" t="s">
        <v>85</v>
      </c>
      <c r="AW653" s="12" t="s">
        <v>32</v>
      </c>
      <c r="AX653" s="12" t="s">
        <v>76</v>
      </c>
      <c r="AY653" s="153" t="s">
        <v>282</v>
      </c>
    </row>
    <row r="654" spans="2:65" s="12" customFormat="1" x14ac:dyDescent="0.2">
      <c r="B654" s="151"/>
      <c r="D654" s="152" t="s">
        <v>290</v>
      </c>
      <c r="E654" s="153" t="s">
        <v>1</v>
      </c>
      <c r="F654" s="154" t="s">
        <v>879</v>
      </c>
      <c r="H654" s="155">
        <v>3.3149999999999999</v>
      </c>
      <c r="I654" s="156"/>
      <c r="L654" s="151"/>
      <c r="M654" s="157"/>
      <c r="T654" s="158"/>
      <c r="AT654" s="153" t="s">
        <v>290</v>
      </c>
      <c r="AU654" s="153" t="s">
        <v>85</v>
      </c>
      <c r="AV654" s="12" t="s">
        <v>85</v>
      </c>
      <c r="AW654" s="12" t="s">
        <v>32</v>
      </c>
      <c r="AX654" s="12" t="s">
        <v>76</v>
      </c>
      <c r="AY654" s="153" t="s">
        <v>282</v>
      </c>
    </row>
    <row r="655" spans="2:65" s="12" customFormat="1" x14ac:dyDescent="0.2">
      <c r="B655" s="151"/>
      <c r="D655" s="152" t="s">
        <v>290</v>
      </c>
      <c r="E655" s="153" t="s">
        <v>1</v>
      </c>
      <c r="F655" s="154" t="s">
        <v>880</v>
      </c>
      <c r="H655" s="155">
        <v>1.109</v>
      </c>
      <c r="I655" s="156"/>
      <c r="L655" s="151"/>
      <c r="M655" s="157"/>
      <c r="T655" s="158"/>
      <c r="AT655" s="153" t="s">
        <v>290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282</v>
      </c>
    </row>
    <row r="656" spans="2:65" s="14" customFormat="1" x14ac:dyDescent="0.2">
      <c r="B656" s="166"/>
      <c r="D656" s="152" t="s">
        <v>290</v>
      </c>
      <c r="E656" s="167" t="s">
        <v>1</v>
      </c>
      <c r="F656" s="168" t="s">
        <v>306</v>
      </c>
      <c r="H656" s="169">
        <v>5.3019999999999996</v>
      </c>
      <c r="I656" s="170"/>
      <c r="L656" s="166"/>
      <c r="M656" s="171"/>
      <c r="T656" s="172"/>
      <c r="AT656" s="167" t="s">
        <v>290</v>
      </c>
      <c r="AU656" s="167" t="s">
        <v>85</v>
      </c>
      <c r="AV656" s="14" t="s">
        <v>105</v>
      </c>
      <c r="AW656" s="14" t="s">
        <v>32</v>
      </c>
      <c r="AX656" s="14" t="s">
        <v>76</v>
      </c>
      <c r="AY656" s="167" t="s">
        <v>282</v>
      </c>
    </row>
    <row r="657" spans="2:65" s="13" customFormat="1" x14ac:dyDescent="0.2">
      <c r="B657" s="159"/>
      <c r="D657" s="152" t="s">
        <v>290</v>
      </c>
      <c r="E657" s="160" t="s">
        <v>1</v>
      </c>
      <c r="F657" s="161" t="s">
        <v>292</v>
      </c>
      <c r="H657" s="162">
        <v>5.3019999999999996</v>
      </c>
      <c r="I657" s="163"/>
      <c r="L657" s="159"/>
      <c r="M657" s="164"/>
      <c r="T657" s="165"/>
      <c r="AT657" s="160" t="s">
        <v>290</v>
      </c>
      <c r="AU657" s="160" t="s">
        <v>85</v>
      </c>
      <c r="AV657" s="13" t="s">
        <v>288</v>
      </c>
      <c r="AW657" s="13" t="s">
        <v>32</v>
      </c>
      <c r="AX657" s="13" t="s">
        <v>83</v>
      </c>
      <c r="AY657" s="160" t="s">
        <v>282</v>
      </c>
    </row>
    <row r="658" spans="2:65" s="1" customFormat="1" ht="24.2" customHeight="1" x14ac:dyDescent="0.2">
      <c r="B658" s="32"/>
      <c r="C658" s="137" t="s">
        <v>881</v>
      </c>
      <c r="D658" s="137" t="s">
        <v>284</v>
      </c>
      <c r="E658" s="138" t="s">
        <v>882</v>
      </c>
      <c r="F658" s="139" t="s">
        <v>883</v>
      </c>
      <c r="G658" s="140" t="s">
        <v>287</v>
      </c>
      <c r="H658" s="141">
        <v>47.119</v>
      </c>
      <c r="I658" s="142"/>
      <c r="J658" s="143">
        <f>ROUND(I658*H658,2)</f>
        <v>0</v>
      </c>
      <c r="K658" s="144"/>
      <c r="L658" s="32"/>
      <c r="M658" s="145" t="s">
        <v>1</v>
      </c>
      <c r="N658" s="146" t="s">
        <v>41</v>
      </c>
      <c r="P658" s="147">
        <f>O658*H658</f>
        <v>0</v>
      </c>
      <c r="Q658" s="147">
        <v>6.6299999999999996E-3</v>
      </c>
      <c r="R658" s="147">
        <f>Q658*H658</f>
        <v>0.31239897</v>
      </c>
      <c r="S658" s="147">
        <v>0</v>
      </c>
      <c r="T658" s="148">
        <f>S658*H658</f>
        <v>0</v>
      </c>
      <c r="AR658" s="149" t="s">
        <v>288</v>
      </c>
      <c r="AT658" s="149" t="s">
        <v>284</v>
      </c>
      <c r="AU658" s="149" t="s">
        <v>85</v>
      </c>
      <c r="AY658" s="17" t="s">
        <v>282</v>
      </c>
      <c r="BE658" s="150">
        <f>IF(N658="základní",J658,0)</f>
        <v>0</v>
      </c>
      <c r="BF658" s="150">
        <f>IF(N658="snížená",J658,0)</f>
        <v>0</v>
      </c>
      <c r="BG658" s="150">
        <f>IF(N658="zákl. přenesená",J658,0)</f>
        <v>0</v>
      </c>
      <c r="BH658" s="150">
        <f>IF(N658="sníž. přenesená",J658,0)</f>
        <v>0</v>
      </c>
      <c r="BI658" s="150">
        <f>IF(N658="nulová",J658,0)</f>
        <v>0</v>
      </c>
      <c r="BJ658" s="17" t="s">
        <v>83</v>
      </c>
      <c r="BK658" s="150">
        <f>ROUND(I658*H658,2)</f>
        <v>0</v>
      </c>
      <c r="BL658" s="17" t="s">
        <v>288</v>
      </c>
      <c r="BM658" s="149" t="s">
        <v>884</v>
      </c>
    </row>
    <row r="659" spans="2:65" s="12" customFormat="1" x14ac:dyDescent="0.2">
      <c r="B659" s="151"/>
      <c r="D659" s="152" t="s">
        <v>290</v>
      </c>
      <c r="E659" s="153" t="s">
        <v>1</v>
      </c>
      <c r="F659" s="154" t="s">
        <v>885</v>
      </c>
      <c r="H659" s="155">
        <v>5.5350000000000001</v>
      </c>
      <c r="I659" s="156"/>
      <c r="L659" s="151"/>
      <c r="M659" s="157"/>
      <c r="T659" s="158"/>
      <c r="AT659" s="153" t="s">
        <v>290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282</v>
      </c>
    </row>
    <row r="660" spans="2:65" s="12" customFormat="1" x14ac:dyDescent="0.2">
      <c r="B660" s="151"/>
      <c r="D660" s="152" t="s">
        <v>290</v>
      </c>
      <c r="E660" s="153" t="s">
        <v>1</v>
      </c>
      <c r="F660" s="154" t="s">
        <v>886</v>
      </c>
      <c r="H660" s="155">
        <v>20.91</v>
      </c>
      <c r="I660" s="156"/>
      <c r="L660" s="151"/>
      <c r="M660" s="157"/>
      <c r="T660" s="158"/>
      <c r="AT660" s="153" t="s">
        <v>290</v>
      </c>
      <c r="AU660" s="153" t="s">
        <v>85</v>
      </c>
      <c r="AV660" s="12" t="s">
        <v>85</v>
      </c>
      <c r="AW660" s="12" t="s">
        <v>32</v>
      </c>
      <c r="AX660" s="12" t="s">
        <v>76</v>
      </c>
      <c r="AY660" s="153" t="s">
        <v>282</v>
      </c>
    </row>
    <row r="661" spans="2:65" s="12" customFormat="1" x14ac:dyDescent="0.2">
      <c r="B661" s="151"/>
      <c r="D661" s="152" t="s">
        <v>290</v>
      </c>
      <c r="E661" s="153" t="s">
        <v>1</v>
      </c>
      <c r="F661" s="154" t="s">
        <v>887</v>
      </c>
      <c r="H661" s="155">
        <v>14.79</v>
      </c>
      <c r="I661" s="156"/>
      <c r="L661" s="151"/>
      <c r="M661" s="157"/>
      <c r="T661" s="158"/>
      <c r="AT661" s="153" t="s">
        <v>290</v>
      </c>
      <c r="AU661" s="153" t="s">
        <v>85</v>
      </c>
      <c r="AV661" s="12" t="s">
        <v>85</v>
      </c>
      <c r="AW661" s="12" t="s">
        <v>32</v>
      </c>
      <c r="AX661" s="12" t="s">
        <v>76</v>
      </c>
      <c r="AY661" s="153" t="s">
        <v>282</v>
      </c>
    </row>
    <row r="662" spans="2:65" s="14" customFormat="1" x14ac:dyDescent="0.2">
      <c r="B662" s="166"/>
      <c r="D662" s="152" t="s">
        <v>290</v>
      </c>
      <c r="E662" s="167" t="s">
        <v>1</v>
      </c>
      <c r="F662" s="168" t="s">
        <v>306</v>
      </c>
      <c r="H662" s="169">
        <v>41.234999999999999</v>
      </c>
      <c r="I662" s="170"/>
      <c r="L662" s="166"/>
      <c r="M662" s="171"/>
      <c r="T662" s="172"/>
      <c r="AT662" s="167" t="s">
        <v>290</v>
      </c>
      <c r="AU662" s="167" t="s">
        <v>85</v>
      </c>
      <c r="AV662" s="14" t="s">
        <v>105</v>
      </c>
      <c r="AW662" s="14" t="s">
        <v>32</v>
      </c>
      <c r="AX662" s="14" t="s">
        <v>76</v>
      </c>
      <c r="AY662" s="167" t="s">
        <v>282</v>
      </c>
    </row>
    <row r="663" spans="2:65" s="12" customFormat="1" x14ac:dyDescent="0.2">
      <c r="B663" s="151"/>
      <c r="D663" s="152" t="s">
        <v>290</v>
      </c>
      <c r="E663" s="153" t="s">
        <v>1</v>
      </c>
      <c r="F663" s="154" t="s">
        <v>888</v>
      </c>
      <c r="H663" s="155">
        <v>5.8840000000000003</v>
      </c>
      <c r="I663" s="156"/>
      <c r="L663" s="151"/>
      <c r="M663" s="157"/>
      <c r="T663" s="158"/>
      <c r="AT663" s="153" t="s">
        <v>290</v>
      </c>
      <c r="AU663" s="153" t="s">
        <v>85</v>
      </c>
      <c r="AV663" s="12" t="s">
        <v>85</v>
      </c>
      <c r="AW663" s="12" t="s">
        <v>32</v>
      </c>
      <c r="AX663" s="12" t="s">
        <v>76</v>
      </c>
      <c r="AY663" s="153" t="s">
        <v>282</v>
      </c>
    </row>
    <row r="664" spans="2:65" s="14" customFormat="1" x14ac:dyDescent="0.2">
      <c r="B664" s="166"/>
      <c r="D664" s="152" t="s">
        <v>290</v>
      </c>
      <c r="E664" s="167" t="s">
        <v>1</v>
      </c>
      <c r="F664" s="168" t="s">
        <v>306</v>
      </c>
      <c r="H664" s="169">
        <v>5.8840000000000003</v>
      </c>
      <c r="I664" s="170"/>
      <c r="L664" s="166"/>
      <c r="M664" s="171"/>
      <c r="T664" s="172"/>
      <c r="AT664" s="167" t="s">
        <v>290</v>
      </c>
      <c r="AU664" s="167" t="s">
        <v>85</v>
      </c>
      <c r="AV664" s="14" t="s">
        <v>105</v>
      </c>
      <c r="AW664" s="14" t="s">
        <v>32</v>
      </c>
      <c r="AX664" s="14" t="s">
        <v>76</v>
      </c>
      <c r="AY664" s="167" t="s">
        <v>282</v>
      </c>
    </row>
    <row r="665" spans="2:65" s="13" customFormat="1" x14ac:dyDescent="0.2">
      <c r="B665" s="159"/>
      <c r="D665" s="152" t="s">
        <v>290</v>
      </c>
      <c r="E665" s="160" t="s">
        <v>1</v>
      </c>
      <c r="F665" s="161" t="s">
        <v>292</v>
      </c>
      <c r="H665" s="162">
        <v>47.119</v>
      </c>
      <c r="I665" s="163"/>
      <c r="L665" s="159"/>
      <c r="M665" s="164"/>
      <c r="T665" s="165"/>
      <c r="AT665" s="160" t="s">
        <v>290</v>
      </c>
      <c r="AU665" s="160" t="s">
        <v>85</v>
      </c>
      <c r="AV665" s="13" t="s">
        <v>288</v>
      </c>
      <c r="AW665" s="13" t="s">
        <v>32</v>
      </c>
      <c r="AX665" s="13" t="s">
        <v>83</v>
      </c>
      <c r="AY665" s="160" t="s">
        <v>282</v>
      </c>
    </row>
    <row r="666" spans="2:65" s="1" customFormat="1" ht="24.2" customHeight="1" x14ac:dyDescent="0.2">
      <c r="B666" s="32"/>
      <c r="C666" s="137" t="s">
        <v>889</v>
      </c>
      <c r="D666" s="137" t="s">
        <v>284</v>
      </c>
      <c r="E666" s="138" t="s">
        <v>890</v>
      </c>
      <c r="F666" s="139" t="s">
        <v>891</v>
      </c>
      <c r="G666" s="140" t="s">
        <v>287</v>
      </c>
      <c r="H666" s="141">
        <v>47.119</v>
      </c>
      <c r="I666" s="142"/>
      <c r="J666" s="143">
        <f>ROUND(I666*H666,2)</f>
        <v>0</v>
      </c>
      <c r="K666" s="144"/>
      <c r="L666" s="32"/>
      <c r="M666" s="145" t="s">
        <v>1</v>
      </c>
      <c r="N666" s="146" t="s">
        <v>41</v>
      </c>
      <c r="P666" s="147">
        <f>O666*H666</f>
        <v>0</v>
      </c>
      <c r="Q666" s="147">
        <v>0</v>
      </c>
      <c r="R666" s="147">
        <f>Q666*H666</f>
        <v>0</v>
      </c>
      <c r="S666" s="147">
        <v>0</v>
      </c>
      <c r="T666" s="148">
        <f>S666*H666</f>
        <v>0</v>
      </c>
      <c r="AR666" s="149" t="s">
        <v>288</v>
      </c>
      <c r="AT666" s="149" t="s">
        <v>284</v>
      </c>
      <c r="AU666" s="149" t="s">
        <v>85</v>
      </c>
      <c r="AY666" s="17" t="s">
        <v>282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7" t="s">
        <v>83</v>
      </c>
      <c r="BK666" s="150">
        <f>ROUND(I666*H666,2)</f>
        <v>0</v>
      </c>
      <c r="BL666" s="17" t="s">
        <v>288</v>
      </c>
      <c r="BM666" s="149" t="s">
        <v>892</v>
      </c>
    </row>
    <row r="667" spans="2:65" s="1" customFormat="1" ht="33" customHeight="1" x14ac:dyDescent="0.2">
      <c r="B667" s="32"/>
      <c r="C667" s="137" t="s">
        <v>893</v>
      </c>
      <c r="D667" s="137" t="s">
        <v>284</v>
      </c>
      <c r="E667" s="138" t="s">
        <v>894</v>
      </c>
      <c r="F667" s="139" t="s">
        <v>895</v>
      </c>
      <c r="G667" s="140" t="s">
        <v>287</v>
      </c>
      <c r="H667" s="141">
        <v>5.8840000000000003</v>
      </c>
      <c r="I667" s="142"/>
      <c r="J667" s="143">
        <f>ROUND(I667*H667,2)</f>
        <v>0</v>
      </c>
      <c r="K667" s="144"/>
      <c r="L667" s="32"/>
      <c r="M667" s="145" t="s">
        <v>1</v>
      </c>
      <c r="N667" s="146" t="s">
        <v>41</v>
      </c>
      <c r="P667" s="147">
        <f>O667*H667</f>
        <v>0</v>
      </c>
      <c r="Q667" s="147">
        <v>1.34E-3</v>
      </c>
      <c r="R667" s="147">
        <f>Q667*H667</f>
        <v>7.8845600000000005E-3</v>
      </c>
      <c r="S667" s="147">
        <v>0</v>
      </c>
      <c r="T667" s="148">
        <f>S667*H667</f>
        <v>0</v>
      </c>
      <c r="AR667" s="149" t="s">
        <v>288</v>
      </c>
      <c r="AT667" s="149" t="s">
        <v>284</v>
      </c>
      <c r="AU667" s="149" t="s">
        <v>85</v>
      </c>
      <c r="AY667" s="17" t="s">
        <v>282</v>
      </c>
      <c r="BE667" s="150">
        <f>IF(N667="základní",J667,0)</f>
        <v>0</v>
      </c>
      <c r="BF667" s="150">
        <f>IF(N667="snížená",J667,0)</f>
        <v>0</v>
      </c>
      <c r="BG667" s="150">
        <f>IF(N667="zákl. přenesená",J667,0)</f>
        <v>0</v>
      </c>
      <c r="BH667" s="150">
        <f>IF(N667="sníž. přenesená",J667,0)</f>
        <v>0</v>
      </c>
      <c r="BI667" s="150">
        <f>IF(N667="nulová",J667,0)</f>
        <v>0</v>
      </c>
      <c r="BJ667" s="17" t="s">
        <v>83</v>
      </c>
      <c r="BK667" s="150">
        <f>ROUND(I667*H667,2)</f>
        <v>0</v>
      </c>
      <c r="BL667" s="17" t="s">
        <v>288</v>
      </c>
      <c r="BM667" s="149" t="s">
        <v>896</v>
      </c>
    </row>
    <row r="668" spans="2:65" s="12" customFormat="1" x14ac:dyDescent="0.2">
      <c r="B668" s="151"/>
      <c r="D668" s="152" t="s">
        <v>290</v>
      </c>
      <c r="E668" s="153" t="s">
        <v>1</v>
      </c>
      <c r="F668" s="154" t="s">
        <v>888</v>
      </c>
      <c r="H668" s="155">
        <v>5.8840000000000003</v>
      </c>
      <c r="I668" s="156"/>
      <c r="L668" s="151"/>
      <c r="M668" s="157"/>
      <c r="T668" s="158"/>
      <c r="AT668" s="153" t="s">
        <v>290</v>
      </c>
      <c r="AU668" s="153" t="s">
        <v>85</v>
      </c>
      <c r="AV668" s="12" t="s">
        <v>85</v>
      </c>
      <c r="AW668" s="12" t="s">
        <v>32</v>
      </c>
      <c r="AX668" s="12" t="s">
        <v>76</v>
      </c>
      <c r="AY668" s="153" t="s">
        <v>282</v>
      </c>
    </row>
    <row r="669" spans="2:65" s="14" customFormat="1" x14ac:dyDescent="0.2">
      <c r="B669" s="166"/>
      <c r="D669" s="152" t="s">
        <v>290</v>
      </c>
      <c r="E669" s="167" t="s">
        <v>1</v>
      </c>
      <c r="F669" s="168" t="s">
        <v>306</v>
      </c>
      <c r="H669" s="169">
        <v>5.8840000000000003</v>
      </c>
      <c r="I669" s="170"/>
      <c r="L669" s="166"/>
      <c r="M669" s="171"/>
      <c r="T669" s="172"/>
      <c r="AT669" s="167" t="s">
        <v>290</v>
      </c>
      <c r="AU669" s="167" t="s">
        <v>85</v>
      </c>
      <c r="AV669" s="14" t="s">
        <v>105</v>
      </c>
      <c r="AW669" s="14" t="s">
        <v>32</v>
      </c>
      <c r="AX669" s="14" t="s">
        <v>76</v>
      </c>
      <c r="AY669" s="167" t="s">
        <v>282</v>
      </c>
    </row>
    <row r="670" spans="2:65" s="13" customFormat="1" x14ac:dyDescent="0.2">
      <c r="B670" s="159"/>
      <c r="D670" s="152" t="s">
        <v>290</v>
      </c>
      <c r="E670" s="160" t="s">
        <v>1</v>
      </c>
      <c r="F670" s="161" t="s">
        <v>292</v>
      </c>
      <c r="H670" s="162">
        <v>5.8840000000000003</v>
      </c>
      <c r="I670" s="163"/>
      <c r="L670" s="159"/>
      <c r="M670" s="164"/>
      <c r="T670" s="165"/>
      <c r="AT670" s="160" t="s">
        <v>290</v>
      </c>
      <c r="AU670" s="160" t="s">
        <v>85</v>
      </c>
      <c r="AV670" s="13" t="s">
        <v>288</v>
      </c>
      <c r="AW670" s="13" t="s">
        <v>32</v>
      </c>
      <c r="AX670" s="13" t="s">
        <v>83</v>
      </c>
      <c r="AY670" s="160" t="s">
        <v>282</v>
      </c>
    </row>
    <row r="671" spans="2:65" s="1" customFormat="1" ht="33" customHeight="1" x14ac:dyDescent="0.2">
      <c r="B671" s="32"/>
      <c r="C671" s="137" t="s">
        <v>897</v>
      </c>
      <c r="D671" s="137" t="s">
        <v>284</v>
      </c>
      <c r="E671" s="138" t="s">
        <v>898</v>
      </c>
      <c r="F671" s="139" t="s">
        <v>899</v>
      </c>
      <c r="G671" s="140" t="s">
        <v>287</v>
      </c>
      <c r="H671" s="141">
        <v>5.8840000000000003</v>
      </c>
      <c r="I671" s="142"/>
      <c r="J671" s="143">
        <f>ROUND(I671*H671,2)</f>
        <v>0</v>
      </c>
      <c r="K671" s="144"/>
      <c r="L671" s="32"/>
      <c r="M671" s="145" t="s">
        <v>1</v>
      </c>
      <c r="N671" s="146" t="s">
        <v>41</v>
      </c>
      <c r="P671" s="147">
        <f>O671*H671</f>
        <v>0</v>
      </c>
      <c r="Q671" s="147">
        <v>0</v>
      </c>
      <c r="R671" s="147">
        <f>Q671*H671</f>
        <v>0</v>
      </c>
      <c r="S671" s="147">
        <v>0</v>
      </c>
      <c r="T671" s="148">
        <f>S671*H671</f>
        <v>0</v>
      </c>
      <c r="AR671" s="149" t="s">
        <v>288</v>
      </c>
      <c r="AT671" s="149" t="s">
        <v>284</v>
      </c>
      <c r="AU671" s="149" t="s">
        <v>85</v>
      </c>
      <c r="AY671" s="17" t="s">
        <v>282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83</v>
      </c>
      <c r="BK671" s="150">
        <f>ROUND(I671*H671,2)</f>
        <v>0</v>
      </c>
      <c r="BL671" s="17" t="s">
        <v>288</v>
      </c>
      <c r="BM671" s="149" t="s">
        <v>900</v>
      </c>
    </row>
    <row r="672" spans="2:65" s="1" customFormat="1" ht="24.2" customHeight="1" x14ac:dyDescent="0.2">
      <c r="B672" s="32"/>
      <c r="C672" s="137" t="s">
        <v>901</v>
      </c>
      <c r="D672" s="137" t="s">
        <v>284</v>
      </c>
      <c r="E672" s="138" t="s">
        <v>902</v>
      </c>
      <c r="F672" s="139" t="s">
        <v>903</v>
      </c>
      <c r="G672" s="140" t="s">
        <v>376</v>
      </c>
      <c r="H672" s="141">
        <v>0.28699999999999998</v>
      </c>
      <c r="I672" s="142"/>
      <c r="J672" s="143">
        <f>ROUND(I672*H672,2)</f>
        <v>0</v>
      </c>
      <c r="K672" s="144"/>
      <c r="L672" s="32"/>
      <c r="M672" s="145" t="s">
        <v>1</v>
      </c>
      <c r="N672" s="146" t="s">
        <v>41</v>
      </c>
      <c r="P672" s="147">
        <f>O672*H672</f>
        <v>0</v>
      </c>
      <c r="Q672" s="147">
        <v>1.0551200000000001</v>
      </c>
      <c r="R672" s="147">
        <f>Q672*H672</f>
        <v>0.30281944</v>
      </c>
      <c r="S672" s="147">
        <v>0</v>
      </c>
      <c r="T672" s="148">
        <f>S672*H672</f>
        <v>0</v>
      </c>
      <c r="AR672" s="149" t="s">
        <v>288</v>
      </c>
      <c r="AT672" s="149" t="s">
        <v>284</v>
      </c>
      <c r="AU672" s="149" t="s">
        <v>85</v>
      </c>
      <c r="AY672" s="17" t="s">
        <v>282</v>
      </c>
      <c r="BE672" s="150">
        <f>IF(N672="základní",J672,0)</f>
        <v>0</v>
      </c>
      <c r="BF672" s="150">
        <f>IF(N672="snížená",J672,0)</f>
        <v>0</v>
      </c>
      <c r="BG672" s="150">
        <f>IF(N672="zákl. přenesená",J672,0)</f>
        <v>0</v>
      </c>
      <c r="BH672" s="150">
        <f>IF(N672="sníž. přenesená",J672,0)</f>
        <v>0</v>
      </c>
      <c r="BI672" s="150">
        <f>IF(N672="nulová",J672,0)</f>
        <v>0</v>
      </c>
      <c r="BJ672" s="17" t="s">
        <v>83</v>
      </c>
      <c r="BK672" s="150">
        <f>ROUND(I672*H672,2)</f>
        <v>0</v>
      </c>
      <c r="BL672" s="17" t="s">
        <v>288</v>
      </c>
      <c r="BM672" s="149" t="s">
        <v>904</v>
      </c>
    </row>
    <row r="673" spans="2:65" s="12" customFormat="1" x14ac:dyDescent="0.2">
      <c r="B673" s="151"/>
      <c r="D673" s="152" t="s">
        <v>290</v>
      </c>
      <c r="E673" s="153" t="s">
        <v>1</v>
      </c>
      <c r="F673" s="154" t="s">
        <v>905</v>
      </c>
      <c r="H673" s="155">
        <v>0.16900000000000001</v>
      </c>
      <c r="I673" s="156"/>
      <c r="L673" s="151"/>
      <c r="M673" s="157"/>
      <c r="T673" s="158"/>
      <c r="AT673" s="153" t="s">
        <v>290</v>
      </c>
      <c r="AU673" s="153" t="s">
        <v>85</v>
      </c>
      <c r="AV673" s="12" t="s">
        <v>85</v>
      </c>
      <c r="AW673" s="12" t="s">
        <v>32</v>
      </c>
      <c r="AX673" s="12" t="s">
        <v>76</v>
      </c>
      <c r="AY673" s="153" t="s">
        <v>282</v>
      </c>
    </row>
    <row r="674" spans="2:65" s="12" customFormat="1" x14ac:dyDescent="0.2">
      <c r="B674" s="151"/>
      <c r="D674" s="152" t="s">
        <v>290</v>
      </c>
      <c r="E674" s="153" t="s">
        <v>1</v>
      </c>
      <c r="F674" s="154" t="s">
        <v>906</v>
      </c>
      <c r="H674" s="155">
        <v>5.5E-2</v>
      </c>
      <c r="I674" s="156"/>
      <c r="L674" s="151"/>
      <c r="M674" s="157"/>
      <c r="T674" s="158"/>
      <c r="AT674" s="153" t="s">
        <v>290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282</v>
      </c>
    </row>
    <row r="675" spans="2:65" s="12" customFormat="1" x14ac:dyDescent="0.2">
      <c r="B675" s="151"/>
      <c r="D675" s="152" t="s">
        <v>290</v>
      </c>
      <c r="E675" s="153" t="s">
        <v>1</v>
      </c>
      <c r="F675" s="154" t="s">
        <v>907</v>
      </c>
      <c r="H675" s="155">
        <v>6.3E-2</v>
      </c>
      <c r="I675" s="156"/>
      <c r="L675" s="151"/>
      <c r="M675" s="157"/>
      <c r="T675" s="158"/>
      <c r="AT675" s="153" t="s">
        <v>290</v>
      </c>
      <c r="AU675" s="153" t="s">
        <v>85</v>
      </c>
      <c r="AV675" s="12" t="s">
        <v>85</v>
      </c>
      <c r="AW675" s="12" t="s">
        <v>32</v>
      </c>
      <c r="AX675" s="12" t="s">
        <v>76</v>
      </c>
      <c r="AY675" s="153" t="s">
        <v>282</v>
      </c>
    </row>
    <row r="676" spans="2:65" s="14" customFormat="1" x14ac:dyDescent="0.2">
      <c r="B676" s="166"/>
      <c r="D676" s="152" t="s">
        <v>290</v>
      </c>
      <c r="E676" s="167" t="s">
        <v>1</v>
      </c>
      <c r="F676" s="168" t="s">
        <v>306</v>
      </c>
      <c r="H676" s="169">
        <v>0.28699999999999998</v>
      </c>
      <c r="I676" s="170"/>
      <c r="L676" s="166"/>
      <c r="M676" s="171"/>
      <c r="T676" s="172"/>
      <c r="AT676" s="167" t="s">
        <v>290</v>
      </c>
      <c r="AU676" s="167" t="s">
        <v>85</v>
      </c>
      <c r="AV676" s="14" t="s">
        <v>105</v>
      </c>
      <c r="AW676" s="14" t="s">
        <v>32</v>
      </c>
      <c r="AX676" s="14" t="s">
        <v>76</v>
      </c>
      <c r="AY676" s="167" t="s">
        <v>282</v>
      </c>
    </row>
    <row r="677" spans="2:65" s="13" customFormat="1" x14ac:dyDescent="0.2">
      <c r="B677" s="159"/>
      <c r="D677" s="152" t="s">
        <v>290</v>
      </c>
      <c r="E677" s="160" t="s">
        <v>1</v>
      </c>
      <c r="F677" s="161" t="s">
        <v>292</v>
      </c>
      <c r="H677" s="162">
        <v>0.28699999999999998</v>
      </c>
      <c r="I677" s="163"/>
      <c r="L677" s="159"/>
      <c r="M677" s="164"/>
      <c r="T677" s="165"/>
      <c r="AT677" s="160" t="s">
        <v>290</v>
      </c>
      <c r="AU677" s="160" t="s">
        <v>85</v>
      </c>
      <c r="AV677" s="13" t="s">
        <v>288</v>
      </c>
      <c r="AW677" s="13" t="s">
        <v>32</v>
      </c>
      <c r="AX677" s="13" t="s">
        <v>83</v>
      </c>
      <c r="AY677" s="160" t="s">
        <v>282</v>
      </c>
    </row>
    <row r="678" spans="2:65" s="1" customFormat="1" ht="16.5" customHeight="1" x14ac:dyDescent="0.2">
      <c r="B678" s="32"/>
      <c r="C678" s="137" t="s">
        <v>908</v>
      </c>
      <c r="D678" s="137" t="s">
        <v>284</v>
      </c>
      <c r="E678" s="138" t="s">
        <v>909</v>
      </c>
      <c r="F678" s="139" t="s">
        <v>910</v>
      </c>
      <c r="G678" s="140" t="s">
        <v>295</v>
      </c>
      <c r="H678" s="141">
        <v>14.111000000000001</v>
      </c>
      <c r="I678" s="142"/>
      <c r="J678" s="143">
        <f>ROUND(I678*H678,2)</f>
        <v>0</v>
      </c>
      <c r="K678" s="144"/>
      <c r="L678" s="32"/>
      <c r="M678" s="145" t="s">
        <v>1</v>
      </c>
      <c r="N678" s="146" t="s">
        <v>41</v>
      </c>
      <c r="P678" s="147">
        <f>O678*H678</f>
        <v>0</v>
      </c>
      <c r="Q678" s="147">
        <v>2.4533999999999998</v>
      </c>
      <c r="R678" s="147">
        <f>Q678*H678</f>
        <v>34.619927400000002</v>
      </c>
      <c r="S678" s="147">
        <v>0</v>
      </c>
      <c r="T678" s="148">
        <f>S678*H678</f>
        <v>0</v>
      </c>
      <c r="AR678" s="149" t="s">
        <v>288</v>
      </c>
      <c r="AT678" s="149" t="s">
        <v>284</v>
      </c>
      <c r="AU678" s="149" t="s">
        <v>85</v>
      </c>
      <c r="AY678" s="17" t="s">
        <v>282</v>
      </c>
      <c r="BE678" s="150">
        <f>IF(N678="základní",J678,0)</f>
        <v>0</v>
      </c>
      <c r="BF678" s="150">
        <f>IF(N678="snížená",J678,0)</f>
        <v>0</v>
      </c>
      <c r="BG678" s="150">
        <f>IF(N678="zákl. přenesená",J678,0)</f>
        <v>0</v>
      </c>
      <c r="BH678" s="150">
        <f>IF(N678="sníž. přenesená",J678,0)</f>
        <v>0</v>
      </c>
      <c r="BI678" s="150">
        <f>IF(N678="nulová",J678,0)</f>
        <v>0</v>
      </c>
      <c r="BJ678" s="17" t="s">
        <v>83</v>
      </c>
      <c r="BK678" s="150">
        <f>ROUND(I678*H678,2)</f>
        <v>0</v>
      </c>
      <c r="BL678" s="17" t="s">
        <v>288</v>
      </c>
      <c r="BM678" s="149" t="s">
        <v>911</v>
      </c>
    </row>
    <row r="679" spans="2:65" s="15" customFormat="1" x14ac:dyDescent="0.2">
      <c r="B679" s="173"/>
      <c r="D679" s="152" t="s">
        <v>290</v>
      </c>
      <c r="E679" s="174" t="s">
        <v>1</v>
      </c>
      <c r="F679" s="175" t="s">
        <v>585</v>
      </c>
      <c r="H679" s="174" t="s">
        <v>1</v>
      </c>
      <c r="I679" s="176"/>
      <c r="L679" s="173"/>
      <c r="M679" s="177"/>
      <c r="T679" s="178"/>
      <c r="AT679" s="174" t="s">
        <v>290</v>
      </c>
      <c r="AU679" s="174" t="s">
        <v>85</v>
      </c>
      <c r="AV679" s="15" t="s">
        <v>83</v>
      </c>
      <c r="AW679" s="15" t="s">
        <v>32</v>
      </c>
      <c r="AX679" s="15" t="s">
        <v>76</v>
      </c>
      <c r="AY679" s="174" t="s">
        <v>282</v>
      </c>
    </row>
    <row r="680" spans="2:65" s="12" customFormat="1" ht="22.5" x14ac:dyDescent="0.2">
      <c r="B680" s="151"/>
      <c r="D680" s="152" t="s">
        <v>290</v>
      </c>
      <c r="E680" s="153" t="s">
        <v>1</v>
      </c>
      <c r="F680" s="154" t="s">
        <v>912</v>
      </c>
      <c r="H680" s="155">
        <v>5.4509999999999996</v>
      </c>
      <c r="I680" s="156"/>
      <c r="L680" s="151"/>
      <c r="M680" s="157"/>
      <c r="T680" s="158"/>
      <c r="AT680" s="153" t="s">
        <v>290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282</v>
      </c>
    </row>
    <row r="681" spans="2:65" s="14" customFormat="1" x14ac:dyDescent="0.2">
      <c r="B681" s="166"/>
      <c r="D681" s="152" t="s">
        <v>290</v>
      </c>
      <c r="E681" s="167" t="s">
        <v>1</v>
      </c>
      <c r="F681" s="168" t="s">
        <v>306</v>
      </c>
      <c r="H681" s="169">
        <v>5.4509999999999996</v>
      </c>
      <c r="I681" s="170"/>
      <c r="L681" s="166"/>
      <c r="M681" s="171"/>
      <c r="T681" s="172"/>
      <c r="AT681" s="167" t="s">
        <v>290</v>
      </c>
      <c r="AU681" s="167" t="s">
        <v>85</v>
      </c>
      <c r="AV681" s="14" t="s">
        <v>105</v>
      </c>
      <c r="AW681" s="14" t="s">
        <v>32</v>
      </c>
      <c r="AX681" s="14" t="s">
        <v>76</v>
      </c>
      <c r="AY681" s="167" t="s">
        <v>282</v>
      </c>
    </row>
    <row r="682" spans="2:65" s="15" customFormat="1" x14ac:dyDescent="0.2">
      <c r="B682" s="173"/>
      <c r="D682" s="152" t="s">
        <v>290</v>
      </c>
      <c r="E682" s="174" t="s">
        <v>1</v>
      </c>
      <c r="F682" s="175" t="s">
        <v>913</v>
      </c>
      <c r="H682" s="174" t="s">
        <v>1</v>
      </c>
      <c r="I682" s="176"/>
      <c r="L682" s="173"/>
      <c r="M682" s="177"/>
      <c r="T682" s="178"/>
      <c r="AT682" s="174" t="s">
        <v>290</v>
      </c>
      <c r="AU682" s="174" t="s">
        <v>85</v>
      </c>
      <c r="AV682" s="15" t="s">
        <v>83</v>
      </c>
      <c r="AW682" s="15" t="s">
        <v>32</v>
      </c>
      <c r="AX682" s="15" t="s">
        <v>76</v>
      </c>
      <c r="AY682" s="174" t="s">
        <v>282</v>
      </c>
    </row>
    <row r="683" spans="2:65" s="12" customFormat="1" x14ac:dyDescent="0.2">
      <c r="B683" s="151"/>
      <c r="D683" s="152" t="s">
        <v>290</v>
      </c>
      <c r="E683" s="153" t="s">
        <v>1</v>
      </c>
      <c r="F683" s="154" t="s">
        <v>914</v>
      </c>
      <c r="H683" s="155">
        <v>0.27800000000000002</v>
      </c>
      <c r="I683" s="156"/>
      <c r="L683" s="151"/>
      <c r="M683" s="157"/>
      <c r="T683" s="158"/>
      <c r="AT683" s="153" t="s">
        <v>290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282</v>
      </c>
    </row>
    <row r="684" spans="2:65" s="12" customFormat="1" x14ac:dyDescent="0.2">
      <c r="B684" s="151"/>
      <c r="D684" s="152" t="s">
        <v>290</v>
      </c>
      <c r="E684" s="153" t="s">
        <v>1</v>
      </c>
      <c r="F684" s="154" t="s">
        <v>915</v>
      </c>
      <c r="H684" s="155">
        <v>0.81899999999999995</v>
      </c>
      <c r="I684" s="156"/>
      <c r="L684" s="151"/>
      <c r="M684" s="157"/>
      <c r="T684" s="158"/>
      <c r="AT684" s="153" t="s">
        <v>290</v>
      </c>
      <c r="AU684" s="153" t="s">
        <v>85</v>
      </c>
      <c r="AV684" s="12" t="s">
        <v>85</v>
      </c>
      <c r="AW684" s="12" t="s">
        <v>32</v>
      </c>
      <c r="AX684" s="12" t="s">
        <v>76</v>
      </c>
      <c r="AY684" s="153" t="s">
        <v>282</v>
      </c>
    </row>
    <row r="685" spans="2:65" s="14" customFormat="1" x14ac:dyDescent="0.2">
      <c r="B685" s="166"/>
      <c r="D685" s="152" t="s">
        <v>290</v>
      </c>
      <c r="E685" s="167" t="s">
        <v>1</v>
      </c>
      <c r="F685" s="168" t="s">
        <v>306</v>
      </c>
      <c r="H685" s="169">
        <v>1.097</v>
      </c>
      <c r="I685" s="170"/>
      <c r="L685" s="166"/>
      <c r="M685" s="171"/>
      <c r="T685" s="172"/>
      <c r="AT685" s="167" t="s">
        <v>290</v>
      </c>
      <c r="AU685" s="167" t="s">
        <v>85</v>
      </c>
      <c r="AV685" s="14" t="s">
        <v>105</v>
      </c>
      <c r="AW685" s="14" t="s">
        <v>32</v>
      </c>
      <c r="AX685" s="14" t="s">
        <v>76</v>
      </c>
      <c r="AY685" s="167" t="s">
        <v>282</v>
      </c>
    </row>
    <row r="686" spans="2:65" s="15" customFormat="1" x14ac:dyDescent="0.2">
      <c r="B686" s="173"/>
      <c r="D686" s="152" t="s">
        <v>290</v>
      </c>
      <c r="E686" s="174" t="s">
        <v>1</v>
      </c>
      <c r="F686" s="175" t="s">
        <v>916</v>
      </c>
      <c r="H686" s="174" t="s">
        <v>1</v>
      </c>
      <c r="I686" s="176"/>
      <c r="L686" s="173"/>
      <c r="M686" s="177"/>
      <c r="T686" s="178"/>
      <c r="AT686" s="174" t="s">
        <v>290</v>
      </c>
      <c r="AU686" s="174" t="s">
        <v>85</v>
      </c>
      <c r="AV686" s="15" t="s">
        <v>83</v>
      </c>
      <c r="AW686" s="15" t="s">
        <v>32</v>
      </c>
      <c r="AX686" s="15" t="s">
        <v>76</v>
      </c>
      <c r="AY686" s="174" t="s">
        <v>282</v>
      </c>
    </row>
    <row r="687" spans="2:65" s="12" customFormat="1" x14ac:dyDescent="0.2">
      <c r="B687" s="151"/>
      <c r="D687" s="152" t="s">
        <v>290</v>
      </c>
      <c r="E687" s="153" t="s">
        <v>1</v>
      </c>
      <c r="F687" s="154" t="s">
        <v>917</v>
      </c>
      <c r="H687" s="155">
        <v>0.48099999999999998</v>
      </c>
      <c r="I687" s="156"/>
      <c r="L687" s="151"/>
      <c r="M687" s="157"/>
      <c r="T687" s="158"/>
      <c r="AT687" s="153" t="s">
        <v>290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282</v>
      </c>
    </row>
    <row r="688" spans="2:65" s="12" customFormat="1" x14ac:dyDescent="0.2">
      <c r="B688" s="151"/>
      <c r="D688" s="152" t="s">
        <v>290</v>
      </c>
      <c r="E688" s="153" t="s">
        <v>1</v>
      </c>
      <c r="F688" s="154" t="s">
        <v>915</v>
      </c>
      <c r="H688" s="155">
        <v>0.81899999999999995</v>
      </c>
      <c r="I688" s="156"/>
      <c r="L688" s="151"/>
      <c r="M688" s="157"/>
      <c r="T688" s="158"/>
      <c r="AT688" s="153" t="s">
        <v>290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282</v>
      </c>
    </row>
    <row r="689" spans="2:65" s="14" customFormat="1" x14ac:dyDescent="0.2">
      <c r="B689" s="166"/>
      <c r="D689" s="152" t="s">
        <v>290</v>
      </c>
      <c r="E689" s="167" t="s">
        <v>1</v>
      </c>
      <c r="F689" s="168" t="s">
        <v>306</v>
      </c>
      <c r="H689" s="169">
        <v>1.3</v>
      </c>
      <c r="I689" s="170"/>
      <c r="L689" s="166"/>
      <c r="M689" s="171"/>
      <c r="T689" s="172"/>
      <c r="AT689" s="167" t="s">
        <v>290</v>
      </c>
      <c r="AU689" s="167" t="s">
        <v>85</v>
      </c>
      <c r="AV689" s="14" t="s">
        <v>105</v>
      </c>
      <c r="AW689" s="14" t="s">
        <v>32</v>
      </c>
      <c r="AX689" s="14" t="s">
        <v>76</v>
      </c>
      <c r="AY689" s="167" t="s">
        <v>282</v>
      </c>
    </row>
    <row r="690" spans="2:65" s="15" customFormat="1" x14ac:dyDescent="0.2">
      <c r="B690" s="173"/>
      <c r="D690" s="152" t="s">
        <v>290</v>
      </c>
      <c r="E690" s="174" t="s">
        <v>1</v>
      </c>
      <c r="F690" s="175" t="s">
        <v>918</v>
      </c>
      <c r="H690" s="174" t="s">
        <v>1</v>
      </c>
      <c r="I690" s="176"/>
      <c r="L690" s="173"/>
      <c r="M690" s="177"/>
      <c r="T690" s="178"/>
      <c r="AT690" s="174" t="s">
        <v>290</v>
      </c>
      <c r="AU690" s="174" t="s">
        <v>85</v>
      </c>
      <c r="AV690" s="15" t="s">
        <v>83</v>
      </c>
      <c r="AW690" s="15" t="s">
        <v>32</v>
      </c>
      <c r="AX690" s="15" t="s">
        <v>76</v>
      </c>
      <c r="AY690" s="174" t="s">
        <v>282</v>
      </c>
    </row>
    <row r="691" spans="2:65" s="12" customFormat="1" x14ac:dyDescent="0.2">
      <c r="B691" s="151"/>
      <c r="D691" s="152" t="s">
        <v>290</v>
      </c>
      <c r="E691" s="153" t="s">
        <v>1</v>
      </c>
      <c r="F691" s="154" t="s">
        <v>917</v>
      </c>
      <c r="H691" s="155">
        <v>0.48099999999999998</v>
      </c>
      <c r="I691" s="156"/>
      <c r="L691" s="151"/>
      <c r="M691" s="157"/>
      <c r="T691" s="158"/>
      <c r="AT691" s="153" t="s">
        <v>290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282</v>
      </c>
    </row>
    <row r="692" spans="2:65" s="12" customFormat="1" x14ac:dyDescent="0.2">
      <c r="B692" s="151"/>
      <c r="D692" s="152" t="s">
        <v>290</v>
      </c>
      <c r="E692" s="153" t="s">
        <v>1</v>
      </c>
      <c r="F692" s="154" t="s">
        <v>915</v>
      </c>
      <c r="H692" s="155">
        <v>0.81899999999999995</v>
      </c>
      <c r="I692" s="156"/>
      <c r="L692" s="151"/>
      <c r="M692" s="157"/>
      <c r="T692" s="158"/>
      <c r="AT692" s="153" t="s">
        <v>290</v>
      </c>
      <c r="AU692" s="153" t="s">
        <v>85</v>
      </c>
      <c r="AV692" s="12" t="s">
        <v>85</v>
      </c>
      <c r="AW692" s="12" t="s">
        <v>32</v>
      </c>
      <c r="AX692" s="12" t="s">
        <v>76</v>
      </c>
      <c r="AY692" s="153" t="s">
        <v>282</v>
      </c>
    </row>
    <row r="693" spans="2:65" s="14" customFormat="1" x14ac:dyDescent="0.2">
      <c r="B693" s="166"/>
      <c r="D693" s="152" t="s">
        <v>290</v>
      </c>
      <c r="E693" s="167" t="s">
        <v>1</v>
      </c>
      <c r="F693" s="168" t="s">
        <v>306</v>
      </c>
      <c r="H693" s="169">
        <v>1.3</v>
      </c>
      <c r="I693" s="170"/>
      <c r="L693" s="166"/>
      <c r="M693" s="171"/>
      <c r="T693" s="172"/>
      <c r="AT693" s="167" t="s">
        <v>290</v>
      </c>
      <c r="AU693" s="167" t="s">
        <v>85</v>
      </c>
      <c r="AV693" s="14" t="s">
        <v>105</v>
      </c>
      <c r="AW693" s="14" t="s">
        <v>32</v>
      </c>
      <c r="AX693" s="14" t="s">
        <v>76</v>
      </c>
      <c r="AY693" s="167" t="s">
        <v>282</v>
      </c>
    </row>
    <row r="694" spans="2:65" s="15" customFormat="1" x14ac:dyDescent="0.2">
      <c r="B694" s="173"/>
      <c r="D694" s="152" t="s">
        <v>290</v>
      </c>
      <c r="E694" s="174" t="s">
        <v>1</v>
      </c>
      <c r="F694" s="175" t="s">
        <v>919</v>
      </c>
      <c r="H694" s="174" t="s">
        <v>1</v>
      </c>
      <c r="I694" s="176"/>
      <c r="L694" s="173"/>
      <c r="M694" s="177"/>
      <c r="T694" s="178"/>
      <c r="AT694" s="174" t="s">
        <v>290</v>
      </c>
      <c r="AU694" s="174" t="s">
        <v>85</v>
      </c>
      <c r="AV694" s="15" t="s">
        <v>83</v>
      </c>
      <c r="AW694" s="15" t="s">
        <v>32</v>
      </c>
      <c r="AX694" s="15" t="s">
        <v>76</v>
      </c>
      <c r="AY694" s="174" t="s">
        <v>282</v>
      </c>
    </row>
    <row r="695" spans="2:65" s="12" customFormat="1" x14ac:dyDescent="0.2">
      <c r="B695" s="151"/>
      <c r="D695" s="152" t="s">
        <v>290</v>
      </c>
      <c r="E695" s="153" t="s">
        <v>1</v>
      </c>
      <c r="F695" s="154" t="s">
        <v>914</v>
      </c>
      <c r="H695" s="155">
        <v>0.27800000000000002</v>
      </c>
      <c r="I695" s="156"/>
      <c r="L695" s="151"/>
      <c r="M695" s="157"/>
      <c r="T695" s="158"/>
      <c r="AT695" s="153" t="s">
        <v>290</v>
      </c>
      <c r="AU695" s="153" t="s">
        <v>85</v>
      </c>
      <c r="AV695" s="12" t="s">
        <v>85</v>
      </c>
      <c r="AW695" s="12" t="s">
        <v>32</v>
      </c>
      <c r="AX695" s="12" t="s">
        <v>76</v>
      </c>
      <c r="AY695" s="153" t="s">
        <v>282</v>
      </c>
    </row>
    <row r="696" spans="2:65" s="12" customFormat="1" x14ac:dyDescent="0.2">
      <c r="B696" s="151"/>
      <c r="D696" s="152" t="s">
        <v>290</v>
      </c>
      <c r="E696" s="153" t="s">
        <v>1</v>
      </c>
      <c r="F696" s="154" t="s">
        <v>915</v>
      </c>
      <c r="H696" s="155">
        <v>0.81899999999999995</v>
      </c>
      <c r="I696" s="156"/>
      <c r="L696" s="151"/>
      <c r="M696" s="157"/>
      <c r="T696" s="158"/>
      <c r="AT696" s="153" t="s">
        <v>290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282</v>
      </c>
    </row>
    <row r="697" spans="2:65" s="14" customFormat="1" x14ac:dyDescent="0.2">
      <c r="B697" s="166"/>
      <c r="D697" s="152" t="s">
        <v>290</v>
      </c>
      <c r="E697" s="167" t="s">
        <v>1</v>
      </c>
      <c r="F697" s="168" t="s">
        <v>306</v>
      </c>
      <c r="H697" s="169">
        <v>1.097</v>
      </c>
      <c r="I697" s="170"/>
      <c r="L697" s="166"/>
      <c r="M697" s="171"/>
      <c r="T697" s="172"/>
      <c r="AT697" s="167" t="s">
        <v>290</v>
      </c>
      <c r="AU697" s="167" t="s">
        <v>85</v>
      </c>
      <c r="AV697" s="14" t="s">
        <v>105</v>
      </c>
      <c r="AW697" s="14" t="s">
        <v>32</v>
      </c>
      <c r="AX697" s="14" t="s">
        <v>76</v>
      </c>
      <c r="AY697" s="167" t="s">
        <v>282</v>
      </c>
    </row>
    <row r="698" spans="2:65" s="15" customFormat="1" x14ac:dyDescent="0.2">
      <c r="B698" s="173"/>
      <c r="D698" s="152" t="s">
        <v>290</v>
      </c>
      <c r="E698" s="174" t="s">
        <v>1</v>
      </c>
      <c r="F698" s="175" t="s">
        <v>920</v>
      </c>
      <c r="H698" s="174" t="s">
        <v>1</v>
      </c>
      <c r="I698" s="176"/>
      <c r="L698" s="173"/>
      <c r="M698" s="177"/>
      <c r="T698" s="178"/>
      <c r="AT698" s="174" t="s">
        <v>290</v>
      </c>
      <c r="AU698" s="174" t="s">
        <v>85</v>
      </c>
      <c r="AV698" s="15" t="s">
        <v>83</v>
      </c>
      <c r="AW698" s="15" t="s">
        <v>32</v>
      </c>
      <c r="AX698" s="15" t="s">
        <v>76</v>
      </c>
      <c r="AY698" s="174" t="s">
        <v>282</v>
      </c>
    </row>
    <row r="699" spans="2:65" s="12" customFormat="1" ht="22.5" x14ac:dyDescent="0.2">
      <c r="B699" s="151"/>
      <c r="D699" s="152" t="s">
        <v>290</v>
      </c>
      <c r="E699" s="153" t="s">
        <v>1</v>
      </c>
      <c r="F699" s="154" t="s">
        <v>921</v>
      </c>
      <c r="H699" s="155">
        <v>3.8660000000000001</v>
      </c>
      <c r="I699" s="156"/>
      <c r="L699" s="151"/>
      <c r="M699" s="157"/>
      <c r="T699" s="158"/>
      <c r="AT699" s="153" t="s">
        <v>290</v>
      </c>
      <c r="AU699" s="153" t="s">
        <v>85</v>
      </c>
      <c r="AV699" s="12" t="s">
        <v>85</v>
      </c>
      <c r="AW699" s="12" t="s">
        <v>32</v>
      </c>
      <c r="AX699" s="12" t="s">
        <v>76</v>
      </c>
      <c r="AY699" s="153" t="s">
        <v>282</v>
      </c>
    </row>
    <row r="700" spans="2:65" s="14" customFormat="1" x14ac:dyDescent="0.2">
      <c r="B700" s="166"/>
      <c r="D700" s="152" t="s">
        <v>290</v>
      </c>
      <c r="E700" s="167" t="s">
        <v>1</v>
      </c>
      <c r="F700" s="168" t="s">
        <v>306</v>
      </c>
      <c r="H700" s="169">
        <v>3.8660000000000001</v>
      </c>
      <c r="I700" s="170"/>
      <c r="L700" s="166"/>
      <c r="M700" s="171"/>
      <c r="T700" s="172"/>
      <c r="AT700" s="167" t="s">
        <v>290</v>
      </c>
      <c r="AU700" s="167" t="s">
        <v>85</v>
      </c>
      <c r="AV700" s="14" t="s">
        <v>105</v>
      </c>
      <c r="AW700" s="14" t="s">
        <v>32</v>
      </c>
      <c r="AX700" s="14" t="s">
        <v>76</v>
      </c>
      <c r="AY700" s="167" t="s">
        <v>282</v>
      </c>
    </row>
    <row r="701" spans="2:65" s="13" customFormat="1" x14ac:dyDescent="0.2">
      <c r="B701" s="159"/>
      <c r="D701" s="152" t="s">
        <v>290</v>
      </c>
      <c r="E701" s="160" t="s">
        <v>1</v>
      </c>
      <c r="F701" s="161" t="s">
        <v>292</v>
      </c>
      <c r="H701" s="162">
        <v>14.111000000000001</v>
      </c>
      <c r="I701" s="163"/>
      <c r="L701" s="159"/>
      <c r="M701" s="164"/>
      <c r="T701" s="165"/>
      <c r="AT701" s="160" t="s">
        <v>290</v>
      </c>
      <c r="AU701" s="160" t="s">
        <v>85</v>
      </c>
      <c r="AV701" s="13" t="s">
        <v>288</v>
      </c>
      <c r="AW701" s="13" t="s">
        <v>32</v>
      </c>
      <c r="AX701" s="13" t="s">
        <v>83</v>
      </c>
      <c r="AY701" s="160" t="s">
        <v>282</v>
      </c>
    </row>
    <row r="702" spans="2:65" s="1" customFormat="1" ht="16.5" customHeight="1" x14ac:dyDescent="0.2">
      <c r="B702" s="32"/>
      <c r="C702" s="137" t="s">
        <v>922</v>
      </c>
      <c r="D702" s="137" t="s">
        <v>284</v>
      </c>
      <c r="E702" s="138" t="s">
        <v>923</v>
      </c>
      <c r="F702" s="139" t="s">
        <v>924</v>
      </c>
      <c r="G702" s="140" t="s">
        <v>287</v>
      </c>
      <c r="H702" s="141">
        <v>112.875</v>
      </c>
      <c r="I702" s="142"/>
      <c r="J702" s="143">
        <f>ROUND(I702*H702,2)</f>
        <v>0</v>
      </c>
      <c r="K702" s="144"/>
      <c r="L702" s="32"/>
      <c r="M702" s="145" t="s">
        <v>1</v>
      </c>
      <c r="N702" s="146" t="s">
        <v>41</v>
      </c>
      <c r="P702" s="147">
        <f>O702*H702</f>
        <v>0</v>
      </c>
      <c r="Q702" s="147">
        <v>5.7600000000000004E-3</v>
      </c>
      <c r="R702" s="147">
        <f>Q702*H702</f>
        <v>0.65016000000000007</v>
      </c>
      <c r="S702" s="147">
        <v>0</v>
      </c>
      <c r="T702" s="148">
        <f>S702*H702</f>
        <v>0</v>
      </c>
      <c r="AR702" s="149" t="s">
        <v>288</v>
      </c>
      <c r="AT702" s="149" t="s">
        <v>284</v>
      </c>
      <c r="AU702" s="149" t="s">
        <v>85</v>
      </c>
      <c r="AY702" s="17" t="s">
        <v>282</v>
      </c>
      <c r="BE702" s="150">
        <f>IF(N702="základní",J702,0)</f>
        <v>0</v>
      </c>
      <c r="BF702" s="150">
        <f>IF(N702="snížená",J702,0)</f>
        <v>0</v>
      </c>
      <c r="BG702" s="150">
        <f>IF(N702="zákl. přenesená",J702,0)</f>
        <v>0</v>
      </c>
      <c r="BH702" s="150">
        <f>IF(N702="sníž. přenesená",J702,0)</f>
        <v>0</v>
      </c>
      <c r="BI702" s="150">
        <f>IF(N702="nulová",J702,0)</f>
        <v>0</v>
      </c>
      <c r="BJ702" s="17" t="s">
        <v>83</v>
      </c>
      <c r="BK702" s="150">
        <f>ROUND(I702*H702,2)</f>
        <v>0</v>
      </c>
      <c r="BL702" s="17" t="s">
        <v>288</v>
      </c>
      <c r="BM702" s="149" t="s">
        <v>925</v>
      </c>
    </row>
    <row r="703" spans="2:65" s="15" customFormat="1" x14ac:dyDescent="0.2">
      <c r="B703" s="173"/>
      <c r="D703" s="152" t="s">
        <v>290</v>
      </c>
      <c r="E703" s="174" t="s">
        <v>1</v>
      </c>
      <c r="F703" s="175" t="s">
        <v>585</v>
      </c>
      <c r="H703" s="174" t="s">
        <v>1</v>
      </c>
      <c r="I703" s="176"/>
      <c r="L703" s="173"/>
      <c r="M703" s="177"/>
      <c r="T703" s="178"/>
      <c r="AT703" s="174" t="s">
        <v>290</v>
      </c>
      <c r="AU703" s="174" t="s">
        <v>85</v>
      </c>
      <c r="AV703" s="15" t="s">
        <v>83</v>
      </c>
      <c r="AW703" s="15" t="s">
        <v>32</v>
      </c>
      <c r="AX703" s="15" t="s">
        <v>76</v>
      </c>
      <c r="AY703" s="174" t="s">
        <v>282</v>
      </c>
    </row>
    <row r="704" spans="2:65" s="12" customFormat="1" ht="22.5" x14ac:dyDescent="0.2">
      <c r="B704" s="151"/>
      <c r="D704" s="152" t="s">
        <v>290</v>
      </c>
      <c r="E704" s="153" t="s">
        <v>1</v>
      </c>
      <c r="F704" s="154" t="s">
        <v>926</v>
      </c>
      <c r="H704" s="155">
        <v>43.603999999999999</v>
      </c>
      <c r="I704" s="156"/>
      <c r="L704" s="151"/>
      <c r="M704" s="157"/>
      <c r="T704" s="158"/>
      <c r="AT704" s="153" t="s">
        <v>290</v>
      </c>
      <c r="AU704" s="153" t="s">
        <v>85</v>
      </c>
      <c r="AV704" s="12" t="s">
        <v>85</v>
      </c>
      <c r="AW704" s="12" t="s">
        <v>32</v>
      </c>
      <c r="AX704" s="12" t="s">
        <v>76</v>
      </c>
      <c r="AY704" s="153" t="s">
        <v>282</v>
      </c>
    </row>
    <row r="705" spans="2:51" s="14" customFormat="1" x14ac:dyDescent="0.2">
      <c r="B705" s="166"/>
      <c r="D705" s="152" t="s">
        <v>290</v>
      </c>
      <c r="E705" s="167" t="s">
        <v>1</v>
      </c>
      <c r="F705" s="168" t="s">
        <v>306</v>
      </c>
      <c r="H705" s="169">
        <v>43.603999999999999</v>
      </c>
      <c r="I705" s="170"/>
      <c r="L705" s="166"/>
      <c r="M705" s="171"/>
      <c r="T705" s="172"/>
      <c r="AT705" s="167" t="s">
        <v>290</v>
      </c>
      <c r="AU705" s="167" t="s">
        <v>85</v>
      </c>
      <c r="AV705" s="14" t="s">
        <v>105</v>
      </c>
      <c r="AW705" s="14" t="s">
        <v>32</v>
      </c>
      <c r="AX705" s="14" t="s">
        <v>76</v>
      </c>
      <c r="AY705" s="167" t="s">
        <v>282</v>
      </c>
    </row>
    <row r="706" spans="2:51" s="15" customFormat="1" x14ac:dyDescent="0.2">
      <c r="B706" s="173"/>
      <c r="D706" s="152" t="s">
        <v>290</v>
      </c>
      <c r="E706" s="174" t="s">
        <v>1</v>
      </c>
      <c r="F706" s="175" t="s">
        <v>913</v>
      </c>
      <c r="H706" s="174" t="s">
        <v>1</v>
      </c>
      <c r="I706" s="176"/>
      <c r="L706" s="173"/>
      <c r="M706" s="177"/>
      <c r="T706" s="178"/>
      <c r="AT706" s="174" t="s">
        <v>290</v>
      </c>
      <c r="AU706" s="174" t="s">
        <v>85</v>
      </c>
      <c r="AV706" s="15" t="s">
        <v>83</v>
      </c>
      <c r="AW706" s="15" t="s">
        <v>32</v>
      </c>
      <c r="AX706" s="15" t="s">
        <v>76</v>
      </c>
      <c r="AY706" s="174" t="s">
        <v>282</v>
      </c>
    </row>
    <row r="707" spans="2:51" s="12" customFormat="1" x14ac:dyDescent="0.2">
      <c r="B707" s="151"/>
      <c r="D707" s="152" t="s">
        <v>290</v>
      </c>
      <c r="E707" s="153" t="s">
        <v>1</v>
      </c>
      <c r="F707" s="154" t="s">
        <v>927</v>
      </c>
      <c r="H707" s="155">
        <v>2.2250000000000001</v>
      </c>
      <c r="I707" s="156"/>
      <c r="L707" s="151"/>
      <c r="M707" s="157"/>
      <c r="T707" s="158"/>
      <c r="AT707" s="153" t="s">
        <v>290</v>
      </c>
      <c r="AU707" s="153" t="s">
        <v>85</v>
      </c>
      <c r="AV707" s="12" t="s">
        <v>85</v>
      </c>
      <c r="AW707" s="12" t="s">
        <v>32</v>
      </c>
      <c r="AX707" s="12" t="s">
        <v>76</v>
      </c>
      <c r="AY707" s="153" t="s">
        <v>282</v>
      </c>
    </row>
    <row r="708" spans="2:51" s="12" customFormat="1" x14ac:dyDescent="0.2">
      <c r="B708" s="151"/>
      <c r="D708" s="152" t="s">
        <v>290</v>
      </c>
      <c r="E708" s="153" t="s">
        <v>1</v>
      </c>
      <c r="F708" s="154" t="s">
        <v>928</v>
      </c>
      <c r="H708" s="155">
        <v>6.5490000000000004</v>
      </c>
      <c r="I708" s="156"/>
      <c r="L708" s="151"/>
      <c r="M708" s="157"/>
      <c r="T708" s="158"/>
      <c r="AT708" s="153" t="s">
        <v>290</v>
      </c>
      <c r="AU708" s="153" t="s">
        <v>85</v>
      </c>
      <c r="AV708" s="12" t="s">
        <v>85</v>
      </c>
      <c r="AW708" s="12" t="s">
        <v>32</v>
      </c>
      <c r="AX708" s="12" t="s">
        <v>76</v>
      </c>
      <c r="AY708" s="153" t="s">
        <v>282</v>
      </c>
    </row>
    <row r="709" spans="2:51" s="14" customFormat="1" x14ac:dyDescent="0.2">
      <c r="B709" s="166"/>
      <c r="D709" s="152" t="s">
        <v>290</v>
      </c>
      <c r="E709" s="167" t="s">
        <v>1</v>
      </c>
      <c r="F709" s="168" t="s">
        <v>306</v>
      </c>
      <c r="H709" s="169">
        <v>8.7739999999999991</v>
      </c>
      <c r="I709" s="170"/>
      <c r="L709" s="166"/>
      <c r="M709" s="171"/>
      <c r="T709" s="172"/>
      <c r="AT709" s="167" t="s">
        <v>290</v>
      </c>
      <c r="AU709" s="167" t="s">
        <v>85</v>
      </c>
      <c r="AV709" s="14" t="s">
        <v>105</v>
      </c>
      <c r="AW709" s="14" t="s">
        <v>32</v>
      </c>
      <c r="AX709" s="14" t="s">
        <v>76</v>
      </c>
      <c r="AY709" s="167" t="s">
        <v>282</v>
      </c>
    </row>
    <row r="710" spans="2:51" s="15" customFormat="1" x14ac:dyDescent="0.2">
      <c r="B710" s="173"/>
      <c r="D710" s="152" t="s">
        <v>290</v>
      </c>
      <c r="E710" s="174" t="s">
        <v>1</v>
      </c>
      <c r="F710" s="175" t="s">
        <v>916</v>
      </c>
      <c r="H710" s="174" t="s">
        <v>1</v>
      </c>
      <c r="I710" s="176"/>
      <c r="L710" s="173"/>
      <c r="M710" s="177"/>
      <c r="T710" s="178"/>
      <c r="AT710" s="174" t="s">
        <v>290</v>
      </c>
      <c r="AU710" s="174" t="s">
        <v>85</v>
      </c>
      <c r="AV710" s="15" t="s">
        <v>83</v>
      </c>
      <c r="AW710" s="15" t="s">
        <v>32</v>
      </c>
      <c r="AX710" s="15" t="s">
        <v>76</v>
      </c>
      <c r="AY710" s="174" t="s">
        <v>282</v>
      </c>
    </row>
    <row r="711" spans="2:51" s="12" customFormat="1" x14ac:dyDescent="0.2">
      <c r="B711" s="151"/>
      <c r="D711" s="152" t="s">
        <v>290</v>
      </c>
      <c r="E711" s="153" t="s">
        <v>1</v>
      </c>
      <c r="F711" s="154" t="s">
        <v>929</v>
      </c>
      <c r="H711" s="155">
        <v>3.85</v>
      </c>
      <c r="I711" s="156"/>
      <c r="L711" s="151"/>
      <c r="M711" s="157"/>
      <c r="T711" s="158"/>
      <c r="AT711" s="153" t="s">
        <v>290</v>
      </c>
      <c r="AU711" s="153" t="s">
        <v>85</v>
      </c>
      <c r="AV711" s="12" t="s">
        <v>85</v>
      </c>
      <c r="AW711" s="12" t="s">
        <v>32</v>
      </c>
      <c r="AX711" s="12" t="s">
        <v>76</v>
      </c>
      <c r="AY711" s="153" t="s">
        <v>282</v>
      </c>
    </row>
    <row r="712" spans="2:51" s="12" customFormat="1" x14ac:dyDescent="0.2">
      <c r="B712" s="151"/>
      <c r="D712" s="152" t="s">
        <v>290</v>
      </c>
      <c r="E712" s="153" t="s">
        <v>1</v>
      </c>
      <c r="F712" s="154" t="s">
        <v>928</v>
      </c>
      <c r="H712" s="155">
        <v>6.5490000000000004</v>
      </c>
      <c r="I712" s="156"/>
      <c r="L712" s="151"/>
      <c r="M712" s="157"/>
      <c r="T712" s="158"/>
      <c r="AT712" s="153" t="s">
        <v>290</v>
      </c>
      <c r="AU712" s="153" t="s">
        <v>85</v>
      </c>
      <c r="AV712" s="12" t="s">
        <v>85</v>
      </c>
      <c r="AW712" s="12" t="s">
        <v>32</v>
      </c>
      <c r="AX712" s="12" t="s">
        <v>76</v>
      </c>
      <c r="AY712" s="153" t="s">
        <v>282</v>
      </c>
    </row>
    <row r="713" spans="2:51" s="14" customFormat="1" x14ac:dyDescent="0.2">
      <c r="B713" s="166"/>
      <c r="D713" s="152" t="s">
        <v>290</v>
      </c>
      <c r="E713" s="167" t="s">
        <v>1</v>
      </c>
      <c r="F713" s="168" t="s">
        <v>306</v>
      </c>
      <c r="H713" s="169">
        <v>10.398999999999999</v>
      </c>
      <c r="I713" s="170"/>
      <c r="L713" s="166"/>
      <c r="M713" s="171"/>
      <c r="T713" s="172"/>
      <c r="AT713" s="167" t="s">
        <v>290</v>
      </c>
      <c r="AU713" s="167" t="s">
        <v>85</v>
      </c>
      <c r="AV713" s="14" t="s">
        <v>105</v>
      </c>
      <c r="AW713" s="14" t="s">
        <v>32</v>
      </c>
      <c r="AX713" s="14" t="s">
        <v>76</v>
      </c>
      <c r="AY713" s="167" t="s">
        <v>282</v>
      </c>
    </row>
    <row r="714" spans="2:51" s="15" customFormat="1" x14ac:dyDescent="0.2">
      <c r="B714" s="173"/>
      <c r="D714" s="152" t="s">
        <v>290</v>
      </c>
      <c r="E714" s="174" t="s">
        <v>1</v>
      </c>
      <c r="F714" s="175" t="s">
        <v>918</v>
      </c>
      <c r="H714" s="174" t="s">
        <v>1</v>
      </c>
      <c r="I714" s="176"/>
      <c r="L714" s="173"/>
      <c r="M714" s="177"/>
      <c r="T714" s="178"/>
      <c r="AT714" s="174" t="s">
        <v>290</v>
      </c>
      <c r="AU714" s="174" t="s">
        <v>85</v>
      </c>
      <c r="AV714" s="15" t="s">
        <v>83</v>
      </c>
      <c r="AW714" s="15" t="s">
        <v>32</v>
      </c>
      <c r="AX714" s="15" t="s">
        <v>76</v>
      </c>
      <c r="AY714" s="174" t="s">
        <v>282</v>
      </c>
    </row>
    <row r="715" spans="2:51" s="12" customFormat="1" x14ac:dyDescent="0.2">
      <c r="B715" s="151"/>
      <c r="D715" s="152" t="s">
        <v>290</v>
      </c>
      <c r="E715" s="153" t="s">
        <v>1</v>
      </c>
      <c r="F715" s="154" t="s">
        <v>929</v>
      </c>
      <c r="H715" s="155">
        <v>3.85</v>
      </c>
      <c r="I715" s="156"/>
      <c r="L715" s="151"/>
      <c r="M715" s="157"/>
      <c r="T715" s="158"/>
      <c r="AT715" s="153" t="s">
        <v>290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282</v>
      </c>
    </row>
    <row r="716" spans="2:51" s="12" customFormat="1" x14ac:dyDescent="0.2">
      <c r="B716" s="151"/>
      <c r="D716" s="152" t="s">
        <v>290</v>
      </c>
      <c r="E716" s="153" t="s">
        <v>1</v>
      </c>
      <c r="F716" s="154" t="s">
        <v>928</v>
      </c>
      <c r="H716" s="155">
        <v>6.5490000000000004</v>
      </c>
      <c r="I716" s="156"/>
      <c r="L716" s="151"/>
      <c r="M716" s="157"/>
      <c r="T716" s="158"/>
      <c r="AT716" s="153" t="s">
        <v>290</v>
      </c>
      <c r="AU716" s="153" t="s">
        <v>85</v>
      </c>
      <c r="AV716" s="12" t="s">
        <v>85</v>
      </c>
      <c r="AW716" s="12" t="s">
        <v>32</v>
      </c>
      <c r="AX716" s="12" t="s">
        <v>76</v>
      </c>
      <c r="AY716" s="153" t="s">
        <v>282</v>
      </c>
    </row>
    <row r="717" spans="2:51" s="14" customFormat="1" x14ac:dyDescent="0.2">
      <c r="B717" s="166"/>
      <c r="D717" s="152" t="s">
        <v>290</v>
      </c>
      <c r="E717" s="167" t="s">
        <v>1</v>
      </c>
      <c r="F717" s="168" t="s">
        <v>306</v>
      </c>
      <c r="H717" s="169">
        <v>10.398999999999999</v>
      </c>
      <c r="I717" s="170"/>
      <c r="L717" s="166"/>
      <c r="M717" s="171"/>
      <c r="T717" s="172"/>
      <c r="AT717" s="167" t="s">
        <v>290</v>
      </c>
      <c r="AU717" s="167" t="s">
        <v>85</v>
      </c>
      <c r="AV717" s="14" t="s">
        <v>105</v>
      </c>
      <c r="AW717" s="14" t="s">
        <v>32</v>
      </c>
      <c r="AX717" s="14" t="s">
        <v>76</v>
      </c>
      <c r="AY717" s="167" t="s">
        <v>282</v>
      </c>
    </row>
    <row r="718" spans="2:51" s="15" customFormat="1" x14ac:dyDescent="0.2">
      <c r="B718" s="173"/>
      <c r="D718" s="152" t="s">
        <v>290</v>
      </c>
      <c r="E718" s="174" t="s">
        <v>1</v>
      </c>
      <c r="F718" s="175" t="s">
        <v>919</v>
      </c>
      <c r="H718" s="174" t="s">
        <v>1</v>
      </c>
      <c r="I718" s="176"/>
      <c r="L718" s="173"/>
      <c r="M718" s="177"/>
      <c r="T718" s="178"/>
      <c r="AT718" s="174" t="s">
        <v>290</v>
      </c>
      <c r="AU718" s="174" t="s">
        <v>85</v>
      </c>
      <c r="AV718" s="15" t="s">
        <v>83</v>
      </c>
      <c r="AW718" s="15" t="s">
        <v>32</v>
      </c>
      <c r="AX718" s="15" t="s">
        <v>76</v>
      </c>
      <c r="AY718" s="174" t="s">
        <v>282</v>
      </c>
    </row>
    <row r="719" spans="2:51" s="12" customFormat="1" x14ac:dyDescent="0.2">
      <c r="B719" s="151"/>
      <c r="D719" s="152" t="s">
        <v>290</v>
      </c>
      <c r="E719" s="153" t="s">
        <v>1</v>
      </c>
      <c r="F719" s="154" t="s">
        <v>927</v>
      </c>
      <c r="H719" s="155">
        <v>2.2250000000000001</v>
      </c>
      <c r="I719" s="156"/>
      <c r="L719" s="151"/>
      <c r="M719" s="157"/>
      <c r="T719" s="158"/>
      <c r="AT719" s="153" t="s">
        <v>290</v>
      </c>
      <c r="AU719" s="153" t="s">
        <v>85</v>
      </c>
      <c r="AV719" s="12" t="s">
        <v>85</v>
      </c>
      <c r="AW719" s="12" t="s">
        <v>32</v>
      </c>
      <c r="AX719" s="12" t="s">
        <v>76</v>
      </c>
      <c r="AY719" s="153" t="s">
        <v>282</v>
      </c>
    </row>
    <row r="720" spans="2:51" s="12" customFormat="1" x14ac:dyDescent="0.2">
      <c r="B720" s="151"/>
      <c r="D720" s="152" t="s">
        <v>290</v>
      </c>
      <c r="E720" s="153" t="s">
        <v>1</v>
      </c>
      <c r="F720" s="154" t="s">
        <v>928</v>
      </c>
      <c r="H720" s="155">
        <v>6.5490000000000004</v>
      </c>
      <c r="I720" s="156"/>
      <c r="L720" s="151"/>
      <c r="M720" s="157"/>
      <c r="T720" s="158"/>
      <c r="AT720" s="153" t="s">
        <v>290</v>
      </c>
      <c r="AU720" s="153" t="s">
        <v>85</v>
      </c>
      <c r="AV720" s="12" t="s">
        <v>85</v>
      </c>
      <c r="AW720" s="12" t="s">
        <v>32</v>
      </c>
      <c r="AX720" s="12" t="s">
        <v>76</v>
      </c>
      <c r="AY720" s="153" t="s">
        <v>282</v>
      </c>
    </row>
    <row r="721" spans="2:65" s="14" customFormat="1" x14ac:dyDescent="0.2">
      <c r="B721" s="166"/>
      <c r="D721" s="152" t="s">
        <v>290</v>
      </c>
      <c r="E721" s="167" t="s">
        <v>1</v>
      </c>
      <c r="F721" s="168" t="s">
        <v>306</v>
      </c>
      <c r="H721" s="169">
        <v>8.7739999999999991</v>
      </c>
      <c r="I721" s="170"/>
      <c r="L721" s="166"/>
      <c r="M721" s="171"/>
      <c r="T721" s="172"/>
      <c r="AT721" s="167" t="s">
        <v>290</v>
      </c>
      <c r="AU721" s="167" t="s">
        <v>85</v>
      </c>
      <c r="AV721" s="14" t="s">
        <v>105</v>
      </c>
      <c r="AW721" s="14" t="s">
        <v>32</v>
      </c>
      <c r="AX721" s="14" t="s">
        <v>76</v>
      </c>
      <c r="AY721" s="167" t="s">
        <v>282</v>
      </c>
    </row>
    <row r="722" spans="2:65" s="15" customFormat="1" x14ac:dyDescent="0.2">
      <c r="B722" s="173"/>
      <c r="D722" s="152" t="s">
        <v>290</v>
      </c>
      <c r="E722" s="174" t="s">
        <v>1</v>
      </c>
      <c r="F722" s="175" t="s">
        <v>920</v>
      </c>
      <c r="H722" s="174" t="s">
        <v>1</v>
      </c>
      <c r="I722" s="176"/>
      <c r="L722" s="173"/>
      <c r="M722" s="177"/>
      <c r="T722" s="178"/>
      <c r="AT722" s="174" t="s">
        <v>290</v>
      </c>
      <c r="AU722" s="174" t="s">
        <v>85</v>
      </c>
      <c r="AV722" s="15" t="s">
        <v>83</v>
      </c>
      <c r="AW722" s="15" t="s">
        <v>32</v>
      </c>
      <c r="AX722" s="15" t="s">
        <v>76</v>
      </c>
      <c r="AY722" s="174" t="s">
        <v>282</v>
      </c>
    </row>
    <row r="723" spans="2:65" s="12" customFormat="1" x14ac:dyDescent="0.2">
      <c r="B723" s="151"/>
      <c r="D723" s="152" t="s">
        <v>290</v>
      </c>
      <c r="E723" s="153" t="s">
        <v>1</v>
      </c>
      <c r="F723" s="154" t="s">
        <v>930</v>
      </c>
      <c r="H723" s="155">
        <v>30.925000000000001</v>
      </c>
      <c r="I723" s="156"/>
      <c r="L723" s="151"/>
      <c r="M723" s="157"/>
      <c r="T723" s="158"/>
      <c r="AT723" s="153" t="s">
        <v>290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282</v>
      </c>
    </row>
    <row r="724" spans="2:65" s="14" customFormat="1" x14ac:dyDescent="0.2">
      <c r="B724" s="166"/>
      <c r="D724" s="152" t="s">
        <v>290</v>
      </c>
      <c r="E724" s="167" t="s">
        <v>1</v>
      </c>
      <c r="F724" s="168" t="s">
        <v>306</v>
      </c>
      <c r="H724" s="169">
        <v>30.925000000000001</v>
      </c>
      <c r="I724" s="170"/>
      <c r="L724" s="166"/>
      <c r="M724" s="171"/>
      <c r="T724" s="172"/>
      <c r="AT724" s="167" t="s">
        <v>290</v>
      </c>
      <c r="AU724" s="167" t="s">
        <v>85</v>
      </c>
      <c r="AV724" s="14" t="s">
        <v>105</v>
      </c>
      <c r="AW724" s="14" t="s">
        <v>32</v>
      </c>
      <c r="AX724" s="14" t="s">
        <v>76</v>
      </c>
      <c r="AY724" s="167" t="s">
        <v>282</v>
      </c>
    </row>
    <row r="725" spans="2:65" s="13" customFormat="1" x14ac:dyDescent="0.2">
      <c r="B725" s="159"/>
      <c r="D725" s="152" t="s">
        <v>290</v>
      </c>
      <c r="E725" s="160" t="s">
        <v>1</v>
      </c>
      <c r="F725" s="161" t="s">
        <v>292</v>
      </c>
      <c r="H725" s="162">
        <v>112.875</v>
      </c>
      <c r="I725" s="163"/>
      <c r="L725" s="159"/>
      <c r="M725" s="164"/>
      <c r="T725" s="165"/>
      <c r="AT725" s="160" t="s">
        <v>290</v>
      </c>
      <c r="AU725" s="160" t="s">
        <v>85</v>
      </c>
      <c r="AV725" s="13" t="s">
        <v>288</v>
      </c>
      <c r="AW725" s="13" t="s">
        <v>32</v>
      </c>
      <c r="AX725" s="13" t="s">
        <v>83</v>
      </c>
      <c r="AY725" s="160" t="s">
        <v>282</v>
      </c>
    </row>
    <row r="726" spans="2:65" s="1" customFormat="1" ht="16.5" customHeight="1" x14ac:dyDescent="0.2">
      <c r="B726" s="32"/>
      <c r="C726" s="137" t="s">
        <v>931</v>
      </c>
      <c r="D726" s="137" t="s">
        <v>284</v>
      </c>
      <c r="E726" s="138" t="s">
        <v>932</v>
      </c>
      <c r="F726" s="139" t="s">
        <v>933</v>
      </c>
      <c r="G726" s="140" t="s">
        <v>287</v>
      </c>
      <c r="H726" s="141">
        <v>112.875</v>
      </c>
      <c r="I726" s="142"/>
      <c r="J726" s="143">
        <f>ROUND(I726*H726,2)</f>
        <v>0</v>
      </c>
      <c r="K726" s="144"/>
      <c r="L726" s="32"/>
      <c r="M726" s="145" t="s">
        <v>1</v>
      </c>
      <c r="N726" s="146" t="s">
        <v>41</v>
      </c>
      <c r="P726" s="147">
        <f>O726*H726</f>
        <v>0</v>
      </c>
      <c r="Q726" s="147">
        <v>0</v>
      </c>
      <c r="R726" s="147">
        <f>Q726*H726</f>
        <v>0</v>
      </c>
      <c r="S726" s="147">
        <v>0</v>
      </c>
      <c r="T726" s="148">
        <f>S726*H726</f>
        <v>0</v>
      </c>
      <c r="AR726" s="149" t="s">
        <v>288</v>
      </c>
      <c r="AT726" s="149" t="s">
        <v>284</v>
      </c>
      <c r="AU726" s="149" t="s">
        <v>85</v>
      </c>
      <c r="AY726" s="17" t="s">
        <v>282</v>
      </c>
      <c r="BE726" s="150">
        <f>IF(N726="základní",J726,0)</f>
        <v>0</v>
      </c>
      <c r="BF726" s="150">
        <f>IF(N726="snížená",J726,0)</f>
        <v>0</v>
      </c>
      <c r="BG726" s="150">
        <f>IF(N726="zákl. přenesená",J726,0)</f>
        <v>0</v>
      </c>
      <c r="BH726" s="150">
        <f>IF(N726="sníž. přenesená",J726,0)</f>
        <v>0</v>
      </c>
      <c r="BI726" s="150">
        <f>IF(N726="nulová",J726,0)</f>
        <v>0</v>
      </c>
      <c r="BJ726" s="17" t="s">
        <v>83</v>
      </c>
      <c r="BK726" s="150">
        <f>ROUND(I726*H726,2)</f>
        <v>0</v>
      </c>
      <c r="BL726" s="17" t="s">
        <v>288</v>
      </c>
      <c r="BM726" s="149" t="s">
        <v>934</v>
      </c>
    </row>
    <row r="727" spans="2:65" s="1" customFormat="1" ht="24.2" customHeight="1" x14ac:dyDescent="0.2">
      <c r="B727" s="32"/>
      <c r="C727" s="137" t="s">
        <v>935</v>
      </c>
      <c r="D727" s="137" t="s">
        <v>284</v>
      </c>
      <c r="E727" s="138" t="s">
        <v>936</v>
      </c>
      <c r="F727" s="139" t="s">
        <v>937</v>
      </c>
      <c r="G727" s="140" t="s">
        <v>376</v>
      </c>
      <c r="H727" s="141">
        <v>0.85599999999999998</v>
      </c>
      <c r="I727" s="142"/>
      <c r="J727" s="143">
        <f>ROUND(I727*H727,2)</f>
        <v>0</v>
      </c>
      <c r="K727" s="144"/>
      <c r="L727" s="32"/>
      <c r="M727" s="145" t="s">
        <v>1</v>
      </c>
      <c r="N727" s="146" t="s">
        <v>41</v>
      </c>
      <c r="P727" s="147">
        <f>O727*H727</f>
        <v>0</v>
      </c>
      <c r="Q727" s="147">
        <v>1.05291</v>
      </c>
      <c r="R727" s="147">
        <f>Q727*H727</f>
        <v>0.90129095999999997</v>
      </c>
      <c r="S727" s="147">
        <v>0</v>
      </c>
      <c r="T727" s="148">
        <f>S727*H727</f>
        <v>0</v>
      </c>
      <c r="AR727" s="149" t="s">
        <v>288</v>
      </c>
      <c r="AT727" s="149" t="s">
        <v>284</v>
      </c>
      <c r="AU727" s="149" t="s">
        <v>85</v>
      </c>
      <c r="AY727" s="17" t="s">
        <v>282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7" t="s">
        <v>83</v>
      </c>
      <c r="BK727" s="150">
        <f>ROUND(I727*H727,2)</f>
        <v>0</v>
      </c>
      <c r="BL727" s="17" t="s">
        <v>288</v>
      </c>
      <c r="BM727" s="149" t="s">
        <v>938</v>
      </c>
    </row>
    <row r="728" spans="2:65" s="12" customFormat="1" x14ac:dyDescent="0.2">
      <c r="B728" s="151"/>
      <c r="D728" s="152" t="s">
        <v>290</v>
      </c>
      <c r="E728" s="153" t="s">
        <v>1</v>
      </c>
      <c r="F728" s="154" t="s">
        <v>939</v>
      </c>
      <c r="H728" s="155">
        <v>0.85599999999999998</v>
      </c>
      <c r="I728" s="156"/>
      <c r="L728" s="151"/>
      <c r="M728" s="157"/>
      <c r="T728" s="158"/>
      <c r="AT728" s="153" t="s">
        <v>290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282</v>
      </c>
    </row>
    <row r="729" spans="2:65" s="13" customFormat="1" x14ac:dyDescent="0.2">
      <c r="B729" s="159"/>
      <c r="D729" s="152" t="s">
        <v>290</v>
      </c>
      <c r="E729" s="160" t="s">
        <v>1</v>
      </c>
      <c r="F729" s="161" t="s">
        <v>292</v>
      </c>
      <c r="H729" s="162">
        <v>0.85599999999999998</v>
      </c>
      <c r="I729" s="163"/>
      <c r="L729" s="159"/>
      <c r="M729" s="164"/>
      <c r="T729" s="165"/>
      <c r="AT729" s="160" t="s">
        <v>290</v>
      </c>
      <c r="AU729" s="160" t="s">
        <v>85</v>
      </c>
      <c r="AV729" s="13" t="s">
        <v>288</v>
      </c>
      <c r="AW729" s="13" t="s">
        <v>32</v>
      </c>
      <c r="AX729" s="13" t="s">
        <v>83</v>
      </c>
      <c r="AY729" s="160" t="s">
        <v>282</v>
      </c>
    </row>
    <row r="730" spans="2:65" s="1" customFormat="1" ht="21.75" customHeight="1" x14ac:dyDescent="0.2">
      <c r="B730" s="32"/>
      <c r="C730" s="137" t="s">
        <v>940</v>
      </c>
      <c r="D730" s="137" t="s">
        <v>284</v>
      </c>
      <c r="E730" s="138" t="s">
        <v>941</v>
      </c>
      <c r="F730" s="139" t="s">
        <v>942</v>
      </c>
      <c r="G730" s="140" t="s">
        <v>295</v>
      </c>
      <c r="H730" s="141">
        <v>7.5119999999999996</v>
      </c>
      <c r="I730" s="142"/>
      <c r="J730" s="143">
        <f>ROUND(I730*H730,2)</f>
        <v>0</v>
      </c>
      <c r="K730" s="144"/>
      <c r="L730" s="32"/>
      <c r="M730" s="145" t="s">
        <v>1</v>
      </c>
      <c r="N730" s="146" t="s">
        <v>41</v>
      </c>
      <c r="P730" s="147">
        <f>O730*H730</f>
        <v>0</v>
      </c>
      <c r="Q730" s="147">
        <v>2.4533700000000001</v>
      </c>
      <c r="R730" s="147">
        <f>Q730*H730</f>
        <v>18.429715439999999</v>
      </c>
      <c r="S730" s="147">
        <v>0</v>
      </c>
      <c r="T730" s="148">
        <f>S730*H730</f>
        <v>0</v>
      </c>
      <c r="AR730" s="149" t="s">
        <v>288</v>
      </c>
      <c r="AT730" s="149" t="s">
        <v>284</v>
      </c>
      <c r="AU730" s="149" t="s">
        <v>85</v>
      </c>
      <c r="AY730" s="17" t="s">
        <v>282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83</v>
      </c>
      <c r="BK730" s="150">
        <f>ROUND(I730*H730,2)</f>
        <v>0</v>
      </c>
      <c r="BL730" s="17" t="s">
        <v>288</v>
      </c>
      <c r="BM730" s="149" t="s">
        <v>943</v>
      </c>
    </row>
    <row r="731" spans="2:65" s="12" customFormat="1" x14ac:dyDescent="0.2">
      <c r="B731" s="151"/>
      <c r="D731" s="152" t="s">
        <v>290</v>
      </c>
      <c r="E731" s="153" t="s">
        <v>1</v>
      </c>
      <c r="F731" s="154" t="s">
        <v>944</v>
      </c>
      <c r="H731" s="155">
        <v>4.0179999999999998</v>
      </c>
      <c r="I731" s="156"/>
      <c r="L731" s="151"/>
      <c r="M731" s="157"/>
      <c r="T731" s="158"/>
      <c r="AT731" s="153" t="s">
        <v>290</v>
      </c>
      <c r="AU731" s="153" t="s">
        <v>85</v>
      </c>
      <c r="AV731" s="12" t="s">
        <v>85</v>
      </c>
      <c r="AW731" s="12" t="s">
        <v>32</v>
      </c>
      <c r="AX731" s="12" t="s">
        <v>76</v>
      </c>
      <c r="AY731" s="153" t="s">
        <v>282</v>
      </c>
    </row>
    <row r="732" spans="2:65" s="12" customFormat="1" x14ac:dyDescent="0.2">
      <c r="B732" s="151"/>
      <c r="D732" s="152" t="s">
        <v>290</v>
      </c>
      <c r="E732" s="153" t="s">
        <v>1</v>
      </c>
      <c r="F732" s="154" t="s">
        <v>945</v>
      </c>
      <c r="H732" s="155">
        <v>1.1659999999999999</v>
      </c>
      <c r="I732" s="156"/>
      <c r="L732" s="151"/>
      <c r="M732" s="157"/>
      <c r="T732" s="158"/>
      <c r="AT732" s="153" t="s">
        <v>290</v>
      </c>
      <c r="AU732" s="153" t="s">
        <v>85</v>
      </c>
      <c r="AV732" s="12" t="s">
        <v>85</v>
      </c>
      <c r="AW732" s="12" t="s">
        <v>32</v>
      </c>
      <c r="AX732" s="12" t="s">
        <v>76</v>
      </c>
      <c r="AY732" s="153" t="s">
        <v>282</v>
      </c>
    </row>
    <row r="733" spans="2:65" s="12" customFormat="1" x14ac:dyDescent="0.2">
      <c r="B733" s="151"/>
      <c r="D733" s="152" t="s">
        <v>290</v>
      </c>
      <c r="E733" s="153" t="s">
        <v>1</v>
      </c>
      <c r="F733" s="154" t="s">
        <v>946</v>
      </c>
      <c r="H733" s="155">
        <v>0.108</v>
      </c>
      <c r="I733" s="156"/>
      <c r="L733" s="151"/>
      <c r="M733" s="157"/>
      <c r="T733" s="158"/>
      <c r="AT733" s="153" t="s">
        <v>290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282</v>
      </c>
    </row>
    <row r="734" spans="2:65" s="14" customFormat="1" x14ac:dyDescent="0.2">
      <c r="B734" s="166"/>
      <c r="D734" s="152" t="s">
        <v>290</v>
      </c>
      <c r="E734" s="167" t="s">
        <v>1</v>
      </c>
      <c r="F734" s="168" t="s">
        <v>306</v>
      </c>
      <c r="H734" s="169">
        <v>5.2919999999999998</v>
      </c>
      <c r="I734" s="170"/>
      <c r="L734" s="166"/>
      <c r="M734" s="171"/>
      <c r="T734" s="172"/>
      <c r="AT734" s="167" t="s">
        <v>290</v>
      </c>
      <c r="AU734" s="167" t="s">
        <v>85</v>
      </c>
      <c r="AV734" s="14" t="s">
        <v>105</v>
      </c>
      <c r="AW734" s="14" t="s">
        <v>32</v>
      </c>
      <c r="AX734" s="14" t="s">
        <v>76</v>
      </c>
      <c r="AY734" s="167" t="s">
        <v>282</v>
      </c>
    </row>
    <row r="735" spans="2:65" s="12" customFormat="1" x14ac:dyDescent="0.2">
      <c r="B735" s="151"/>
      <c r="D735" s="152" t="s">
        <v>290</v>
      </c>
      <c r="E735" s="153" t="s">
        <v>1</v>
      </c>
      <c r="F735" s="154" t="s">
        <v>947</v>
      </c>
      <c r="H735" s="155">
        <v>1.161</v>
      </c>
      <c r="I735" s="156"/>
      <c r="L735" s="151"/>
      <c r="M735" s="157"/>
      <c r="T735" s="158"/>
      <c r="AT735" s="153" t="s">
        <v>290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282</v>
      </c>
    </row>
    <row r="736" spans="2:65" s="12" customFormat="1" x14ac:dyDescent="0.2">
      <c r="B736" s="151"/>
      <c r="D736" s="152" t="s">
        <v>290</v>
      </c>
      <c r="E736" s="153" t="s">
        <v>1</v>
      </c>
      <c r="F736" s="154" t="s">
        <v>948</v>
      </c>
      <c r="H736" s="155">
        <v>0.23799999999999999</v>
      </c>
      <c r="I736" s="156"/>
      <c r="L736" s="151"/>
      <c r="M736" s="157"/>
      <c r="T736" s="158"/>
      <c r="AT736" s="153" t="s">
        <v>290</v>
      </c>
      <c r="AU736" s="153" t="s">
        <v>85</v>
      </c>
      <c r="AV736" s="12" t="s">
        <v>85</v>
      </c>
      <c r="AW736" s="12" t="s">
        <v>32</v>
      </c>
      <c r="AX736" s="12" t="s">
        <v>76</v>
      </c>
      <c r="AY736" s="153" t="s">
        <v>282</v>
      </c>
    </row>
    <row r="737" spans="2:65" s="12" customFormat="1" x14ac:dyDescent="0.2">
      <c r="B737" s="151"/>
      <c r="D737" s="152" t="s">
        <v>290</v>
      </c>
      <c r="E737" s="153" t="s">
        <v>1</v>
      </c>
      <c r="F737" s="154" t="s">
        <v>949</v>
      </c>
      <c r="H737" s="155">
        <v>0.432</v>
      </c>
      <c r="I737" s="156"/>
      <c r="L737" s="151"/>
      <c r="M737" s="157"/>
      <c r="T737" s="158"/>
      <c r="AT737" s="153" t="s">
        <v>290</v>
      </c>
      <c r="AU737" s="153" t="s">
        <v>85</v>
      </c>
      <c r="AV737" s="12" t="s">
        <v>85</v>
      </c>
      <c r="AW737" s="12" t="s">
        <v>32</v>
      </c>
      <c r="AX737" s="12" t="s">
        <v>76</v>
      </c>
      <c r="AY737" s="153" t="s">
        <v>282</v>
      </c>
    </row>
    <row r="738" spans="2:65" s="12" customFormat="1" x14ac:dyDescent="0.2">
      <c r="B738" s="151"/>
      <c r="D738" s="152" t="s">
        <v>290</v>
      </c>
      <c r="E738" s="153" t="s">
        <v>1</v>
      </c>
      <c r="F738" s="154" t="s">
        <v>950</v>
      </c>
      <c r="H738" s="155">
        <v>0.38900000000000001</v>
      </c>
      <c r="I738" s="156"/>
      <c r="L738" s="151"/>
      <c r="M738" s="157"/>
      <c r="T738" s="158"/>
      <c r="AT738" s="153" t="s">
        <v>290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282</v>
      </c>
    </row>
    <row r="739" spans="2:65" s="14" customFormat="1" x14ac:dyDescent="0.2">
      <c r="B739" s="166"/>
      <c r="D739" s="152" t="s">
        <v>290</v>
      </c>
      <c r="E739" s="167" t="s">
        <v>1</v>
      </c>
      <c r="F739" s="168" t="s">
        <v>306</v>
      </c>
      <c r="H739" s="169">
        <v>2.2200000000000002</v>
      </c>
      <c r="I739" s="170"/>
      <c r="L739" s="166"/>
      <c r="M739" s="171"/>
      <c r="T739" s="172"/>
      <c r="AT739" s="167" t="s">
        <v>290</v>
      </c>
      <c r="AU739" s="167" t="s">
        <v>85</v>
      </c>
      <c r="AV739" s="14" t="s">
        <v>105</v>
      </c>
      <c r="AW739" s="14" t="s">
        <v>32</v>
      </c>
      <c r="AX739" s="14" t="s">
        <v>76</v>
      </c>
      <c r="AY739" s="167" t="s">
        <v>282</v>
      </c>
    </row>
    <row r="740" spans="2:65" s="13" customFormat="1" x14ac:dyDescent="0.2">
      <c r="B740" s="159"/>
      <c r="D740" s="152" t="s">
        <v>290</v>
      </c>
      <c r="E740" s="160" t="s">
        <v>1</v>
      </c>
      <c r="F740" s="161" t="s">
        <v>292</v>
      </c>
      <c r="H740" s="162">
        <v>7.5119999999999996</v>
      </c>
      <c r="I740" s="163"/>
      <c r="L740" s="159"/>
      <c r="M740" s="164"/>
      <c r="T740" s="165"/>
      <c r="AT740" s="160" t="s">
        <v>290</v>
      </c>
      <c r="AU740" s="160" t="s">
        <v>85</v>
      </c>
      <c r="AV740" s="13" t="s">
        <v>288</v>
      </c>
      <c r="AW740" s="13" t="s">
        <v>32</v>
      </c>
      <c r="AX740" s="13" t="s">
        <v>83</v>
      </c>
      <c r="AY740" s="160" t="s">
        <v>282</v>
      </c>
    </row>
    <row r="741" spans="2:65" s="1" customFormat="1" ht="24.2" customHeight="1" x14ac:dyDescent="0.2">
      <c r="B741" s="32"/>
      <c r="C741" s="137" t="s">
        <v>951</v>
      </c>
      <c r="D741" s="137" t="s">
        <v>284</v>
      </c>
      <c r="E741" s="138" t="s">
        <v>952</v>
      </c>
      <c r="F741" s="139" t="s">
        <v>953</v>
      </c>
      <c r="G741" s="140" t="s">
        <v>376</v>
      </c>
      <c r="H741" s="141">
        <v>0.63800000000000001</v>
      </c>
      <c r="I741" s="142"/>
      <c r="J741" s="143">
        <f>ROUND(I741*H741,2)</f>
        <v>0</v>
      </c>
      <c r="K741" s="144"/>
      <c r="L741" s="32"/>
      <c r="M741" s="145" t="s">
        <v>1</v>
      </c>
      <c r="N741" s="146" t="s">
        <v>41</v>
      </c>
      <c r="P741" s="147">
        <f>O741*H741</f>
        <v>0</v>
      </c>
      <c r="Q741" s="147">
        <v>1.0492699999999999</v>
      </c>
      <c r="R741" s="147">
        <f>Q741*H741</f>
        <v>0.66943425999999995</v>
      </c>
      <c r="S741" s="147">
        <v>0</v>
      </c>
      <c r="T741" s="148">
        <f>S741*H741</f>
        <v>0</v>
      </c>
      <c r="AR741" s="149" t="s">
        <v>288</v>
      </c>
      <c r="AT741" s="149" t="s">
        <v>284</v>
      </c>
      <c r="AU741" s="149" t="s">
        <v>85</v>
      </c>
      <c r="AY741" s="17" t="s">
        <v>282</v>
      </c>
      <c r="BE741" s="150">
        <f>IF(N741="základní",J741,0)</f>
        <v>0</v>
      </c>
      <c r="BF741" s="150">
        <f>IF(N741="snížená",J741,0)</f>
        <v>0</v>
      </c>
      <c r="BG741" s="150">
        <f>IF(N741="zákl. přenesená",J741,0)</f>
        <v>0</v>
      </c>
      <c r="BH741" s="150">
        <f>IF(N741="sníž. přenesená",J741,0)</f>
        <v>0</v>
      </c>
      <c r="BI741" s="150">
        <f>IF(N741="nulová",J741,0)</f>
        <v>0</v>
      </c>
      <c r="BJ741" s="17" t="s">
        <v>83</v>
      </c>
      <c r="BK741" s="150">
        <f>ROUND(I741*H741,2)</f>
        <v>0</v>
      </c>
      <c r="BL741" s="17" t="s">
        <v>288</v>
      </c>
      <c r="BM741" s="149" t="s">
        <v>954</v>
      </c>
    </row>
    <row r="742" spans="2:65" s="12" customFormat="1" x14ac:dyDescent="0.2">
      <c r="B742" s="151"/>
      <c r="D742" s="152" t="s">
        <v>290</v>
      </c>
      <c r="E742" s="153" t="s">
        <v>1</v>
      </c>
      <c r="F742" s="154" t="s">
        <v>955</v>
      </c>
      <c r="H742" s="155">
        <v>0.63800000000000001</v>
      </c>
      <c r="I742" s="156"/>
      <c r="L742" s="151"/>
      <c r="M742" s="157"/>
      <c r="T742" s="158"/>
      <c r="AT742" s="153" t="s">
        <v>290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282</v>
      </c>
    </row>
    <row r="743" spans="2:65" s="13" customFormat="1" x14ac:dyDescent="0.2">
      <c r="B743" s="159"/>
      <c r="D743" s="152" t="s">
        <v>290</v>
      </c>
      <c r="E743" s="160" t="s">
        <v>1</v>
      </c>
      <c r="F743" s="161" t="s">
        <v>292</v>
      </c>
      <c r="H743" s="162">
        <v>0.63800000000000001</v>
      </c>
      <c r="I743" s="163"/>
      <c r="L743" s="159"/>
      <c r="M743" s="164"/>
      <c r="T743" s="165"/>
      <c r="AT743" s="160" t="s">
        <v>290</v>
      </c>
      <c r="AU743" s="160" t="s">
        <v>85</v>
      </c>
      <c r="AV743" s="13" t="s">
        <v>288</v>
      </c>
      <c r="AW743" s="13" t="s">
        <v>32</v>
      </c>
      <c r="AX743" s="13" t="s">
        <v>83</v>
      </c>
      <c r="AY743" s="160" t="s">
        <v>282</v>
      </c>
    </row>
    <row r="744" spans="2:65" s="1" customFormat="1" ht="24.2" customHeight="1" x14ac:dyDescent="0.2">
      <c r="B744" s="32"/>
      <c r="C744" s="137" t="s">
        <v>956</v>
      </c>
      <c r="D744" s="137" t="s">
        <v>284</v>
      </c>
      <c r="E744" s="138" t="s">
        <v>957</v>
      </c>
      <c r="F744" s="139" t="s">
        <v>958</v>
      </c>
      <c r="G744" s="140" t="s">
        <v>287</v>
      </c>
      <c r="H744" s="141">
        <v>35.889000000000003</v>
      </c>
      <c r="I744" s="142"/>
      <c r="J744" s="143">
        <f>ROUND(I744*H744,2)</f>
        <v>0</v>
      </c>
      <c r="K744" s="144"/>
      <c r="L744" s="32"/>
      <c r="M744" s="145" t="s">
        <v>1</v>
      </c>
      <c r="N744" s="146" t="s">
        <v>41</v>
      </c>
      <c r="P744" s="147">
        <f>O744*H744</f>
        <v>0</v>
      </c>
      <c r="Q744" s="147">
        <v>1.282E-2</v>
      </c>
      <c r="R744" s="147">
        <f>Q744*H744</f>
        <v>0.46009698000000004</v>
      </c>
      <c r="S744" s="147">
        <v>0</v>
      </c>
      <c r="T744" s="148">
        <f>S744*H744</f>
        <v>0</v>
      </c>
      <c r="AR744" s="149" t="s">
        <v>288</v>
      </c>
      <c r="AT744" s="149" t="s">
        <v>284</v>
      </c>
      <c r="AU744" s="149" t="s">
        <v>85</v>
      </c>
      <c r="AY744" s="17" t="s">
        <v>282</v>
      </c>
      <c r="BE744" s="150">
        <f>IF(N744="základní",J744,0)</f>
        <v>0</v>
      </c>
      <c r="BF744" s="150">
        <f>IF(N744="snížená",J744,0)</f>
        <v>0</v>
      </c>
      <c r="BG744" s="150">
        <f>IF(N744="zákl. přenesená",J744,0)</f>
        <v>0</v>
      </c>
      <c r="BH744" s="150">
        <f>IF(N744="sníž. přenesená",J744,0)</f>
        <v>0</v>
      </c>
      <c r="BI744" s="150">
        <f>IF(N744="nulová",J744,0)</f>
        <v>0</v>
      </c>
      <c r="BJ744" s="17" t="s">
        <v>83</v>
      </c>
      <c r="BK744" s="150">
        <f>ROUND(I744*H744,2)</f>
        <v>0</v>
      </c>
      <c r="BL744" s="17" t="s">
        <v>288</v>
      </c>
      <c r="BM744" s="149" t="s">
        <v>959</v>
      </c>
    </row>
    <row r="745" spans="2:65" s="12" customFormat="1" x14ac:dyDescent="0.2">
      <c r="B745" s="151"/>
      <c r="D745" s="152" t="s">
        <v>290</v>
      </c>
      <c r="E745" s="153" t="s">
        <v>1</v>
      </c>
      <c r="F745" s="154" t="s">
        <v>960</v>
      </c>
      <c r="H745" s="155">
        <v>24.18</v>
      </c>
      <c r="I745" s="156"/>
      <c r="L745" s="151"/>
      <c r="M745" s="157"/>
      <c r="T745" s="158"/>
      <c r="AT745" s="153" t="s">
        <v>290</v>
      </c>
      <c r="AU745" s="153" t="s">
        <v>85</v>
      </c>
      <c r="AV745" s="12" t="s">
        <v>85</v>
      </c>
      <c r="AW745" s="12" t="s">
        <v>32</v>
      </c>
      <c r="AX745" s="12" t="s">
        <v>76</v>
      </c>
      <c r="AY745" s="153" t="s">
        <v>282</v>
      </c>
    </row>
    <row r="746" spans="2:65" s="14" customFormat="1" x14ac:dyDescent="0.2">
      <c r="B746" s="166"/>
      <c r="D746" s="152" t="s">
        <v>290</v>
      </c>
      <c r="E746" s="167" t="s">
        <v>1</v>
      </c>
      <c r="F746" s="168" t="s">
        <v>306</v>
      </c>
      <c r="H746" s="169">
        <v>24.18</v>
      </c>
      <c r="I746" s="170"/>
      <c r="L746" s="166"/>
      <c r="M746" s="171"/>
      <c r="T746" s="172"/>
      <c r="AT746" s="167" t="s">
        <v>290</v>
      </c>
      <c r="AU746" s="167" t="s">
        <v>85</v>
      </c>
      <c r="AV746" s="14" t="s">
        <v>105</v>
      </c>
      <c r="AW746" s="14" t="s">
        <v>32</v>
      </c>
      <c r="AX746" s="14" t="s">
        <v>76</v>
      </c>
      <c r="AY746" s="167" t="s">
        <v>282</v>
      </c>
    </row>
    <row r="747" spans="2:65" s="12" customFormat="1" x14ac:dyDescent="0.2">
      <c r="B747" s="151"/>
      <c r="D747" s="152" t="s">
        <v>290</v>
      </c>
      <c r="E747" s="153" t="s">
        <v>1</v>
      </c>
      <c r="F747" s="154" t="s">
        <v>961</v>
      </c>
      <c r="H747" s="155">
        <v>8.1270000000000007</v>
      </c>
      <c r="I747" s="156"/>
      <c r="L747" s="151"/>
      <c r="M747" s="157"/>
      <c r="T747" s="158"/>
      <c r="AT747" s="153" t="s">
        <v>290</v>
      </c>
      <c r="AU747" s="153" t="s">
        <v>85</v>
      </c>
      <c r="AV747" s="12" t="s">
        <v>85</v>
      </c>
      <c r="AW747" s="12" t="s">
        <v>32</v>
      </c>
      <c r="AX747" s="12" t="s">
        <v>76</v>
      </c>
      <c r="AY747" s="153" t="s">
        <v>282</v>
      </c>
    </row>
    <row r="748" spans="2:65" s="12" customFormat="1" x14ac:dyDescent="0.2">
      <c r="B748" s="151"/>
      <c r="D748" s="152" t="s">
        <v>290</v>
      </c>
      <c r="E748" s="153" t="s">
        <v>1</v>
      </c>
      <c r="F748" s="154" t="s">
        <v>962</v>
      </c>
      <c r="H748" s="155">
        <v>1.512</v>
      </c>
      <c r="I748" s="156"/>
      <c r="L748" s="151"/>
      <c r="M748" s="157"/>
      <c r="T748" s="158"/>
      <c r="AT748" s="153" t="s">
        <v>290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282</v>
      </c>
    </row>
    <row r="749" spans="2:65" s="12" customFormat="1" x14ac:dyDescent="0.2">
      <c r="B749" s="151"/>
      <c r="D749" s="152" t="s">
        <v>290</v>
      </c>
      <c r="E749" s="153" t="s">
        <v>1</v>
      </c>
      <c r="F749" s="154" t="s">
        <v>963</v>
      </c>
      <c r="H749" s="155">
        <v>2.0699999999999998</v>
      </c>
      <c r="I749" s="156"/>
      <c r="L749" s="151"/>
      <c r="M749" s="157"/>
      <c r="T749" s="158"/>
      <c r="AT749" s="153" t="s">
        <v>290</v>
      </c>
      <c r="AU749" s="153" t="s">
        <v>85</v>
      </c>
      <c r="AV749" s="12" t="s">
        <v>85</v>
      </c>
      <c r="AW749" s="12" t="s">
        <v>32</v>
      </c>
      <c r="AX749" s="12" t="s">
        <v>76</v>
      </c>
      <c r="AY749" s="153" t="s">
        <v>282</v>
      </c>
    </row>
    <row r="750" spans="2:65" s="14" customFormat="1" x14ac:dyDescent="0.2">
      <c r="B750" s="166"/>
      <c r="D750" s="152" t="s">
        <v>290</v>
      </c>
      <c r="E750" s="167" t="s">
        <v>1</v>
      </c>
      <c r="F750" s="168" t="s">
        <v>306</v>
      </c>
      <c r="H750" s="169">
        <v>11.709</v>
      </c>
      <c r="I750" s="170"/>
      <c r="L750" s="166"/>
      <c r="M750" s="171"/>
      <c r="T750" s="172"/>
      <c r="AT750" s="167" t="s">
        <v>290</v>
      </c>
      <c r="AU750" s="167" t="s">
        <v>85</v>
      </c>
      <c r="AV750" s="14" t="s">
        <v>105</v>
      </c>
      <c r="AW750" s="14" t="s">
        <v>32</v>
      </c>
      <c r="AX750" s="14" t="s">
        <v>76</v>
      </c>
      <c r="AY750" s="167" t="s">
        <v>282</v>
      </c>
    </row>
    <row r="751" spans="2:65" s="13" customFormat="1" x14ac:dyDescent="0.2">
      <c r="B751" s="159"/>
      <c r="D751" s="152" t="s">
        <v>290</v>
      </c>
      <c r="E751" s="160" t="s">
        <v>1</v>
      </c>
      <c r="F751" s="161" t="s">
        <v>292</v>
      </c>
      <c r="H751" s="162">
        <v>35.889000000000003</v>
      </c>
      <c r="I751" s="163"/>
      <c r="L751" s="159"/>
      <c r="M751" s="164"/>
      <c r="T751" s="165"/>
      <c r="AT751" s="160" t="s">
        <v>290</v>
      </c>
      <c r="AU751" s="160" t="s">
        <v>85</v>
      </c>
      <c r="AV751" s="13" t="s">
        <v>288</v>
      </c>
      <c r="AW751" s="13" t="s">
        <v>32</v>
      </c>
      <c r="AX751" s="13" t="s">
        <v>83</v>
      </c>
      <c r="AY751" s="160" t="s">
        <v>282</v>
      </c>
    </row>
    <row r="752" spans="2:65" s="1" customFormat="1" ht="24.2" customHeight="1" x14ac:dyDescent="0.2">
      <c r="B752" s="32"/>
      <c r="C752" s="137" t="s">
        <v>964</v>
      </c>
      <c r="D752" s="137" t="s">
        <v>284</v>
      </c>
      <c r="E752" s="138" t="s">
        <v>965</v>
      </c>
      <c r="F752" s="139" t="s">
        <v>966</v>
      </c>
      <c r="G752" s="140" t="s">
        <v>287</v>
      </c>
      <c r="H752" s="141">
        <v>35.889000000000003</v>
      </c>
      <c r="I752" s="142"/>
      <c r="J752" s="143">
        <f>ROUND(I752*H752,2)</f>
        <v>0</v>
      </c>
      <c r="K752" s="144"/>
      <c r="L752" s="32"/>
      <c r="M752" s="145" t="s">
        <v>1</v>
      </c>
      <c r="N752" s="146" t="s">
        <v>41</v>
      </c>
      <c r="P752" s="147">
        <f>O752*H752</f>
        <v>0</v>
      </c>
      <c r="Q752" s="147">
        <v>0</v>
      </c>
      <c r="R752" s="147">
        <f>Q752*H752</f>
        <v>0</v>
      </c>
      <c r="S752" s="147">
        <v>0</v>
      </c>
      <c r="T752" s="148">
        <f>S752*H752</f>
        <v>0</v>
      </c>
      <c r="AR752" s="149" t="s">
        <v>288</v>
      </c>
      <c r="AT752" s="149" t="s">
        <v>284</v>
      </c>
      <c r="AU752" s="149" t="s">
        <v>85</v>
      </c>
      <c r="AY752" s="17" t="s">
        <v>282</v>
      </c>
      <c r="BE752" s="150">
        <f>IF(N752="základní",J752,0)</f>
        <v>0</v>
      </c>
      <c r="BF752" s="150">
        <f>IF(N752="snížená",J752,0)</f>
        <v>0</v>
      </c>
      <c r="BG752" s="150">
        <f>IF(N752="zákl. přenesená",J752,0)</f>
        <v>0</v>
      </c>
      <c r="BH752" s="150">
        <f>IF(N752="sníž. přenesená",J752,0)</f>
        <v>0</v>
      </c>
      <c r="BI752" s="150">
        <f>IF(N752="nulová",J752,0)</f>
        <v>0</v>
      </c>
      <c r="BJ752" s="17" t="s">
        <v>83</v>
      </c>
      <c r="BK752" s="150">
        <f>ROUND(I752*H752,2)</f>
        <v>0</v>
      </c>
      <c r="BL752" s="17" t="s">
        <v>288</v>
      </c>
      <c r="BM752" s="149" t="s">
        <v>967</v>
      </c>
    </row>
    <row r="753" spans="2:65" s="1" customFormat="1" ht="21.75" customHeight="1" x14ac:dyDescent="0.2">
      <c r="B753" s="32"/>
      <c r="C753" s="137" t="s">
        <v>968</v>
      </c>
      <c r="D753" s="137" t="s">
        <v>284</v>
      </c>
      <c r="E753" s="138" t="s">
        <v>969</v>
      </c>
      <c r="F753" s="139" t="s">
        <v>970</v>
      </c>
      <c r="G753" s="140" t="s">
        <v>613</v>
      </c>
      <c r="H753" s="141">
        <v>1</v>
      </c>
      <c r="I753" s="142"/>
      <c r="J753" s="143">
        <f>ROUND(I753*H753,2)</f>
        <v>0</v>
      </c>
      <c r="K753" s="144"/>
      <c r="L753" s="32"/>
      <c r="M753" s="145" t="s">
        <v>1</v>
      </c>
      <c r="N753" s="146" t="s">
        <v>41</v>
      </c>
      <c r="P753" s="147">
        <f>O753*H753</f>
        <v>0</v>
      </c>
      <c r="Q753" s="147">
        <v>0.14582999999999999</v>
      </c>
      <c r="R753" s="147">
        <f>Q753*H753</f>
        <v>0.14582999999999999</v>
      </c>
      <c r="S753" s="147">
        <v>0</v>
      </c>
      <c r="T753" s="148">
        <f>S753*H753</f>
        <v>0</v>
      </c>
      <c r="AR753" s="149" t="s">
        <v>288</v>
      </c>
      <c r="AT753" s="149" t="s">
        <v>284</v>
      </c>
      <c r="AU753" s="149" t="s">
        <v>85</v>
      </c>
      <c r="AY753" s="17" t="s">
        <v>282</v>
      </c>
      <c r="BE753" s="150">
        <f>IF(N753="základní",J753,0)</f>
        <v>0</v>
      </c>
      <c r="BF753" s="150">
        <f>IF(N753="snížená",J753,0)</f>
        <v>0</v>
      </c>
      <c r="BG753" s="150">
        <f>IF(N753="zákl. přenesená",J753,0)</f>
        <v>0</v>
      </c>
      <c r="BH753" s="150">
        <f>IF(N753="sníž. přenesená",J753,0)</f>
        <v>0</v>
      </c>
      <c r="BI753" s="150">
        <f>IF(N753="nulová",J753,0)</f>
        <v>0</v>
      </c>
      <c r="BJ753" s="17" t="s">
        <v>83</v>
      </c>
      <c r="BK753" s="150">
        <f>ROUND(I753*H753,2)</f>
        <v>0</v>
      </c>
      <c r="BL753" s="17" t="s">
        <v>288</v>
      </c>
      <c r="BM753" s="149" t="s">
        <v>971</v>
      </c>
    </row>
    <row r="754" spans="2:65" s="15" customFormat="1" x14ac:dyDescent="0.2">
      <c r="B754" s="173"/>
      <c r="D754" s="152" t="s">
        <v>290</v>
      </c>
      <c r="E754" s="174" t="s">
        <v>1</v>
      </c>
      <c r="F754" s="175" t="s">
        <v>972</v>
      </c>
      <c r="H754" s="174" t="s">
        <v>1</v>
      </c>
      <c r="I754" s="176"/>
      <c r="L754" s="173"/>
      <c r="M754" s="177"/>
      <c r="T754" s="178"/>
      <c r="AT754" s="174" t="s">
        <v>290</v>
      </c>
      <c r="AU754" s="174" t="s">
        <v>85</v>
      </c>
      <c r="AV754" s="15" t="s">
        <v>83</v>
      </c>
      <c r="AW754" s="15" t="s">
        <v>32</v>
      </c>
      <c r="AX754" s="15" t="s">
        <v>76</v>
      </c>
      <c r="AY754" s="174" t="s">
        <v>282</v>
      </c>
    </row>
    <row r="755" spans="2:65" s="12" customFormat="1" x14ac:dyDescent="0.2">
      <c r="B755" s="151"/>
      <c r="D755" s="152" t="s">
        <v>290</v>
      </c>
      <c r="E755" s="153" t="s">
        <v>1</v>
      </c>
      <c r="F755" s="154" t="s">
        <v>83</v>
      </c>
      <c r="H755" s="155">
        <v>1</v>
      </c>
      <c r="I755" s="156"/>
      <c r="L755" s="151"/>
      <c r="M755" s="157"/>
      <c r="T755" s="158"/>
      <c r="AT755" s="153" t="s">
        <v>290</v>
      </c>
      <c r="AU755" s="153" t="s">
        <v>85</v>
      </c>
      <c r="AV755" s="12" t="s">
        <v>85</v>
      </c>
      <c r="AW755" s="12" t="s">
        <v>32</v>
      </c>
      <c r="AX755" s="12" t="s">
        <v>76</v>
      </c>
      <c r="AY755" s="153" t="s">
        <v>282</v>
      </c>
    </row>
    <row r="756" spans="2:65" s="13" customFormat="1" x14ac:dyDescent="0.2">
      <c r="B756" s="159"/>
      <c r="D756" s="152" t="s">
        <v>290</v>
      </c>
      <c r="E756" s="160" t="s">
        <v>1</v>
      </c>
      <c r="F756" s="161" t="s">
        <v>292</v>
      </c>
      <c r="H756" s="162">
        <v>1</v>
      </c>
      <c r="I756" s="163"/>
      <c r="L756" s="159"/>
      <c r="M756" s="164"/>
      <c r="T756" s="165"/>
      <c r="AT756" s="160" t="s">
        <v>290</v>
      </c>
      <c r="AU756" s="160" t="s">
        <v>85</v>
      </c>
      <c r="AV756" s="13" t="s">
        <v>288</v>
      </c>
      <c r="AW756" s="13" t="s">
        <v>32</v>
      </c>
      <c r="AX756" s="13" t="s">
        <v>83</v>
      </c>
      <c r="AY756" s="160" t="s">
        <v>282</v>
      </c>
    </row>
    <row r="757" spans="2:65" s="1" customFormat="1" ht="33" customHeight="1" x14ac:dyDescent="0.2">
      <c r="B757" s="32"/>
      <c r="C757" s="137" t="s">
        <v>973</v>
      </c>
      <c r="D757" s="137" t="s">
        <v>284</v>
      </c>
      <c r="E757" s="138" t="s">
        <v>974</v>
      </c>
      <c r="F757" s="139" t="s">
        <v>975</v>
      </c>
      <c r="G757" s="140" t="s">
        <v>613</v>
      </c>
      <c r="H757" s="141">
        <v>4</v>
      </c>
      <c r="I757" s="142"/>
      <c r="J757" s="143">
        <f>ROUND(I757*H757,2)</f>
        <v>0</v>
      </c>
      <c r="K757" s="144"/>
      <c r="L757" s="32"/>
      <c r="M757" s="145" t="s">
        <v>1</v>
      </c>
      <c r="N757" s="146" t="s">
        <v>41</v>
      </c>
      <c r="P757" s="147">
        <f>O757*H757</f>
        <v>0</v>
      </c>
      <c r="Q757" s="147">
        <v>0.14582999999999999</v>
      </c>
      <c r="R757" s="147">
        <f>Q757*H757</f>
        <v>0.58331999999999995</v>
      </c>
      <c r="S757" s="147">
        <v>0</v>
      </c>
      <c r="T757" s="148">
        <f>S757*H757</f>
        <v>0</v>
      </c>
      <c r="AR757" s="149" t="s">
        <v>288</v>
      </c>
      <c r="AT757" s="149" t="s">
        <v>284</v>
      </c>
      <c r="AU757" s="149" t="s">
        <v>85</v>
      </c>
      <c r="AY757" s="17" t="s">
        <v>282</v>
      </c>
      <c r="BE757" s="150">
        <f>IF(N757="základní",J757,0)</f>
        <v>0</v>
      </c>
      <c r="BF757" s="150">
        <f>IF(N757="snížená",J757,0)</f>
        <v>0</v>
      </c>
      <c r="BG757" s="150">
        <f>IF(N757="zákl. přenesená",J757,0)</f>
        <v>0</v>
      </c>
      <c r="BH757" s="150">
        <f>IF(N757="sníž. přenesená",J757,0)</f>
        <v>0</v>
      </c>
      <c r="BI757" s="150">
        <f>IF(N757="nulová",J757,0)</f>
        <v>0</v>
      </c>
      <c r="BJ757" s="17" t="s">
        <v>83</v>
      </c>
      <c r="BK757" s="150">
        <f>ROUND(I757*H757,2)</f>
        <v>0</v>
      </c>
      <c r="BL757" s="17" t="s">
        <v>288</v>
      </c>
      <c r="BM757" s="149" t="s">
        <v>976</v>
      </c>
    </row>
    <row r="758" spans="2:65" s="1" customFormat="1" ht="33" customHeight="1" x14ac:dyDescent="0.2">
      <c r="B758" s="32"/>
      <c r="C758" s="137" t="s">
        <v>977</v>
      </c>
      <c r="D758" s="137" t="s">
        <v>284</v>
      </c>
      <c r="E758" s="138" t="s">
        <v>978</v>
      </c>
      <c r="F758" s="139" t="s">
        <v>979</v>
      </c>
      <c r="G758" s="140" t="s">
        <v>613</v>
      </c>
      <c r="H758" s="141">
        <v>1</v>
      </c>
      <c r="I758" s="142"/>
      <c r="J758" s="143">
        <f>ROUND(I758*H758,2)</f>
        <v>0</v>
      </c>
      <c r="K758" s="144"/>
      <c r="L758" s="32"/>
      <c r="M758" s="145" t="s">
        <v>1</v>
      </c>
      <c r="N758" s="146" t="s">
        <v>41</v>
      </c>
      <c r="P758" s="147">
        <f>O758*H758</f>
        <v>0</v>
      </c>
      <c r="Q758" s="147">
        <v>7.2980000000000003E-2</v>
      </c>
      <c r="R758" s="147">
        <f>Q758*H758</f>
        <v>7.2980000000000003E-2</v>
      </c>
      <c r="S758" s="147">
        <v>0</v>
      </c>
      <c r="T758" s="148">
        <f>S758*H758</f>
        <v>0</v>
      </c>
      <c r="AR758" s="149" t="s">
        <v>288</v>
      </c>
      <c r="AT758" s="149" t="s">
        <v>284</v>
      </c>
      <c r="AU758" s="149" t="s">
        <v>85</v>
      </c>
      <c r="AY758" s="17" t="s">
        <v>282</v>
      </c>
      <c r="BE758" s="150">
        <f>IF(N758="základní",J758,0)</f>
        <v>0</v>
      </c>
      <c r="BF758" s="150">
        <f>IF(N758="snížená",J758,0)</f>
        <v>0</v>
      </c>
      <c r="BG758" s="150">
        <f>IF(N758="zákl. přenesená",J758,0)</f>
        <v>0</v>
      </c>
      <c r="BH758" s="150">
        <f>IF(N758="sníž. přenesená",J758,0)</f>
        <v>0</v>
      </c>
      <c r="BI758" s="150">
        <f>IF(N758="nulová",J758,0)</f>
        <v>0</v>
      </c>
      <c r="BJ758" s="17" t="s">
        <v>83</v>
      </c>
      <c r="BK758" s="150">
        <f>ROUND(I758*H758,2)</f>
        <v>0</v>
      </c>
      <c r="BL758" s="17" t="s">
        <v>288</v>
      </c>
      <c r="BM758" s="149" t="s">
        <v>980</v>
      </c>
    </row>
    <row r="759" spans="2:65" s="15" customFormat="1" x14ac:dyDescent="0.2">
      <c r="B759" s="173"/>
      <c r="D759" s="152" t="s">
        <v>290</v>
      </c>
      <c r="E759" s="174" t="s">
        <v>1</v>
      </c>
      <c r="F759" s="175" t="s">
        <v>598</v>
      </c>
      <c r="H759" s="174" t="s">
        <v>1</v>
      </c>
      <c r="I759" s="176"/>
      <c r="L759" s="173"/>
      <c r="M759" s="177"/>
      <c r="T759" s="178"/>
      <c r="AT759" s="174" t="s">
        <v>290</v>
      </c>
      <c r="AU759" s="174" t="s">
        <v>85</v>
      </c>
      <c r="AV759" s="15" t="s">
        <v>83</v>
      </c>
      <c r="AW759" s="15" t="s">
        <v>32</v>
      </c>
      <c r="AX759" s="15" t="s">
        <v>76</v>
      </c>
      <c r="AY759" s="174" t="s">
        <v>282</v>
      </c>
    </row>
    <row r="760" spans="2:65" s="12" customFormat="1" x14ac:dyDescent="0.2">
      <c r="B760" s="151"/>
      <c r="D760" s="152" t="s">
        <v>290</v>
      </c>
      <c r="E760" s="153" t="s">
        <v>1</v>
      </c>
      <c r="F760" s="154" t="s">
        <v>83</v>
      </c>
      <c r="H760" s="155">
        <v>1</v>
      </c>
      <c r="I760" s="156"/>
      <c r="L760" s="151"/>
      <c r="M760" s="157"/>
      <c r="T760" s="158"/>
      <c r="AT760" s="153" t="s">
        <v>290</v>
      </c>
      <c r="AU760" s="153" t="s">
        <v>85</v>
      </c>
      <c r="AV760" s="12" t="s">
        <v>85</v>
      </c>
      <c r="AW760" s="12" t="s">
        <v>32</v>
      </c>
      <c r="AX760" s="12" t="s">
        <v>76</v>
      </c>
      <c r="AY760" s="153" t="s">
        <v>282</v>
      </c>
    </row>
    <row r="761" spans="2:65" s="14" customFormat="1" x14ac:dyDescent="0.2">
      <c r="B761" s="166"/>
      <c r="D761" s="152" t="s">
        <v>290</v>
      </c>
      <c r="E761" s="167" t="s">
        <v>1</v>
      </c>
      <c r="F761" s="168" t="s">
        <v>306</v>
      </c>
      <c r="H761" s="169">
        <v>1</v>
      </c>
      <c r="I761" s="170"/>
      <c r="L761" s="166"/>
      <c r="M761" s="171"/>
      <c r="T761" s="172"/>
      <c r="AT761" s="167" t="s">
        <v>290</v>
      </c>
      <c r="AU761" s="167" t="s">
        <v>85</v>
      </c>
      <c r="AV761" s="14" t="s">
        <v>105</v>
      </c>
      <c r="AW761" s="14" t="s">
        <v>32</v>
      </c>
      <c r="AX761" s="14" t="s">
        <v>76</v>
      </c>
      <c r="AY761" s="167" t="s">
        <v>282</v>
      </c>
    </row>
    <row r="762" spans="2:65" s="13" customFormat="1" x14ac:dyDescent="0.2">
      <c r="B762" s="159"/>
      <c r="D762" s="152" t="s">
        <v>290</v>
      </c>
      <c r="E762" s="160" t="s">
        <v>1</v>
      </c>
      <c r="F762" s="161" t="s">
        <v>292</v>
      </c>
      <c r="H762" s="162">
        <v>1</v>
      </c>
      <c r="I762" s="163"/>
      <c r="L762" s="159"/>
      <c r="M762" s="164"/>
      <c r="T762" s="165"/>
      <c r="AT762" s="160" t="s">
        <v>290</v>
      </c>
      <c r="AU762" s="160" t="s">
        <v>85</v>
      </c>
      <c r="AV762" s="13" t="s">
        <v>288</v>
      </c>
      <c r="AW762" s="13" t="s">
        <v>32</v>
      </c>
      <c r="AX762" s="13" t="s">
        <v>83</v>
      </c>
      <c r="AY762" s="160" t="s">
        <v>282</v>
      </c>
    </row>
    <row r="763" spans="2:65" s="1" customFormat="1" ht="16.5" customHeight="1" x14ac:dyDescent="0.2">
      <c r="B763" s="32"/>
      <c r="C763" s="137" t="s">
        <v>981</v>
      </c>
      <c r="D763" s="137" t="s">
        <v>284</v>
      </c>
      <c r="E763" s="138" t="s">
        <v>982</v>
      </c>
      <c r="F763" s="139" t="s">
        <v>983</v>
      </c>
      <c r="G763" s="140" t="s">
        <v>287</v>
      </c>
      <c r="H763" s="141">
        <v>10.512</v>
      </c>
      <c r="I763" s="142"/>
      <c r="J763" s="143">
        <f>ROUND(I763*H763,2)</f>
        <v>0</v>
      </c>
      <c r="K763" s="144"/>
      <c r="L763" s="32"/>
      <c r="M763" s="145" t="s">
        <v>1</v>
      </c>
      <c r="N763" s="146" t="s">
        <v>41</v>
      </c>
      <c r="P763" s="147">
        <f>O763*H763</f>
        <v>0</v>
      </c>
      <c r="Q763" s="147">
        <v>6.5799999999999999E-3</v>
      </c>
      <c r="R763" s="147">
        <f>Q763*H763</f>
        <v>6.9168960000000002E-2</v>
      </c>
      <c r="S763" s="147">
        <v>0</v>
      </c>
      <c r="T763" s="148">
        <f>S763*H763</f>
        <v>0</v>
      </c>
      <c r="AR763" s="149" t="s">
        <v>288</v>
      </c>
      <c r="AT763" s="149" t="s">
        <v>284</v>
      </c>
      <c r="AU763" s="149" t="s">
        <v>85</v>
      </c>
      <c r="AY763" s="17" t="s">
        <v>282</v>
      </c>
      <c r="BE763" s="150">
        <f>IF(N763="základní",J763,0)</f>
        <v>0</v>
      </c>
      <c r="BF763" s="150">
        <f>IF(N763="snížená",J763,0)</f>
        <v>0</v>
      </c>
      <c r="BG763" s="150">
        <f>IF(N763="zákl. přenesená",J763,0)</f>
        <v>0</v>
      </c>
      <c r="BH763" s="150">
        <f>IF(N763="sníž. přenesená",J763,0)</f>
        <v>0</v>
      </c>
      <c r="BI763" s="150">
        <f>IF(N763="nulová",J763,0)</f>
        <v>0</v>
      </c>
      <c r="BJ763" s="17" t="s">
        <v>83</v>
      </c>
      <c r="BK763" s="150">
        <f>ROUND(I763*H763,2)</f>
        <v>0</v>
      </c>
      <c r="BL763" s="17" t="s">
        <v>288</v>
      </c>
      <c r="BM763" s="149" t="s">
        <v>984</v>
      </c>
    </row>
    <row r="764" spans="2:65" s="12" customFormat="1" x14ac:dyDescent="0.2">
      <c r="B764" s="151"/>
      <c r="D764" s="152" t="s">
        <v>290</v>
      </c>
      <c r="E764" s="153" t="s">
        <v>1</v>
      </c>
      <c r="F764" s="154" t="s">
        <v>985</v>
      </c>
      <c r="H764" s="155">
        <v>7.7759999999999998</v>
      </c>
      <c r="I764" s="156"/>
      <c r="L764" s="151"/>
      <c r="M764" s="157"/>
      <c r="T764" s="158"/>
      <c r="AT764" s="153" t="s">
        <v>290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282</v>
      </c>
    </row>
    <row r="765" spans="2:65" s="12" customFormat="1" x14ac:dyDescent="0.2">
      <c r="B765" s="151"/>
      <c r="D765" s="152" t="s">
        <v>290</v>
      </c>
      <c r="E765" s="153" t="s">
        <v>1</v>
      </c>
      <c r="F765" s="154" t="s">
        <v>986</v>
      </c>
      <c r="H765" s="155">
        <v>2.7360000000000002</v>
      </c>
      <c r="I765" s="156"/>
      <c r="L765" s="151"/>
      <c r="M765" s="157"/>
      <c r="T765" s="158"/>
      <c r="AT765" s="153" t="s">
        <v>290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282</v>
      </c>
    </row>
    <row r="766" spans="2:65" s="13" customFormat="1" x14ac:dyDescent="0.2">
      <c r="B766" s="159"/>
      <c r="D766" s="152" t="s">
        <v>290</v>
      </c>
      <c r="E766" s="160" t="s">
        <v>1</v>
      </c>
      <c r="F766" s="161" t="s">
        <v>292</v>
      </c>
      <c r="H766" s="162">
        <v>10.512</v>
      </c>
      <c r="I766" s="163"/>
      <c r="L766" s="159"/>
      <c r="M766" s="164"/>
      <c r="T766" s="165"/>
      <c r="AT766" s="160" t="s">
        <v>290</v>
      </c>
      <c r="AU766" s="160" t="s">
        <v>85</v>
      </c>
      <c r="AV766" s="13" t="s">
        <v>288</v>
      </c>
      <c r="AW766" s="13" t="s">
        <v>32</v>
      </c>
      <c r="AX766" s="13" t="s">
        <v>83</v>
      </c>
      <c r="AY766" s="160" t="s">
        <v>282</v>
      </c>
    </row>
    <row r="767" spans="2:65" s="1" customFormat="1" ht="16.5" customHeight="1" x14ac:dyDescent="0.2">
      <c r="B767" s="32"/>
      <c r="C767" s="137" t="s">
        <v>987</v>
      </c>
      <c r="D767" s="137" t="s">
        <v>284</v>
      </c>
      <c r="E767" s="138" t="s">
        <v>988</v>
      </c>
      <c r="F767" s="139" t="s">
        <v>989</v>
      </c>
      <c r="G767" s="140" t="s">
        <v>287</v>
      </c>
      <c r="H767" s="141">
        <v>10.512</v>
      </c>
      <c r="I767" s="142"/>
      <c r="J767" s="143">
        <f>ROUND(I767*H767,2)</f>
        <v>0</v>
      </c>
      <c r="K767" s="144"/>
      <c r="L767" s="32"/>
      <c r="M767" s="145" t="s">
        <v>1</v>
      </c>
      <c r="N767" s="146" t="s">
        <v>41</v>
      </c>
      <c r="P767" s="147">
        <f>O767*H767</f>
        <v>0</v>
      </c>
      <c r="Q767" s="147">
        <v>0</v>
      </c>
      <c r="R767" s="147">
        <f>Q767*H767</f>
        <v>0</v>
      </c>
      <c r="S767" s="147">
        <v>0</v>
      </c>
      <c r="T767" s="148">
        <f>S767*H767</f>
        <v>0</v>
      </c>
      <c r="AR767" s="149" t="s">
        <v>288</v>
      </c>
      <c r="AT767" s="149" t="s">
        <v>284</v>
      </c>
      <c r="AU767" s="149" t="s">
        <v>85</v>
      </c>
      <c r="AY767" s="17" t="s">
        <v>282</v>
      </c>
      <c r="BE767" s="150">
        <f>IF(N767="základní",J767,0)</f>
        <v>0</v>
      </c>
      <c r="BF767" s="150">
        <f>IF(N767="snížená",J767,0)</f>
        <v>0</v>
      </c>
      <c r="BG767" s="150">
        <f>IF(N767="zákl. přenesená",J767,0)</f>
        <v>0</v>
      </c>
      <c r="BH767" s="150">
        <f>IF(N767="sníž. přenesená",J767,0)</f>
        <v>0</v>
      </c>
      <c r="BI767" s="150">
        <f>IF(N767="nulová",J767,0)</f>
        <v>0</v>
      </c>
      <c r="BJ767" s="17" t="s">
        <v>83</v>
      </c>
      <c r="BK767" s="150">
        <f>ROUND(I767*H767,2)</f>
        <v>0</v>
      </c>
      <c r="BL767" s="17" t="s">
        <v>288</v>
      </c>
      <c r="BM767" s="149" t="s">
        <v>990</v>
      </c>
    </row>
    <row r="768" spans="2:65" s="11" customFormat="1" ht="22.9" customHeight="1" x14ac:dyDescent="0.2">
      <c r="B768" s="125"/>
      <c r="D768" s="126" t="s">
        <v>75</v>
      </c>
      <c r="E768" s="135" t="s">
        <v>330</v>
      </c>
      <c r="F768" s="135" t="s">
        <v>991</v>
      </c>
      <c r="I768" s="128"/>
      <c r="J768" s="136">
        <f>BK768</f>
        <v>0</v>
      </c>
      <c r="L768" s="125"/>
      <c r="M768" s="130"/>
      <c r="P768" s="131">
        <f>SUM(P769:P798)</f>
        <v>0</v>
      </c>
      <c r="R768" s="131">
        <f>SUM(R769:R798)</f>
        <v>0.74710100000000002</v>
      </c>
      <c r="T768" s="132">
        <f>SUM(T769:T798)</f>
        <v>0</v>
      </c>
      <c r="AR768" s="126" t="s">
        <v>83</v>
      </c>
      <c r="AT768" s="133" t="s">
        <v>75</v>
      </c>
      <c r="AU768" s="133" t="s">
        <v>83</v>
      </c>
      <c r="AY768" s="126" t="s">
        <v>282</v>
      </c>
      <c r="BK768" s="134">
        <f>SUM(BK769:BK798)</f>
        <v>0</v>
      </c>
    </row>
    <row r="769" spans="2:65" s="1" customFormat="1" ht="24.2" customHeight="1" x14ac:dyDescent="0.2">
      <c r="B769" s="32"/>
      <c r="C769" s="137" t="s">
        <v>992</v>
      </c>
      <c r="D769" s="137" t="s">
        <v>284</v>
      </c>
      <c r="E769" s="138" t="s">
        <v>993</v>
      </c>
      <c r="F769" s="139" t="s">
        <v>994</v>
      </c>
      <c r="G769" s="140" t="s">
        <v>287</v>
      </c>
      <c r="H769" s="141">
        <v>158.029</v>
      </c>
      <c r="I769" s="142"/>
      <c r="J769" s="143">
        <f>ROUND(I769*H769,2)</f>
        <v>0</v>
      </c>
      <c r="K769" s="144"/>
      <c r="L769" s="32"/>
      <c r="M769" s="145" t="s">
        <v>1</v>
      </c>
      <c r="N769" s="146" t="s">
        <v>41</v>
      </c>
      <c r="P769" s="147">
        <f>O769*H769</f>
        <v>0</v>
      </c>
      <c r="Q769" s="147">
        <v>0</v>
      </c>
      <c r="R769" s="147">
        <f>Q769*H769</f>
        <v>0</v>
      </c>
      <c r="S769" s="147">
        <v>0</v>
      </c>
      <c r="T769" s="148">
        <f>S769*H769</f>
        <v>0</v>
      </c>
      <c r="AR769" s="149" t="s">
        <v>288</v>
      </c>
      <c r="AT769" s="149" t="s">
        <v>284</v>
      </c>
      <c r="AU769" s="149" t="s">
        <v>85</v>
      </c>
      <c r="AY769" s="17" t="s">
        <v>282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83</v>
      </c>
      <c r="BK769" s="150">
        <f>ROUND(I769*H769,2)</f>
        <v>0</v>
      </c>
      <c r="BL769" s="17" t="s">
        <v>288</v>
      </c>
      <c r="BM769" s="149" t="s">
        <v>995</v>
      </c>
    </row>
    <row r="770" spans="2:65" s="15" customFormat="1" x14ac:dyDescent="0.2">
      <c r="B770" s="173"/>
      <c r="D770" s="152" t="s">
        <v>290</v>
      </c>
      <c r="E770" s="174" t="s">
        <v>1</v>
      </c>
      <c r="F770" s="175" t="s">
        <v>996</v>
      </c>
      <c r="H770" s="174" t="s">
        <v>1</v>
      </c>
      <c r="I770" s="176"/>
      <c r="L770" s="173"/>
      <c r="M770" s="177"/>
      <c r="T770" s="178"/>
      <c r="AT770" s="174" t="s">
        <v>290</v>
      </c>
      <c r="AU770" s="174" t="s">
        <v>85</v>
      </c>
      <c r="AV770" s="15" t="s">
        <v>83</v>
      </c>
      <c r="AW770" s="15" t="s">
        <v>32</v>
      </c>
      <c r="AX770" s="15" t="s">
        <v>76</v>
      </c>
      <c r="AY770" s="174" t="s">
        <v>282</v>
      </c>
    </row>
    <row r="771" spans="2:65" s="12" customFormat="1" x14ac:dyDescent="0.2">
      <c r="B771" s="151"/>
      <c r="D771" s="152" t="s">
        <v>290</v>
      </c>
      <c r="E771" s="153" t="s">
        <v>1</v>
      </c>
      <c r="F771" s="154" t="s">
        <v>997</v>
      </c>
      <c r="H771" s="155">
        <v>82.81</v>
      </c>
      <c r="I771" s="156"/>
      <c r="L771" s="151"/>
      <c r="M771" s="157"/>
      <c r="T771" s="158"/>
      <c r="AT771" s="153" t="s">
        <v>290</v>
      </c>
      <c r="AU771" s="153" t="s">
        <v>85</v>
      </c>
      <c r="AV771" s="12" t="s">
        <v>85</v>
      </c>
      <c r="AW771" s="12" t="s">
        <v>32</v>
      </c>
      <c r="AX771" s="12" t="s">
        <v>76</v>
      </c>
      <c r="AY771" s="153" t="s">
        <v>282</v>
      </c>
    </row>
    <row r="772" spans="2:65" s="12" customFormat="1" x14ac:dyDescent="0.2">
      <c r="B772" s="151"/>
      <c r="D772" s="152" t="s">
        <v>290</v>
      </c>
      <c r="E772" s="153" t="s">
        <v>1</v>
      </c>
      <c r="F772" s="154" t="s">
        <v>998</v>
      </c>
      <c r="H772" s="155">
        <v>40.18</v>
      </c>
      <c r="I772" s="156"/>
      <c r="L772" s="151"/>
      <c r="M772" s="157"/>
      <c r="T772" s="158"/>
      <c r="AT772" s="153" t="s">
        <v>290</v>
      </c>
      <c r="AU772" s="153" t="s">
        <v>85</v>
      </c>
      <c r="AV772" s="12" t="s">
        <v>85</v>
      </c>
      <c r="AW772" s="12" t="s">
        <v>32</v>
      </c>
      <c r="AX772" s="12" t="s">
        <v>76</v>
      </c>
      <c r="AY772" s="153" t="s">
        <v>282</v>
      </c>
    </row>
    <row r="773" spans="2:65" s="12" customFormat="1" x14ac:dyDescent="0.2">
      <c r="B773" s="151"/>
      <c r="D773" s="152" t="s">
        <v>290</v>
      </c>
      <c r="E773" s="153" t="s">
        <v>1</v>
      </c>
      <c r="F773" s="154" t="s">
        <v>999</v>
      </c>
      <c r="H773" s="155">
        <v>15.5</v>
      </c>
      <c r="I773" s="156"/>
      <c r="L773" s="151"/>
      <c r="M773" s="157"/>
      <c r="T773" s="158"/>
      <c r="AT773" s="153" t="s">
        <v>290</v>
      </c>
      <c r="AU773" s="153" t="s">
        <v>85</v>
      </c>
      <c r="AV773" s="12" t="s">
        <v>85</v>
      </c>
      <c r="AW773" s="12" t="s">
        <v>32</v>
      </c>
      <c r="AX773" s="12" t="s">
        <v>76</v>
      </c>
      <c r="AY773" s="153" t="s">
        <v>282</v>
      </c>
    </row>
    <row r="774" spans="2:65" s="12" customFormat="1" x14ac:dyDescent="0.2">
      <c r="B774" s="151"/>
      <c r="D774" s="152" t="s">
        <v>290</v>
      </c>
      <c r="E774" s="153" t="s">
        <v>1</v>
      </c>
      <c r="F774" s="154" t="s">
        <v>1000</v>
      </c>
      <c r="H774" s="155">
        <v>19.539000000000001</v>
      </c>
      <c r="I774" s="156"/>
      <c r="L774" s="151"/>
      <c r="M774" s="157"/>
      <c r="T774" s="158"/>
      <c r="AT774" s="153" t="s">
        <v>290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282</v>
      </c>
    </row>
    <row r="775" spans="2:65" s="14" customFormat="1" x14ac:dyDescent="0.2">
      <c r="B775" s="166"/>
      <c r="D775" s="152" t="s">
        <v>290</v>
      </c>
      <c r="E775" s="167" t="s">
        <v>1</v>
      </c>
      <c r="F775" s="168" t="s">
        <v>306</v>
      </c>
      <c r="H775" s="169">
        <v>158.029</v>
      </c>
      <c r="I775" s="170"/>
      <c r="L775" s="166"/>
      <c r="M775" s="171"/>
      <c r="T775" s="172"/>
      <c r="AT775" s="167" t="s">
        <v>290</v>
      </c>
      <c r="AU775" s="167" t="s">
        <v>85</v>
      </c>
      <c r="AV775" s="14" t="s">
        <v>105</v>
      </c>
      <c r="AW775" s="14" t="s">
        <v>32</v>
      </c>
      <c r="AX775" s="14" t="s">
        <v>76</v>
      </c>
      <c r="AY775" s="167" t="s">
        <v>282</v>
      </c>
    </row>
    <row r="776" spans="2:65" s="13" customFormat="1" x14ac:dyDescent="0.2">
      <c r="B776" s="159"/>
      <c r="D776" s="152" t="s">
        <v>290</v>
      </c>
      <c r="E776" s="160" t="s">
        <v>1</v>
      </c>
      <c r="F776" s="161" t="s">
        <v>292</v>
      </c>
      <c r="H776" s="162">
        <v>158.029</v>
      </c>
      <c r="I776" s="163"/>
      <c r="L776" s="159"/>
      <c r="M776" s="164"/>
      <c r="T776" s="165"/>
      <c r="AT776" s="160" t="s">
        <v>290</v>
      </c>
      <c r="AU776" s="160" t="s">
        <v>85</v>
      </c>
      <c r="AV776" s="13" t="s">
        <v>288</v>
      </c>
      <c r="AW776" s="13" t="s">
        <v>32</v>
      </c>
      <c r="AX776" s="13" t="s">
        <v>83</v>
      </c>
      <c r="AY776" s="160" t="s">
        <v>282</v>
      </c>
    </row>
    <row r="777" spans="2:65" s="1" customFormat="1" ht="24.2" customHeight="1" x14ac:dyDescent="0.2">
      <c r="B777" s="32"/>
      <c r="C777" s="137" t="s">
        <v>1001</v>
      </c>
      <c r="D777" s="137" t="s">
        <v>284</v>
      </c>
      <c r="E777" s="138" t="s">
        <v>1002</v>
      </c>
      <c r="F777" s="139" t="s">
        <v>1003</v>
      </c>
      <c r="G777" s="140" t="s">
        <v>287</v>
      </c>
      <c r="H777" s="141">
        <v>3.3570000000000002</v>
      </c>
      <c r="I777" s="142"/>
      <c r="J777" s="143">
        <f>ROUND(I777*H777,2)</f>
        <v>0</v>
      </c>
      <c r="K777" s="144"/>
      <c r="L777" s="32"/>
      <c r="M777" s="145" t="s">
        <v>1</v>
      </c>
      <c r="N777" s="146" t="s">
        <v>41</v>
      </c>
      <c r="P777" s="147">
        <f>O777*H777</f>
        <v>0</v>
      </c>
      <c r="Q777" s="147">
        <v>0</v>
      </c>
      <c r="R777" s="147">
        <f>Q777*H777</f>
        <v>0</v>
      </c>
      <c r="S777" s="147">
        <v>0</v>
      </c>
      <c r="T777" s="148">
        <f>S777*H777</f>
        <v>0</v>
      </c>
      <c r="AR777" s="149" t="s">
        <v>288</v>
      </c>
      <c r="AT777" s="149" t="s">
        <v>284</v>
      </c>
      <c r="AU777" s="149" t="s">
        <v>85</v>
      </c>
      <c r="AY777" s="17" t="s">
        <v>282</v>
      </c>
      <c r="BE777" s="150">
        <f>IF(N777="základní",J777,0)</f>
        <v>0</v>
      </c>
      <c r="BF777" s="150">
        <f>IF(N777="snížená",J777,0)</f>
        <v>0</v>
      </c>
      <c r="BG777" s="150">
        <f>IF(N777="zákl. přenesená",J777,0)</f>
        <v>0</v>
      </c>
      <c r="BH777" s="150">
        <f>IF(N777="sníž. přenesená",J777,0)</f>
        <v>0</v>
      </c>
      <c r="BI777" s="150">
        <f>IF(N777="nulová",J777,0)</f>
        <v>0</v>
      </c>
      <c r="BJ777" s="17" t="s">
        <v>83</v>
      </c>
      <c r="BK777" s="150">
        <f>ROUND(I777*H777,2)</f>
        <v>0</v>
      </c>
      <c r="BL777" s="17" t="s">
        <v>288</v>
      </c>
      <c r="BM777" s="149" t="s">
        <v>1004</v>
      </c>
    </row>
    <row r="778" spans="2:65" s="15" customFormat="1" x14ac:dyDescent="0.2">
      <c r="B778" s="173"/>
      <c r="D778" s="152" t="s">
        <v>290</v>
      </c>
      <c r="E778" s="174" t="s">
        <v>1</v>
      </c>
      <c r="F778" s="175" t="s">
        <v>1005</v>
      </c>
      <c r="H778" s="174" t="s">
        <v>1</v>
      </c>
      <c r="I778" s="176"/>
      <c r="L778" s="173"/>
      <c r="M778" s="177"/>
      <c r="T778" s="178"/>
      <c r="AT778" s="174" t="s">
        <v>290</v>
      </c>
      <c r="AU778" s="174" t="s">
        <v>85</v>
      </c>
      <c r="AV778" s="15" t="s">
        <v>83</v>
      </c>
      <c r="AW778" s="15" t="s">
        <v>32</v>
      </c>
      <c r="AX778" s="15" t="s">
        <v>76</v>
      </c>
      <c r="AY778" s="174" t="s">
        <v>282</v>
      </c>
    </row>
    <row r="779" spans="2:65" s="12" customFormat="1" x14ac:dyDescent="0.2">
      <c r="B779" s="151"/>
      <c r="D779" s="152" t="s">
        <v>290</v>
      </c>
      <c r="E779" s="153" t="s">
        <v>1</v>
      </c>
      <c r="F779" s="154" t="s">
        <v>1006</v>
      </c>
      <c r="H779" s="155">
        <v>3.3570000000000002</v>
      </c>
      <c r="I779" s="156"/>
      <c r="L779" s="151"/>
      <c r="M779" s="157"/>
      <c r="T779" s="158"/>
      <c r="AT779" s="153" t="s">
        <v>290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282</v>
      </c>
    </row>
    <row r="780" spans="2:65" s="13" customFormat="1" x14ac:dyDescent="0.2">
      <c r="B780" s="159"/>
      <c r="D780" s="152" t="s">
        <v>290</v>
      </c>
      <c r="E780" s="160" t="s">
        <v>1</v>
      </c>
      <c r="F780" s="161" t="s">
        <v>292</v>
      </c>
      <c r="H780" s="162">
        <v>3.3570000000000002</v>
      </c>
      <c r="I780" s="163"/>
      <c r="L780" s="159"/>
      <c r="M780" s="164"/>
      <c r="T780" s="165"/>
      <c r="AT780" s="160" t="s">
        <v>290</v>
      </c>
      <c r="AU780" s="160" t="s">
        <v>85</v>
      </c>
      <c r="AV780" s="13" t="s">
        <v>288</v>
      </c>
      <c r="AW780" s="13" t="s">
        <v>32</v>
      </c>
      <c r="AX780" s="13" t="s">
        <v>83</v>
      </c>
      <c r="AY780" s="160" t="s">
        <v>282</v>
      </c>
    </row>
    <row r="781" spans="2:65" s="1" customFormat="1" ht="24.2" customHeight="1" x14ac:dyDescent="0.2">
      <c r="B781" s="32"/>
      <c r="C781" s="137" t="s">
        <v>1007</v>
      </c>
      <c r="D781" s="137" t="s">
        <v>284</v>
      </c>
      <c r="E781" s="138" t="s">
        <v>1008</v>
      </c>
      <c r="F781" s="139" t="s">
        <v>1009</v>
      </c>
      <c r="G781" s="140" t="s">
        <v>287</v>
      </c>
      <c r="H781" s="141">
        <v>3.3570000000000002</v>
      </c>
      <c r="I781" s="142"/>
      <c r="J781" s="143">
        <f>ROUND(I781*H781,2)</f>
        <v>0</v>
      </c>
      <c r="K781" s="144"/>
      <c r="L781" s="32"/>
      <c r="M781" s="145" t="s">
        <v>1</v>
      </c>
      <c r="N781" s="146" t="s">
        <v>41</v>
      </c>
      <c r="P781" s="147">
        <f>O781*H781</f>
        <v>0</v>
      </c>
      <c r="Q781" s="147">
        <v>0</v>
      </c>
      <c r="R781" s="147">
        <f>Q781*H781</f>
        <v>0</v>
      </c>
      <c r="S781" s="147">
        <v>0</v>
      </c>
      <c r="T781" s="148">
        <f>S781*H781</f>
        <v>0</v>
      </c>
      <c r="AR781" s="149" t="s">
        <v>288</v>
      </c>
      <c r="AT781" s="149" t="s">
        <v>284</v>
      </c>
      <c r="AU781" s="149" t="s">
        <v>85</v>
      </c>
      <c r="AY781" s="17" t="s">
        <v>282</v>
      </c>
      <c r="BE781" s="150">
        <f>IF(N781="základní",J781,0)</f>
        <v>0</v>
      </c>
      <c r="BF781" s="150">
        <f>IF(N781="snížená",J781,0)</f>
        <v>0</v>
      </c>
      <c r="BG781" s="150">
        <f>IF(N781="zákl. přenesená",J781,0)</f>
        <v>0</v>
      </c>
      <c r="BH781" s="150">
        <f>IF(N781="sníž. přenesená",J781,0)</f>
        <v>0</v>
      </c>
      <c r="BI781" s="150">
        <f>IF(N781="nulová",J781,0)</f>
        <v>0</v>
      </c>
      <c r="BJ781" s="17" t="s">
        <v>83</v>
      </c>
      <c r="BK781" s="150">
        <f>ROUND(I781*H781,2)</f>
        <v>0</v>
      </c>
      <c r="BL781" s="17" t="s">
        <v>288</v>
      </c>
      <c r="BM781" s="149" t="s">
        <v>1010</v>
      </c>
    </row>
    <row r="782" spans="2:65" s="15" customFormat="1" x14ac:dyDescent="0.2">
      <c r="B782" s="173"/>
      <c r="D782" s="152" t="s">
        <v>290</v>
      </c>
      <c r="E782" s="174" t="s">
        <v>1</v>
      </c>
      <c r="F782" s="175" t="s">
        <v>1005</v>
      </c>
      <c r="H782" s="174" t="s">
        <v>1</v>
      </c>
      <c r="I782" s="176"/>
      <c r="L782" s="173"/>
      <c r="M782" s="177"/>
      <c r="T782" s="178"/>
      <c r="AT782" s="174" t="s">
        <v>290</v>
      </c>
      <c r="AU782" s="174" t="s">
        <v>85</v>
      </c>
      <c r="AV782" s="15" t="s">
        <v>83</v>
      </c>
      <c r="AW782" s="15" t="s">
        <v>32</v>
      </c>
      <c r="AX782" s="15" t="s">
        <v>76</v>
      </c>
      <c r="AY782" s="174" t="s">
        <v>282</v>
      </c>
    </row>
    <row r="783" spans="2:65" s="12" customFormat="1" x14ac:dyDescent="0.2">
      <c r="B783" s="151"/>
      <c r="D783" s="152" t="s">
        <v>290</v>
      </c>
      <c r="E783" s="153" t="s">
        <v>1</v>
      </c>
      <c r="F783" s="154" t="s">
        <v>1006</v>
      </c>
      <c r="H783" s="155">
        <v>3.3570000000000002</v>
      </c>
      <c r="I783" s="156"/>
      <c r="L783" s="151"/>
      <c r="M783" s="157"/>
      <c r="T783" s="158"/>
      <c r="AT783" s="153" t="s">
        <v>290</v>
      </c>
      <c r="AU783" s="153" t="s">
        <v>85</v>
      </c>
      <c r="AV783" s="12" t="s">
        <v>85</v>
      </c>
      <c r="AW783" s="12" t="s">
        <v>32</v>
      </c>
      <c r="AX783" s="12" t="s">
        <v>76</v>
      </c>
      <c r="AY783" s="153" t="s">
        <v>282</v>
      </c>
    </row>
    <row r="784" spans="2:65" s="13" customFormat="1" x14ac:dyDescent="0.2">
      <c r="B784" s="159"/>
      <c r="D784" s="152" t="s">
        <v>290</v>
      </c>
      <c r="E784" s="160" t="s">
        <v>1</v>
      </c>
      <c r="F784" s="161" t="s">
        <v>292</v>
      </c>
      <c r="H784" s="162">
        <v>3.3570000000000002</v>
      </c>
      <c r="I784" s="163"/>
      <c r="L784" s="159"/>
      <c r="M784" s="164"/>
      <c r="T784" s="165"/>
      <c r="AT784" s="160" t="s">
        <v>290</v>
      </c>
      <c r="AU784" s="160" t="s">
        <v>85</v>
      </c>
      <c r="AV784" s="13" t="s">
        <v>288</v>
      </c>
      <c r="AW784" s="13" t="s">
        <v>32</v>
      </c>
      <c r="AX784" s="13" t="s">
        <v>83</v>
      </c>
      <c r="AY784" s="160" t="s">
        <v>282</v>
      </c>
    </row>
    <row r="785" spans="2:65" s="1" customFormat="1" ht="24.2" customHeight="1" x14ac:dyDescent="0.2">
      <c r="B785" s="32"/>
      <c r="C785" s="137" t="s">
        <v>1011</v>
      </c>
      <c r="D785" s="137" t="s">
        <v>284</v>
      </c>
      <c r="E785" s="138" t="s">
        <v>1012</v>
      </c>
      <c r="F785" s="139" t="s">
        <v>1013</v>
      </c>
      <c r="G785" s="140" t="s">
        <v>287</v>
      </c>
      <c r="H785" s="141">
        <v>158.029</v>
      </c>
      <c r="I785" s="142"/>
      <c r="J785" s="143">
        <f>ROUND(I785*H785,2)</f>
        <v>0</v>
      </c>
      <c r="K785" s="144"/>
      <c r="L785" s="32"/>
      <c r="M785" s="145" t="s">
        <v>1</v>
      </c>
      <c r="N785" s="146" t="s">
        <v>41</v>
      </c>
      <c r="P785" s="147">
        <f>O785*H785</f>
        <v>0</v>
      </c>
      <c r="Q785" s="147">
        <v>0</v>
      </c>
      <c r="R785" s="147">
        <f>Q785*H785</f>
        <v>0</v>
      </c>
      <c r="S785" s="147">
        <v>0</v>
      </c>
      <c r="T785" s="148">
        <f>S785*H785</f>
        <v>0</v>
      </c>
      <c r="AR785" s="149" t="s">
        <v>288</v>
      </c>
      <c r="AT785" s="149" t="s">
        <v>284</v>
      </c>
      <c r="AU785" s="149" t="s">
        <v>85</v>
      </c>
      <c r="AY785" s="17" t="s">
        <v>282</v>
      </c>
      <c r="BE785" s="150">
        <f>IF(N785="základní",J785,0)</f>
        <v>0</v>
      </c>
      <c r="BF785" s="150">
        <f>IF(N785="snížená",J785,0)</f>
        <v>0</v>
      </c>
      <c r="BG785" s="150">
        <f>IF(N785="zákl. přenesená",J785,0)</f>
        <v>0</v>
      </c>
      <c r="BH785" s="150">
        <f>IF(N785="sníž. přenesená",J785,0)</f>
        <v>0</v>
      </c>
      <c r="BI785" s="150">
        <f>IF(N785="nulová",J785,0)</f>
        <v>0</v>
      </c>
      <c r="BJ785" s="17" t="s">
        <v>83</v>
      </c>
      <c r="BK785" s="150">
        <f>ROUND(I785*H785,2)</f>
        <v>0</v>
      </c>
      <c r="BL785" s="17" t="s">
        <v>288</v>
      </c>
      <c r="BM785" s="149" t="s">
        <v>1014</v>
      </c>
    </row>
    <row r="786" spans="2:65" s="15" customFormat="1" x14ac:dyDescent="0.2">
      <c r="B786" s="173"/>
      <c r="D786" s="152" t="s">
        <v>290</v>
      </c>
      <c r="E786" s="174" t="s">
        <v>1</v>
      </c>
      <c r="F786" s="175" t="s">
        <v>996</v>
      </c>
      <c r="H786" s="174" t="s">
        <v>1</v>
      </c>
      <c r="I786" s="176"/>
      <c r="L786" s="173"/>
      <c r="M786" s="177"/>
      <c r="T786" s="178"/>
      <c r="AT786" s="174" t="s">
        <v>290</v>
      </c>
      <c r="AU786" s="174" t="s">
        <v>85</v>
      </c>
      <c r="AV786" s="15" t="s">
        <v>83</v>
      </c>
      <c r="AW786" s="15" t="s">
        <v>32</v>
      </c>
      <c r="AX786" s="15" t="s">
        <v>76</v>
      </c>
      <c r="AY786" s="174" t="s">
        <v>282</v>
      </c>
    </row>
    <row r="787" spans="2:65" s="12" customFormat="1" x14ac:dyDescent="0.2">
      <c r="B787" s="151"/>
      <c r="D787" s="152" t="s">
        <v>290</v>
      </c>
      <c r="E787" s="153" t="s">
        <v>1</v>
      </c>
      <c r="F787" s="154" t="s">
        <v>997</v>
      </c>
      <c r="H787" s="155">
        <v>82.81</v>
      </c>
      <c r="I787" s="156"/>
      <c r="L787" s="151"/>
      <c r="M787" s="157"/>
      <c r="T787" s="158"/>
      <c r="AT787" s="153" t="s">
        <v>290</v>
      </c>
      <c r="AU787" s="153" t="s">
        <v>85</v>
      </c>
      <c r="AV787" s="12" t="s">
        <v>85</v>
      </c>
      <c r="AW787" s="12" t="s">
        <v>32</v>
      </c>
      <c r="AX787" s="12" t="s">
        <v>76</v>
      </c>
      <c r="AY787" s="153" t="s">
        <v>282</v>
      </c>
    </row>
    <row r="788" spans="2:65" s="12" customFormat="1" x14ac:dyDescent="0.2">
      <c r="B788" s="151"/>
      <c r="D788" s="152" t="s">
        <v>290</v>
      </c>
      <c r="E788" s="153" t="s">
        <v>1</v>
      </c>
      <c r="F788" s="154" t="s">
        <v>998</v>
      </c>
      <c r="H788" s="155">
        <v>40.18</v>
      </c>
      <c r="I788" s="156"/>
      <c r="L788" s="151"/>
      <c r="M788" s="157"/>
      <c r="T788" s="158"/>
      <c r="AT788" s="153" t="s">
        <v>290</v>
      </c>
      <c r="AU788" s="153" t="s">
        <v>85</v>
      </c>
      <c r="AV788" s="12" t="s">
        <v>85</v>
      </c>
      <c r="AW788" s="12" t="s">
        <v>32</v>
      </c>
      <c r="AX788" s="12" t="s">
        <v>76</v>
      </c>
      <c r="AY788" s="153" t="s">
        <v>282</v>
      </c>
    </row>
    <row r="789" spans="2:65" s="12" customFormat="1" x14ac:dyDescent="0.2">
      <c r="B789" s="151"/>
      <c r="D789" s="152" t="s">
        <v>290</v>
      </c>
      <c r="E789" s="153" t="s">
        <v>1</v>
      </c>
      <c r="F789" s="154" t="s">
        <v>999</v>
      </c>
      <c r="H789" s="155">
        <v>15.5</v>
      </c>
      <c r="I789" s="156"/>
      <c r="L789" s="151"/>
      <c r="M789" s="157"/>
      <c r="T789" s="158"/>
      <c r="AT789" s="153" t="s">
        <v>290</v>
      </c>
      <c r="AU789" s="153" t="s">
        <v>85</v>
      </c>
      <c r="AV789" s="12" t="s">
        <v>85</v>
      </c>
      <c r="AW789" s="12" t="s">
        <v>32</v>
      </c>
      <c r="AX789" s="12" t="s">
        <v>76</v>
      </c>
      <c r="AY789" s="153" t="s">
        <v>282</v>
      </c>
    </row>
    <row r="790" spans="2:65" s="12" customFormat="1" x14ac:dyDescent="0.2">
      <c r="B790" s="151"/>
      <c r="D790" s="152" t="s">
        <v>290</v>
      </c>
      <c r="E790" s="153" t="s">
        <v>1</v>
      </c>
      <c r="F790" s="154" t="s">
        <v>1000</v>
      </c>
      <c r="H790" s="155">
        <v>19.539000000000001</v>
      </c>
      <c r="I790" s="156"/>
      <c r="L790" s="151"/>
      <c r="M790" s="157"/>
      <c r="T790" s="158"/>
      <c r="AT790" s="153" t="s">
        <v>290</v>
      </c>
      <c r="AU790" s="153" t="s">
        <v>85</v>
      </c>
      <c r="AV790" s="12" t="s">
        <v>85</v>
      </c>
      <c r="AW790" s="12" t="s">
        <v>32</v>
      </c>
      <c r="AX790" s="12" t="s">
        <v>76</v>
      </c>
      <c r="AY790" s="153" t="s">
        <v>282</v>
      </c>
    </row>
    <row r="791" spans="2:65" s="14" customFormat="1" x14ac:dyDescent="0.2">
      <c r="B791" s="166"/>
      <c r="D791" s="152" t="s">
        <v>290</v>
      </c>
      <c r="E791" s="167" t="s">
        <v>1</v>
      </c>
      <c r="F791" s="168" t="s">
        <v>306</v>
      </c>
      <c r="H791" s="169">
        <v>158.029</v>
      </c>
      <c r="I791" s="170"/>
      <c r="L791" s="166"/>
      <c r="M791" s="171"/>
      <c r="T791" s="172"/>
      <c r="AT791" s="167" t="s">
        <v>290</v>
      </c>
      <c r="AU791" s="167" t="s">
        <v>85</v>
      </c>
      <c r="AV791" s="14" t="s">
        <v>105</v>
      </c>
      <c r="AW791" s="14" t="s">
        <v>32</v>
      </c>
      <c r="AX791" s="14" t="s">
        <v>76</v>
      </c>
      <c r="AY791" s="167" t="s">
        <v>282</v>
      </c>
    </row>
    <row r="792" spans="2:65" s="13" customFormat="1" x14ac:dyDescent="0.2">
      <c r="B792" s="159"/>
      <c r="D792" s="152" t="s">
        <v>290</v>
      </c>
      <c r="E792" s="160" t="s">
        <v>1</v>
      </c>
      <c r="F792" s="161" t="s">
        <v>292</v>
      </c>
      <c r="H792" s="162">
        <v>158.029</v>
      </c>
      <c r="I792" s="163"/>
      <c r="L792" s="159"/>
      <c r="M792" s="164"/>
      <c r="T792" s="165"/>
      <c r="AT792" s="160" t="s">
        <v>290</v>
      </c>
      <c r="AU792" s="160" t="s">
        <v>85</v>
      </c>
      <c r="AV792" s="13" t="s">
        <v>288</v>
      </c>
      <c r="AW792" s="13" t="s">
        <v>32</v>
      </c>
      <c r="AX792" s="13" t="s">
        <v>83</v>
      </c>
      <c r="AY792" s="160" t="s">
        <v>282</v>
      </c>
    </row>
    <row r="793" spans="2:65" s="1" customFormat="1" ht="44.25" customHeight="1" x14ac:dyDescent="0.2">
      <c r="B793" s="32"/>
      <c r="C793" s="137" t="s">
        <v>1015</v>
      </c>
      <c r="D793" s="137" t="s">
        <v>284</v>
      </c>
      <c r="E793" s="138" t="s">
        <v>1016</v>
      </c>
      <c r="F793" s="139" t="s">
        <v>1017</v>
      </c>
      <c r="G793" s="140" t="s">
        <v>287</v>
      </c>
      <c r="H793" s="141">
        <v>3.3570000000000002</v>
      </c>
      <c r="I793" s="142"/>
      <c r="J793" s="143">
        <f>ROUND(I793*H793,2)</f>
        <v>0</v>
      </c>
      <c r="K793" s="144"/>
      <c r="L793" s="32"/>
      <c r="M793" s="145" t="s">
        <v>1</v>
      </c>
      <c r="N793" s="146" t="s">
        <v>41</v>
      </c>
      <c r="P793" s="147">
        <f>O793*H793</f>
        <v>0</v>
      </c>
      <c r="Q793" s="147">
        <v>0.10100000000000001</v>
      </c>
      <c r="R793" s="147">
        <f>Q793*H793</f>
        <v>0.33905700000000005</v>
      </c>
      <c r="S793" s="147">
        <v>0</v>
      </c>
      <c r="T793" s="148">
        <f>S793*H793</f>
        <v>0</v>
      </c>
      <c r="AR793" s="149" t="s">
        <v>288</v>
      </c>
      <c r="AT793" s="149" t="s">
        <v>284</v>
      </c>
      <c r="AU793" s="149" t="s">
        <v>85</v>
      </c>
      <c r="AY793" s="17" t="s">
        <v>282</v>
      </c>
      <c r="BE793" s="150">
        <f>IF(N793="základní",J793,0)</f>
        <v>0</v>
      </c>
      <c r="BF793" s="150">
        <f>IF(N793="snížená",J793,0)</f>
        <v>0</v>
      </c>
      <c r="BG793" s="150">
        <f>IF(N793="zákl. přenesená",J793,0)</f>
        <v>0</v>
      </c>
      <c r="BH793" s="150">
        <f>IF(N793="sníž. přenesená",J793,0)</f>
        <v>0</v>
      </c>
      <c r="BI793" s="150">
        <f>IF(N793="nulová",J793,0)</f>
        <v>0</v>
      </c>
      <c r="BJ793" s="17" t="s">
        <v>83</v>
      </c>
      <c r="BK793" s="150">
        <f>ROUND(I793*H793,2)</f>
        <v>0</v>
      </c>
      <c r="BL793" s="17" t="s">
        <v>288</v>
      </c>
      <c r="BM793" s="149" t="s">
        <v>1018</v>
      </c>
    </row>
    <row r="794" spans="2:65" s="15" customFormat="1" x14ac:dyDescent="0.2">
      <c r="B794" s="173"/>
      <c r="D794" s="152" t="s">
        <v>290</v>
      </c>
      <c r="E794" s="174" t="s">
        <v>1</v>
      </c>
      <c r="F794" s="175" t="s">
        <v>1005</v>
      </c>
      <c r="H794" s="174" t="s">
        <v>1</v>
      </c>
      <c r="I794" s="176"/>
      <c r="L794" s="173"/>
      <c r="M794" s="177"/>
      <c r="T794" s="178"/>
      <c r="AT794" s="174" t="s">
        <v>290</v>
      </c>
      <c r="AU794" s="174" t="s">
        <v>85</v>
      </c>
      <c r="AV794" s="15" t="s">
        <v>83</v>
      </c>
      <c r="AW794" s="15" t="s">
        <v>32</v>
      </c>
      <c r="AX794" s="15" t="s">
        <v>76</v>
      </c>
      <c r="AY794" s="174" t="s">
        <v>282</v>
      </c>
    </row>
    <row r="795" spans="2:65" s="12" customFormat="1" x14ac:dyDescent="0.2">
      <c r="B795" s="151"/>
      <c r="D795" s="152" t="s">
        <v>290</v>
      </c>
      <c r="E795" s="153" t="s">
        <v>1</v>
      </c>
      <c r="F795" s="154" t="s">
        <v>1006</v>
      </c>
      <c r="H795" s="155">
        <v>3.3570000000000002</v>
      </c>
      <c r="I795" s="156"/>
      <c r="L795" s="151"/>
      <c r="M795" s="157"/>
      <c r="T795" s="158"/>
      <c r="AT795" s="153" t="s">
        <v>290</v>
      </c>
      <c r="AU795" s="153" t="s">
        <v>85</v>
      </c>
      <c r="AV795" s="12" t="s">
        <v>85</v>
      </c>
      <c r="AW795" s="12" t="s">
        <v>32</v>
      </c>
      <c r="AX795" s="12" t="s">
        <v>76</v>
      </c>
      <c r="AY795" s="153" t="s">
        <v>282</v>
      </c>
    </row>
    <row r="796" spans="2:65" s="13" customFormat="1" x14ac:dyDescent="0.2">
      <c r="B796" s="159"/>
      <c r="D796" s="152" t="s">
        <v>290</v>
      </c>
      <c r="E796" s="160" t="s">
        <v>1</v>
      </c>
      <c r="F796" s="161" t="s">
        <v>292</v>
      </c>
      <c r="H796" s="162">
        <v>3.3570000000000002</v>
      </c>
      <c r="I796" s="163"/>
      <c r="L796" s="159"/>
      <c r="M796" s="164"/>
      <c r="T796" s="165"/>
      <c r="AT796" s="160" t="s">
        <v>290</v>
      </c>
      <c r="AU796" s="160" t="s">
        <v>85</v>
      </c>
      <c r="AV796" s="13" t="s">
        <v>288</v>
      </c>
      <c r="AW796" s="13" t="s">
        <v>32</v>
      </c>
      <c r="AX796" s="13" t="s">
        <v>83</v>
      </c>
      <c r="AY796" s="160" t="s">
        <v>282</v>
      </c>
    </row>
    <row r="797" spans="2:65" s="1" customFormat="1" ht="37.9" customHeight="1" x14ac:dyDescent="0.2">
      <c r="B797" s="32"/>
      <c r="C797" s="179" t="s">
        <v>1019</v>
      </c>
      <c r="D797" s="179" t="s">
        <v>1020</v>
      </c>
      <c r="E797" s="180" t="s">
        <v>1021</v>
      </c>
      <c r="F797" s="181" t="s">
        <v>1022</v>
      </c>
      <c r="G797" s="182" t="s">
        <v>287</v>
      </c>
      <c r="H797" s="183">
        <v>3.4580000000000002</v>
      </c>
      <c r="I797" s="184"/>
      <c r="J797" s="185">
        <f>ROUND(I797*H797,2)</f>
        <v>0</v>
      </c>
      <c r="K797" s="186"/>
      <c r="L797" s="187"/>
      <c r="M797" s="188" t="s">
        <v>1</v>
      </c>
      <c r="N797" s="189" t="s">
        <v>41</v>
      </c>
      <c r="P797" s="147">
        <f>O797*H797</f>
        <v>0</v>
      </c>
      <c r="Q797" s="147">
        <v>0.11799999999999999</v>
      </c>
      <c r="R797" s="147">
        <f>Q797*H797</f>
        <v>0.40804400000000002</v>
      </c>
      <c r="S797" s="147">
        <v>0</v>
      </c>
      <c r="T797" s="148">
        <f>S797*H797</f>
        <v>0</v>
      </c>
      <c r="AR797" s="149" t="s">
        <v>350</v>
      </c>
      <c r="AT797" s="149" t="s">
        <v>1020</v>
      </c>
      <c r="AU797" s="149" t="s">
        <v>85</v>
      </c>
      <c r="AY797" s="17" t="s">
        <v>282</v>
      </c>
      <c r="BE797" s="150">
        <f>IF(N797="základní",J797,0)</f>
        <v>0</v>
      </c>
      <c r="BF797" s="150">
        <f>IF(N797="snížená",J797,0)</f>
        <v>0</v>
      </c>
      <c r="BG797" s="150">
        <f>IF(N797="zákl. přenesená",J797,0)</f>
        <v>0</v>
      </c>
      <c r="BH797" s="150">
        <f>IF(N797="sníž. přenesená",J797,0)</f>
        <v>0</v>
      </c>
      <c r="BI797" s="150">
        <f>IF(N797="nulová",J797,0)</f>
        <v>0</v>
      </c>
      <c r="BJ797" s="17" t="s">
        <v>83</v>
      </c>
      <c r="BK797" s="150">
        <f>ROUND(I797*H797,2)</f>
        <v>0</v>
      </c>
      <c r="BL797" s="17" t="s">
        <v>288</v>
      </c>
      <c r="BM797" s="149" t="s">
        <v>1023</v>
      </c>
    </row>
    <row r="798" spans="2:65" s="12" customFormat="1" x14ac:dyDescent="0.2">
      <c r="B798" s="151"/>
      <c r="D798" s="152" t="s">
        <v>290</v>
      </c>
      <c r="F798" s="154" t="s">
        <v>1024</v>
      </c>
      <c r="H798" s="155">
        <v>3.4580000000000002</v>
      </c>
      <c r="I798" s="156"/>
      <c r="L798" s="151"/>
      <c r="M798" s="157"/>
      <c r="T798" s="158"/>
      <c r="AT798" s="153" t="s">
        <v>290</v>
      </c>
      <c r="AU798" s="153" t="s">
        <v>85</v>
      </c>
      <c r="AV798" s="12" t="s">
        <v>85</v>
      </c>
      <c r="AW798" s="12" t="s">
        <v>4</v>
      </c>
      <c r="AX798" s="12" t="s">
        <v>83</v>
      </c>
      <c r="AY798" s="153" t="s">
        <v>282</v>
      </c>
    </row>
    <row r="799" spans="2:65" s="11" customFormat="1" ht="22.9" customHeight="1" x14ac:dyDescent="0.2">
      <c r="B799" s="125"/>
      <c r="D799" s="126" t="s">
        <v>75</v>
      </c>
      <c r="E799" s="135" t="s">
        <v>338</v>
      </c>
      <c r="F799" s="135" t="s">
        <v>1025</v>
      </c>
      <c r="I799" s="128"/>
      <c r="J799" s="136">
        <f>BK799</f>
        <v>0</v>
      </c>
      <c r="L799" s="125"/>
      <c r="M799" s="130"/>
      <c r="P799" s="131">
        <f>SUM(P800:P1116)</f>
        <v>0</v>
      </c>
      <c r="R799" s="131">
        <f>SUM(R800:R1116)</f>
        <v>721.55804863999981</v>
      </c>
      <c r="T799" s="132">
        <f>SUM(T800:T1116)</f>
        <v>0</v>
      </c>
      <c r="AR799" s="126" t="s">
        <v>83</v>
      </c>
      <c r="AT799" s="133" t="s">
        <v>75</v>
      </c>
      <c r="AU799" s="133" t="s">
        <v>83</v>
      </c>
      <c r="AY799" s="126" t="s">
        <v>282</v>
      </c>
      <c r="BK799" s="134">
        <f>SUM(BK800:BK1116)</f>
        <v>0</v>
      </c>
    </row>
    <row r="800" spans="2:65" s="1" customFormat="1" ht="24.2" customHeight="1" x14ac:dyDescent="0.2">
      <c r="B800" s="32"/>
      <c r="C800" s="137" t="s">
        <v>1026</v>
      </c>
      <c r="D800" s="137" t="s">
        <v>284</v>
      </c>
      <c r="E800" s="138" t="s">
        <v>1027</v>
      </c>
      <c r="F800" s="139" t="s">
        <v>1028</v>
      </c>
      <c r="G800" s="140" t="s">
        <v>287</v>
      </c>
      <c r="H800" s="141">
        <v>370.13600000000002</v>
      </c>
      <c r="I800" s="142"/>
      <c r="J800" s="143">
        <f>ROUND(I800*H800,2)</f>
        <v>0</v>
      </c>
      <c r="K800" s="144"/>
      <c r="L800" s="32"/>
      <c r="M800" s="145" t="s">
        <v>1</v>
      </c>
      <c r="N800" s="146" t="s">
        <v>41</v>
      </c>
      <c r="P800" s="147">
        <f>O800*H800</f>
        <v>0</v>
      </c>
      <c r="Q800" s="147">
        <v>7.3499999999999998E-3</v>
      </c>
      <c r="R800" s="147">
        <f>Q800*H800</f>
        <v>2.7204996000000001</v>
      </c>
      <c r="S800" s="147">
        <v>0</v>
      </c>
      <c r="T800" s="148">
        <f>S800*H800</f>
        <v>0</v>
      </c>
      <c r="AR800" s="149" t="s">
        <v>288</v>
      </c>
      <c r="AT800" s="149" t="s">
        <v>284</v>
      </c>
      <c r="AU800" s="149" t="s">
        <v>85</v>
      </c>
      <c r="AY800" s="17" t="s">
        <v>282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83</v>
      </c>
      <c r="BK800" s="150">
        <f>ROUND(I800*H800,2)</f>
        <v>0</v>
      </c>
      <c r="BL800" s="17" t="s">
        <v>288</v>
      </c>
      <c r="BM800" s="149" t="s">
        <v>1029</v>
      </c>
    </row>
    <row r="801" spans="2:65" s="1" customFormat="1" ht="55.5" customHeight="1" x14ac:dyDescent="0.2">
      <c r="B801" s="32"/>
      <c r="C801" s="137" t="s">
        <v>1030</v>
      </c>
      <c r="D801" s="137" t="s">
        <v>284</v>
      </c>
      <c r="E801" s="138" t="s">
        <v>1031</v>
      </c>
      <c r="F801" s="139" t="s">
        <v>1032</v>
      </c>
      <c r="G801" s="140" t="s">
        <v>287</v>
      </c>
      <c r="H801" s="141">
        <v>370.13600000000002</v>
      </c>
      <c r="I801" s="142"/>
      <c r="J801" s="143">
        <f>ROUND(I801*H801,2)</f>
        <v>0</v>
      </c>
      <c r="K801" s="144"/>
      <c r="L801" s="32"/>
      <c r="M801" s="145" t="s">
        <v>1</v>
      </c>
      <c r="N801" s="146" t="s">
        <v>41</v>
      </c>
      <c r="P801" s="147">
        <f>O801*H801</f>
        <v>0</v>
      </c>
      <c r="Q801" s="147">
        <v>1.8380000000000001E-2</v>
      </c>
      <c r="R801" s="147">
        <f>Q801*H801</f>
        <v>6.8030996800000008</v>
      </c>
      <c r="S801" s="147">
        <v>0</v>
      </c>
      <c r="T801" s="148">
        <f>S801*H801</f>
        <v>0</v>
      </c>
      <c r="AR801" s="149" t="s">
        <v>288</v>
      </c>
      <c r="AT801" s="149" t="s">
        <v>284</v>
      </c>
      <c r="AU801" s="149" t="s">
        <v>85</v>
      </c>
      <c r="AY801" s="17" t="s">
        <v>282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83</v>
      </c>
      <c r="BK801" s="150">
        <f>ROUND(I801*H801,2)</f>
        <v>0</v>
      </c>
      <c r="BL801" s="17" t="s">
        <v>288</v>
      </c>
      <c r="BM801" s="149" t="s">
        <v>1033</v>
      </c>
    </row>
    <row r="802" spans="2:65" s="15" customFormat="1" x14ac:dyDescent="0.2">
      <c r="B802" s="173"/>
      <c r="D802" s="152" t="s">
        <v>290</v>
      </c>
      <c r="E802" s="174" t="s">
        <v>1</v>
      </c>
      <c r="F802" s="175" t="s">
        <v>585</v>
      </c>
      <c r="H802" s="174" t="s">
        <v>1</v>
      </c>
      <c r="I802" s="176"/>
      <c r="L802" s="173"/>
      <c r="M802" s="177"/>
      <c r="T802" s="178"/>
      <c r="AT802" s="174" t="s">
        <v>290</v>
      </c>
      <c r="AU802" s="174" t="s">
        <v>85</v>
      </c>
      <c r="AV802" s="15" t="s">
        <v>83</v>
      </c>
      <c r="AW802" s="15" t="s">
        <v>32</v>
      </c>
      <c r="AX802" s="15" t="s">
        <v>76</v>
      </c>
      <c r="AY802" s="174" t="s">
        <v>282</v>
      </c>
    </row>
    <row r="803" spans="2:65" s="12" customFormat="1" ht="22.5" x14ac:dyDescent="0.2">
      <c r="B803" s="151"/>
      <c r="D803" s="152" t="s">
        <v>290</v>
      </c>
      <c r="E803" s="153" t="s">
        <v>1</v>
      </c>
      <c r="F803" s="154" t="s">
        <v>1034</v>
      </c>
      <c r="H803" s="155">
        <v>137.32</v>
      </c>
      <c r="I803" s="156"/>
      <c r="L803" s="151"/>
      <c r="M803" s="157"/>
      <c r="T803" s="158"/>
      <c r="AT803" s="153" t="s">
        <v>290</v>
      </c>
      <c r="AU803" s="153" t="s">
        <v>85</v>
      </c>
      <c r="AV803" s="12" t="s">
        <v>85</v>
      </c>
      <c r="AW803" s="12" t="s">
        <v>32</v>
      </c>
      <c r="AX803" s="12" t="s">
        <v>76</v>
      </c>
      <c r="AY803" s="153" t="s">
        <v>282</v>
      </c>
    </row>
    <row r="804" spans="2:65" s="12" customFormat="1" ht="33.75" x14ac:dyDescent="0.2">
      <c r="B804" s="151"/>
      <c r="D804" s="152" t="s">
        <v>290</v>
      </c>
      <c r="E804" s="153" t="s">
        <v>1</v>
      </c>
      <c r="F804" s="154" t="s">
        <v>1035</v>
      </c>
      <c r="H804" s="155">
        <v>190.53</v>
      </c>
      <c r="I804" s="156"/>
      <c r="L804" s="151"/>
      <c r="M804" s="157"/>
      <c r="T804" s="158"/>
      <c r="AT804" s="153" t="s">
        <v>290</v>
      </c>
      <c r="AU804" s="153" t="s">
        <v>85</v>
      </c>
      <c r="AV804" s="12" t="s">
        <v>85</v>
      </c>
      <c r="AW804" s="12" t="s">
        <v>32</v>
      </c>
      <c r="AX804" s="12" t="s">
        <v>76</v>
      </c>
      <c r="AY804" s="153" t="s">
        <v>282</v>
      </c>
    </row>
    <row r="805" spans="2:65" s="12" customFormat="1" x14ac:dyDescent="0.2">
      <c r="B805" s="151"/>
      <c r="D805" s="152" t="s">
        <v>290</v>
      </c>
      <c r="E805" s="153" t="s">
        <v>1</v>
      </c>
      <c r="F805" s="154" t="s">
        <v>1036</v>
      </c>
      <c r="H805" s="155">
        <v>42.286000000000001</v>
      </c>
      <c r="I805" s="156"/>
      <c r="L805" s="151"/>
      <c r="M805" s="157"/>
      <c r="T805" s="158"/>
      <c r="AT805" s="153" t="s">
        <v>290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282</v>
      </c>
    </row>
    <row r="806" spans="2:65" s="14" customFormat="1" x14ac:dyDescent="0.2">
      <c r="B806" s="166"/>
      <c r="D806" s="152" t="s">
        <v>290</v>
      </c>
      <c r="E806" s="167" t="s">
        <v>1</v>
      </c>
      <c r="F806" s="168" t="s">
        <v>306</v>
      </c>
      <c r="H806" s="169">
        <v>370.13600000000002</v>
      </c>
      <c r="I806" s="170"/>
      <c r="L806" s="166"/>
      <c r="M806" s="171"/>
      <c r="T806" s="172"/>
      <c r="AT806" s="167" t="s">
        <v>290</v>
      </c>
      <c r="AU806" s="167" t="s">
        <v>85</v>
      </c>
      <c r="AV806" s="14" t="s">
        <v>105</v>
      </c>
      <c r="AW806" s="14" t="s">
        <v>32</v>
      </c>
      <c r="AX806" s="14" t="s">
        <v>76</v>
      </c>
      <c r="AY806" s="167" t="s">
        <v>282</v>
      </c>
    </row>
    <row r="807" spans="2:65" s="13" customFormat="1" x14ac:dyDescent="0.2">
      <c r="B807" s="159"/>
      <c r="D807" s="152" t="s">
        <v>290</v>
      </c>
      <c r="E807" s="160" t="s">
        <v>1</v>
      </c>
      <c r="F807" s="161" t="s">
        <v>292</v>
      </c>
      <c r="H807" s="162">
        <v>370.13600000000002</v>
      </c>
      <c r="I807" s="163"/>
      <c r="L807" s="159"/>
      <c r="M807" s="164"/>
      <c r="T807" s="165"/>
      <c r="AT807" s="160" t="s">
        <v>290</v>
      </c>
      <c r="AU807" s="160" t="s">
        <v>85</v>
      </c>
      <c r="AV807" s="13" t="s">
        <v>288</v>
      </c>
      <c r="AW807" s="13" t="s">
        <v>32</v>
      </c>
      <c r="AX807" s="13" t="s">
        <v>83</v>
      </c>
      <c r="AY807" s="160" t="s">
        <v>282</v>
      </c>
    </row>
    <row r="808" spans="2:65" s="1" customFormat="1" ht="16.5" customHeight="1" x14ac:dyDescent="0.2">
      <c r="B808" s="32"/>
      <c r="C808" s="137" t="s">
        <v>1037</v>
      </c>
      <c r="D808" s="137" t="s">
        <v>284</v>
      </c>
      <c r="E808" s="138" t="s">
        <v>1038</v>
      </c>
      <c r="F808" s="139" t="s">
        <v>1039</v>
      </c>
      <c r="G808" s="140" t="s">
        <v>287</v>
      </c>
      <c r="H808" s="141">
        <v>1136.8230000000001</v>
      </c>
      <c r="I808" s="142"/>
      <c r="J808" s="143">
        <f>ROUND(I808*H808,2)</f>
        <v>0</v>
      </c>
      <c r="K808" s="144"/>
      <c r="L808" s="32"/>
      <c r="M808" s="145" t="s">
        <v>1</v>
      </c>
      <c r="N808" s="146" t="s">
        <v>41</v>
      </c>
      <c r="P808" s="147">
        <f>O808*H808</f>
        <v>0</v>
      </c>
      <c r="Q808" s="147">
        <v>6.4999999999999997E-3</v>
      </c>
      <c r="R808" s="147">
        <f>Q808*H808</f>
        <v>7.3893495000000007</v>
      </c>
      <c r="S808" s="147">
        <v>0</v>
      </c>
      <c r="T808" s="148">
        <f>S808*H808</f>
        <v>0</v>
      </c>
      <c r="AR808" s="149" t="s">
        <v>288</v>
      </c>
      <c r="AT808" s="149" t="s">
        <v>284</v>
      </c>
      <c r="AU808" s="149" t="s">
        <v>85</v>
      </c>
      <c r="AY808" s="17" t="s">
        <v>282</v>
      </c>
      <c r="BE808" s="150">
        <f>IF(N808="základní",J808,0)</f>
        <v>0</v>
      </c>
      <c r="BF808" s="150">
        <f>IF(N808="snížená",J808,0)</f>
        <v>0</v>
      </c>
      <c r="BG808" s="150">
        <f>IF(N808="zákl. přenesená",J808,0)</f>
        <v>0</v>
      </c>
      <c r="BH808" s="150">
        <f>IF(N808="sníž. přenesená",J808,0)</f>
        <v>0</v>
      </c>
      <c r="BI808" s="150">
        <f>IF(N808="nulová",J808,0)</f>
        <v>0</v>
      </c>
      <c r="BJ808" s="17" t="s">
        <v>83</v>
      </c>
      <c r="BK808" s="150">
        <f>ROUND(I808*H808,2)</f>
        <v>0</v>
      </c>
      <c r="BL808" s="17" t="s">
        <v>288</v>
      </c>
      <c r="BM808" s="149" t="s">
        <v>1040</v>
      </c>
    </row>
    <row r="809" spans="2:65" s="12" customFormat="1" x14ac:dyDescent="0.2">
      <c r="B809" s="151"/>
      <c r="D809" s="152" t="s">
        <v>290</v>
      </c>
      <c r="E809" s="153" t="s">
        <v>1</v>
      </c>
      <c r="F809" s="154" t="s">
        <v>1041</v>
      </c>
      <c r="H809" s="155">
        <v>1136.8230000000001</v>
      </c>
      <c r="I809" s="156"/>
      <c r="L809" s="151"/>
      <c r="M809" s="157"/>
      <c r="T809" s="158"/>
      <c r="AT809" s="153" t="s">
        <v>290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282</v>
      </c>
    </row>
    <row r="810" spans="2:65" s="14" customFormat="1" x14ac:dyDescent="0.2">
      <c r="B810" s="166"/>
      <c r="D810" s="152" t="s">
        <v>290</v>
      </c>
      <c r="E810" s="167" t="s">
        <v>1</v>
      </c>
      <c r="F810" s="168" t="s">
        <v>306</v>
      </c>
      <c r="H810" s="169">
        <v>1136.8230000000001</v>
      </c>
      <c r="I810" s="170"/>
      <c r="L810" s="166"/>
      <c r="M810" s="171"/>
      <c r="T810" s="172"/>
      <c r="AT810" s="167" t="s">
        <v>290</v>
      </c>
      <c r="AU810" s="167" t="s">
        <v>85</v>
      </c>
      <c r="AV810" s="14" t="s">
        <v>105</v>
      </c>
      <c r="AW810" s="14" t="s">
        <v>32</v>
      </c>
      <c r="AX810" s="14" t="s">
        <v>76</v>
      </c>
      <c r="AY810" s="167" t="s">
        <v>282</v>
      </c>
    </row>
    <row r="811" spans="2:65" s="13" customFormat="1" x14ac:dyDescent="0.2">
      <c r="B811" s="159"/>
      <c r="D811" s="152" t="s">
        <v>290</v>
      </c>
      <c r="E811" s="160" t="s">
        <v>1</v>
      </c>
      <c r="F811" s="161" t="s">
        <v>292</v>
      </c>
      <c r="H811" s="162">
        <v>1136.8230000000001</v>
      </c>
      <c r="I811" s="163"/>
      <c r="L811" s="159"/>
      <c r="M811" s="164"/>
      <c r="T811" s="165"/>
      <c r="AT811" s="160" t="s">
        <v>290</v>
      </c>
      <c r="AU811" s="160" t="s">
        <v>85</v>
      </c>
      <c r="AV811" s="13" t="s">
        <v>288</v>
      </c>
      <c r="AW811" s="13" t="s">
        <v>32</v>
      </c>
      <c r="AX811" s="13" t="s">
        <v>83</v>
      </c>
      <c r="AY811" s="160" t="s">
        <v>282</v>
      </c>
    </row>
    <row r="812" spans="2:65" s="1" customFormat="1" ht="24.2" customHeight="1" x14ac:dyDescent="0.2">
      <c r="B812" s="32"/>
      <c r="C812" s="137" t="s">
        <v>1042</v>
      </c>
      <c r="D812" s="137" t="s">
        <v>284</v>
      </c>
      <c r="E812" s="138" t="s">
        <v>1043</v>
      </c>
      <c r="F812" s="139" t="s">
        <v>1044</v>
      </c>
      <c r="G812" s="140" t="s">
        <v>287</v>
      </c>
      <c r="H812" s="141">
        <v>960.39200000000005</v>
      </c>
      <c r="I812" s="142"/>
      <c r="J812" s="143">
        <f>ROUND(I812*H812,2)</f>
        <v>0</v>
      </c>
      <c r="K812" s="144"/>
      <c r="L812" s="32"/>
      <c r="M812" s="145" t="s">
        <v>1</v>
      </c>
      <c r="N812" s="146" t="s">
        <v>41</v>
      </c>
      <c r="P812" s="147">
        <f>O812*H812</f>
        <v>0</v>
      </c>
      <c r="Q812" s="147">
        <v>7.3499999999999998E-3</v>
      </c>
      <c r="R812" s="147">
        <f>Q812*H812</f>
        <v>7.0588812000000001</v>
      </c>
      <c r="S812" s="147">
        <v>0</v>
      </c>
      <c r="T812" s="148">
        <f>S812*H812</f>
        <v>0</v>
      </c>
      <c r="AR812" s="149" t="s">
        <v>288</v>
      </c>
      <c r="AT812" s="149" t="s">
        <v>284</v>
      </c>
      <c r="AU812" s="149" t="s">
        <v>85</v>
      </c>
      <c r="AY812" s="17" t="s">
        <v>282</v>
      </c>
      <c r="BE812" s="150">
        <f>IF(N812="základní",J812,0)</f>
        <v>0</v>
      </c>
      <c r="BF812" s="150">
        <f>IF(N812="snížená",J812,0)</f>
        <v>0</v>
      </c>
      <c r="BG812" s="150">
        <f>IF(N812="zákl. přenesená",J812,0)</f>
        <v>0</v>
      </c>
      <c r="BH812" s="150">
        <f>IF(N812="sníž. přenesená",J812,0)</f>
        <v>0</v>
      </c>
      <c r="BI812" s="150">
        <f>IF(N812="nulová",J812,0)</f>
        <v>0</v>
      </c>
      <c r="BJ812" s="17" t="s">
        <v>83</v>
      </c>
      <c r="BK812" s="150">
        <f>ROUND(I812*H812,2)</f>
        <v>0</v>
      </c>
      <c r="BL812" s="17" t="s">
        <v>288</v>
      </c>
      <c r="BM812" s="149" t="s">
        <v>1045</v>
      </c>
    </row>
    <row r="813" spans="2:65" s="15" customFormat="1" x14ac:dyDescent="0.2">
      <c r="B813" s="173"/>
      <c r="D813" s="152" t="s">
        <v>290</v>
      </c>
      <c r="E813" s="174" t="s">
        <v>1</v>
      </c>
      <c r="F813" s="175" t="s">
        <v>1046</v>
      </c>
      <c r="H813" s="174" t="s">
        <v>1</v>
      </c>
      <c r="I813" s="176"/>
      <c r="L813" s="173"/>
      <c r="M813" s="177"/>
      <c r="T813" s="178"/>
      <c r="AT813" s="174" t="s">
        <v>290</v>
      </c>
      <c r="AU813" s="174" t="s">
        <v>85</v>
      </c>
      <c r="AV813" s="15" t="s">
        <v>83</v>
      </c>
      <c r="AW813" s="15" t="s">
        <v>32</v>
      </c>
      <c r="AX813" s="15" t="s">
        <v>76</v>
      </c>
      <c r="AY813" s="174" t="s">
        <v>282</v>
      </c>
    </row>
    <row r="814" spans="2:65" s="12" customFormat="1" x14ac:dyDescent="0.2">
      <c r="B814" s="151"/>
      <c r="D814" s="152" t="s">
        <v>290</v>
      </c>
      <c r="E814" s="153" t="s">
        <v>1</v>
      </c>
      <c r="F814" s="154" t="s">
        <v>1047</v>
      </c>
      <c r="H814" s="155">
        <v>562.58500000000004</v>
      </c>
      <c r="I814" s="156"/>
      <c r="L814" s="151"/>
      <c r="M814" s="157"/>
      <c r="T814" s="158"/>
      <c r="AT814" s="153" t="s">
        <v>290</v>
      </c>
      <c r="AU814" s="153" t="s">
        <v>85</v>
      </c>
      <c r="AV814" s="12" t="s">
        <v>85</v>
      </c>
      <c r="AW814" s="12" t="s">
        <v>32</v>
      </c>
      <c r="AX814" s="12" t="s">
        <v>76</v>
      </c>
      <c r="AY814" s="153" t="s">
        <v>282</v>
      </c>
    </row>
    <row r="815" spans="2:65" s="12" customFormat="1" x14ac:dyDescent="0.2">
      <c r="B815" s="151"/>
      <c r="D815" s="152" t="s">
        <v>290</v>
      </c>
      <c r="E815" s="153" t="s">
        <v>1</v>
      </c>
      <c r="F815" s="154" t="s">
        <v>1048</v>
      </c>
      <c r="H815" s="155">
        <v>-106.29</v>
      </c>
      <c r="I815" s="156"/>
      <c r="L815" s="151"/>
      <c r="M815" s="157"/>
      <c r="T815" s="158"/>
      <c r="AT815" s="153" t="s">
        <v>290</v>
      </c>
      <c r="AU815" s="153" t="s">
        <v>85</v>
      </c>
      <c r="AV815" s="12" t="s">
        <v>85</v>
      </c>
      <c r="AW815" s="12" t="s">
        <v>32</v>
      </c>
      <c r="AX815" s="12" t="s">
        <v>76</v>
      </c>
      <c r="AY815" s="153" t="s">
        <v>282</v>
      </c>
    </row>
    <row r="816" spans="2:65" s="14" customFormat="1" x14ac:dyDescent="0.2">
      <c r="B816" s="166"/>
      <c r="D816" s="152" t="s">
        <v>290</v>
      </c>
      <c r="E816" s="167" t="s">
        <v>1</v>
      </c>
      <c r="F816" s="168" t="s">
        <v>306</v>
      </c>
      <c r="H816" s="169">
        <v>456.29500000000002</v>
      </c>
      <c r="I816" s="170"/>
      <c r="L816" s="166"/>
      <c r="M816" s="171"/>
      <c r="T816" s="172"/>
      <c r="AT816" s="167" t="s">
        <v>290</v>
      </c>
      <c r="AU816" s="167" t="s">
        <v>85</v>
      </c>
      <c r="AV816" s="14" t="s">
        <v>105</v>
      </c>
      <c r="AW816" s="14" t="s">
        <v>32</v>
      </c>
      <c r="AX816" s="14" t="s">
        <v>76</v>
      </c>
      <c r="AY816" s="167" t="s">
        <v>282</v>
      </c>
    </row>
    <row r="817" spans="2:65" s="15" customFormat="1" x14ac:dyDescent="0.2">
      <c r="B817" s="173"/>
      <c r="D817" s="152" t="s">
        <v>290</v>
      </c>
      <c r="E817" s="174" t="s">
        <v>1</v>
      </c>
      <c r="F817" s="175" t="s">
        <v>1049</v>
      </c>
      <c r="H817" s="174" t="s">
        <v>1</v>
      </c>
      <c r="I817" s="176"/>
      <c r="L817" s="173"/>
      <c r="M817" s="177"/>
      <c r="T817" s="178"/>
      <c r="AT817" s="174" t="s">
        <v>290</v>
      </c>
      <c r="AU817" s="174" t="s">
        <v>85</v>
      </c>
      <c r="AV817" s="15" t="s">
        <v>83</v>
      </c>
      <c r="AW817" s="15" t="s">
        <v>32</v>
      </c>
      <c r="AX817" s="15" t="s">
        <v>76</v>
      </c>
      <c r="AY817" s="174" t="s">
        <v>282</v>
      </c>
    </row>
    <row r="818" spans="2:65" s="12" customFormat="1" x14ac:dyDescent="0.2">
      <c r="B818" s="151"/>
      <c r="D818" s="152" t="s">
        <v>290</v>
      </c>
      <c r="E818" s="153" t="s">
        <v>1</v>
      </c>
      <c r="F818" s="154" t="s">
        <v>1050</v>
      </c>
      <c r="H818" s="155">
        <v>504.09699999999998</v>
      </c>
      <c r="I818" s="156"/>
      <c r="L818" s="151"/>
      <c r="M818" s="157"/>
      <c r="T818" s="158"/>
      <c r="AT818" s="153" t="s">
        <v>290</v>
      </c>
      <c r="AU818" s="153" t="s">
        <v>85</v>
      </c>
      <c r="AV818" s="12" t="s">
        <v>85</v>
      </c>
      <c r="AW818" s="12" t="s">
        <v>32</v>
      </c>
      <c r="AX818" s="12" t="s">
        <v>76</v>
      </c>
      <c r="AY818" s="153" t="s">
        <v>282</v>
      </c>
    </row>
    <row r="819" spans="2:65" s="14" customFormat="1" x14ac:dyDescent="0.2">
      <c r="B819" s="166"/>
      <c r="D819" s="152" t="s">
        <v>290</v>
      </c>
      <c r="E819" s="167" t="s">
        <v>1</v>
      </c>
      <c r="F819" s="168" t="s">
        <v>306</v>
      </c>
      <c r="H819" s="169">
        <v>504.09699999999998</v>
      </c>
      <c r="I819" s="170"/>
      <c r="L819" s="166"/>
      <c r="M819" s="171"/>
      <c r="T819" s="172"/>
      <c r="AT819" s="167" t="s">
        <v>290</v>
      </c>
      <c r="AU819" s="167" t="s">
        <v>85</v>
      </c>
      <c r="AV819" s="14" t="s">
        <v>105</v>
      </c>
      <c r="AW819" s="14" t="s">
        <v>32</v>
      </c>
      <c r="AX819" s="14" t="s">
        <v>76</v>
      </c>
      <c r="AY819" s="167" t="s">
        <v>282</v>
      </c>
    </row>
    <row r="820" spans="2:65" s="13" customFormat="1" x14ac:dyDescent="0.2">
      <c r="B820" s="159"/>
      <c r="D820" s="152" t="s">
        <v>290</v>
      </c>
      <c r="E820" s="160" t="s">
        <v>1</v>
      </c>
      <c r="F820" s="161" t="s">
        <v>292</v>
      </c>
      <c r="H820" s="162">
        <v>960.39200000000005</v>
      </c>
      <c r="I820" s="163"/>
      <c r="L820" s="159"/>
      <c r="M820" s="164"/>
      <c r="T820" s="165"/>
      <c r="AT820" s="160" t="s">
        <v>290</v>
      </c>
      <c r="AU820" s="160" t="s">
        <v>85</v>
      </c>
      <c r="AV820" s="13" t="s">
        <v>288</v>
      </c>
      <c r="AW820" s="13" t="s">
        <v>32</v>
      </c>
      <c r="AX820" s="13" t="s">
        <v>83</v>
      </c>
      <c r="AY820" s="160" t="s">
        <v>282</v>
      </c>
    </row>
    <row r="821" spans="2:65" s="1" customFormat="1" ht="24.2" customHeight="1" x14ac:dyDescent="0.2">
      <c r="B821" s="32"/>
      <c r="C821" s="137" t="s">
        <v>1051</v>
      </c>
      <c r="D821" s="137" t="s">
        <v>284</v>
      </c>
      <c r="E821" s="138" t="s">
        <v>1052</v>
      </c>
      <c r="F821" s="139" t="s">
        <v>1053</v>
      </c>
      <c r="G821" s="140" t="s">
        <v>287</v>
      </c>
      <c r="H821" s="141">
        <v>106.29</v>
      </c>
      <c r="I821" s="142"/>
      <c r="J821" s="143">
        <f>ROUND(I821*H821,2)</f>
        <v>0</v>
      </c>
      <c r="K821" s="144"/>
      <c r="L821" s="32"/>
      <c r="M821" s="145" t="s">
        <v>1</v>
      </c>
      <c r="N821" s="146" t="s">
        <v>41</v>
      </c>
      <c r="P821" s="147">
        <f>O821*H821</f>
        <v>0</v>
      </c>
      <c r="Q821" s="147">
        <v>4.3800000000000002E-3</v>
      </c>
      <c r="R821" s="147">
        <f>Q821*H821</f>
        <v>0.46555020000000003</v>
      </c>
      <c r="S821" s="147">
        <v>0</v>
      </c>
      <c r="T821" s="148">
        <f>S821*H821</f>
        <v>0</v>
      </c>
      <c r="AR821" s="149" t="s">
        <v>288</v>
      </c>
      <c r="AT821" s="149" t="s">
        <v>284</v>
      </c>
      <c r="AU821" s="149" t="s">
        <v>85</v>
      </c>
      <c r="AY821" s="17" t="s">
        <v>282</v>
      </c>
      <c r="BE821" s="150">
        <f>IF(N821="základní",J821,0)</f>
        <v>0</v>
      </c>
      <c r="BF821" s="150">
        <f>IF(N821="snížená",J821,0)</f>
        <v>0</v>
      </c>
      <c r="BG821" s="150">
        <f>IF(N821="zákl. přenesená",J821,0)</f>
        <v>0</v>
      </c>
      <c r="BH821" s="150">
        <f>IF(N821="sníž. přenesená",J821,0)</f>
        <v>0</v>
      </c>
      <c r="BI821" s="150">
        <f>IF(N821="nulová",J821,0)</f>
        <v>0</v>
      </c>
      <c r="BJ821" s="17" t="s">
        <v>83</v>
      </c>
      <c r="BK821" s="150">
        <f>ROUND(I821*H821,2)</f>
        <v>0</v>
      </c>
      <c r="BL821" s="17" t="s">
        <v>288</v>
      </c>
      <c r="BM821" s="149" t="s">
        <v>1054</v>
      </c>
    </row>
    <row r="822" spans="2:65" s="15" customFormat="1" x14ac:dyDescent="0.2">
      <c r="B822" s="173"/>
      <c r="D822" s="152" t="s">
        <v>290</v>
      </c>
      <c r="E822" s="174" t="s">
        <v>1</v>
      </c>
      <c r="F822" s="175" t="s">
        <v>1055</v>
      </c>
      <c r="H822" s="174" t="s">
        <v>1</v>
      </c>
      <c r="I822" s="176"/>
      <c r="L822" s="173"/>
      <c r="M822" s="177"/>
      <c r="T822" s="178"/>
      <c r="AT822" s="174" t="s">
        <v>290</v>
      </c>
      <c r="AU822" s="174" t="s">
        <v>85</v>
      </c>
      <c r="AV822" s="15" t="s">
        <v>83</v>
      </c>
      <c r="AW822" s="15" t="s">
        <v>32</v>
      </c>
      <c r="AX822" s="15" t="s">
        <v>76</v>
      </c>
      <c r="AY822" s="174" t="s">
        <v>282</v>
      </c>
    </row>
    <row r="823" spans="2:65" s="12" customFormat="1" x14ac:dyDescent="0.2">
      <c r="B823" s="151"/>
      <c r="D823" s="152" t="s">
        <v>290</v>
      </c>
      <c r="E823" s="153" t="s">
        <v>1</v>
      </c>
      <c r="F823" s="154" t="s">
        <v>1056</v>
      </c>
      <c r="H823" s="155">
        <v>84.671999999999997</v>
      </c>
      <c r="I823" s="156"/>
      <c r="L823" s="151"/>
      <c r="M823" s="157"/>
      <c r="T823" s="158"/>
      <c r="AT823" s="153" t="s">
        <v>290</v>
      </c>
      <c r="AU823" s="153" t="s">
        <v>85</v>
      </c>
      <c r="AV823" s="12" t="s">
        <v>85</v>
      </c>
      <c r="AW823" s="12" t="s">
        <v>32</v>
      </c>
      <c r="AX823" s="12" t="s">
        <v>76</v>
      </c>
      <c r="AY823" s="153" t="s">
        <v>282</v>
      </c>
    </row>
    <row r="824" spans="2:65" s="12" customFormat="1" x14ac:dyDescent="0.2">
      <c r="B824" s="151"/>
      <c r="D824" s="152" t="s">
        <v>290</v>
      </c>
      <c r="E824" s="153" t="s">
        <v>1</v>
      </c>
      <c r="F824" s="154" t="s">
        <v>1057</v>
      </c>
      <c r="H824" s="155">
        <v>-2.79</v>
      </c>
      <c r="I824" s="156"/>
      <c r="L824" s="151"/>
      <c r="M824" s="157"/>
      <c r="T824" s="158"/>
      <c r="AT824" s="153" t="s">
        <v>290</v>
      </c>
      <c r="AU824" s="153" t="s">
        <v>85</v>
      </c>
      <c r="AV824" s="12" t="s">
        <v>85</v>
      </c>
      <c r="AW824" s="12" t="s">
        <v>32</v>
      </c>
      <c r="AX824" s="12" t="s">
        <v>76</v>
      </c>
      <c r="AY824" s="153" t="s">
        <v>282</v>
      </c>
    </row>
    <row r="825" spans="2:65" s="12" customFormat="1" x14ac:dyDescent="0.2">
      <c r="B825" s="151"/>
      <c r="D825" s="152" t="s">
        <v>290</v>
      </c>
      <c r="E825" s="153" t="s">
        <v>1</v>
      </c>
      <c r="F825" s="154" t="s">
        <v>1058</v>
      </c>
      <c r="H825" s="155">
        <v>14.58</v>
      </c>
      <c r="I825" s="156"/>
      <c r="L825" s="151"/>
      <c r="M825" s="157"/>
      <c r="T825" s="158"/>
      <c r="AT825" s="153" t="s">
        <v>290</v>
      </c>
      <c r="AU825" s="153" t="s">
        <v>85</v>
      </c>
      <c r="AV825" s="12" t="s">
        <v>85</v>
      </c>
      <c r="AW825" s="12" t="s">
        <v>32</v>
      </c>
      <c r="AX825" s="12" t="s">
        <v>76</v>
      </c>
      <c r="AY825" s="153" t="s">
        <v>282</v>
      </c>
    </row>
    <row r="826" spans="2:65" s="12" customFormat="1" x14ac:dyDescent="0.2">
      <c r="B826" s="151"/>
      <c r="D826" s="152" t="s">
        <v>290</v>
      </c>
      <c r="E826" s="153" t="s">
        <v>1</v>
      </c>
      <c r="F826" s="154" t="s">
        <v>1059</v>
      </c>
      <c r="H826" s="155">
        <v>9.8279999999999994</v>
      </c>
      <c r="I826" s="156"/>
      <c r="L826" s="151"/>
      <c r="M826" s="157"/>
      <c r="T826" s="158"/>
      <c r="AT826" s="153" t="s">
        <v>290</v>
      </c>
      <c r="AU826" s="153" t="s">
        <v>85</v>
      </c>
      <c r="AV826" s="12" t="s">
        <v>85</v>
      </c>
      <c r="AW826" s="12" t="s">
        <v>32</v>
      </c>
      <c r="AX826" s="12" t="s">
        <v>76</v>
      </c>
      <c r="AY826" s="153" t="s">
        <v>282</v>
      </c>
    </row>
    <row r="827" spans="2:65" s="14" customFormat="1" x14ac:dyDescent="0.2">
      <c r="B827" s="166"/>
      <c r="D827" s="152" t="s">
        <v>290</v>
      </c>
      <c r="E827" s="167" t="s">
        <v>1</v>
      </c>
      <c r="F827" s="168" t="s">
        <v>306</v>
      </c>
      <c r="H827" s="169">
        <v>106.29</v>
      </c>
      <c r="I827" s="170"/>
      <c r="L827" s="166"/>
      <c r="M827" s="171"/>
      <c r="T827" s="172"/>
      <c r="AT827" s="167" t="s">
        <v>290</v>
      </c>
      <c r="AU827" s="167" t="s">
        <v>85</v>
      </c>
      <c r="AV827" s="14" t="s">
        <v>105</v>
      </c>
      <c r="AW827" s="14" t="s">
        <v>32</v>
      </c>
      <c r="AX827" s="14" t="s">
        <v>76</v>
      </c>
      <c r="AY827" s="167" t="s">
        <v>282</v>
      </c>
    </row>
    <row r="828" spans="2:65" s="13" customFormat="1" x14ac:dyDescent="0.2">
      <c r="B828" s="159"/>
      <c r="D828" s="152" t="s">
        <v>290</v>
      </c>
      <c r="E828" s="160" t="s">
        <v>1</v>
      </c>
      <c r="F828" s="161" t="s">
        <v>292</v>
      </c>
      <c r="H828" s="162">
        <v>106.29</v>
      </c>
      <c r="I828" s="163"/>
      <c r="L828" s="159"/>
      <c r="M828" s="164"/>
      <c r="T828" s="165"/>
      <c r="AT828" s="160" t="s">
        <v>290</v>
      </c>
      <c r="AU828" s="160" t="s">
        <v>85</v>
      </c>
      <c r="AV828" s="13" t="s">
        <v>288</v>
      </c>
      <c r="AW828" s="13" t="s">
        <v>32</v>
      </c>
      <c r="AX828" s="13" t="s">
        <v>83</v>
      </c>
      <c r="AY828" s="160" t="s">
        <v>282</v>
      </c>
    </row>
    <row r="829" spans="2:65" s="1" customFormat="1" ht="33" customHeight="1" x14ac:dyDescent="0.2">
      <c r="B829" s="32"/>
      <c r="C829" s="137" t="s">
        <v>1060</v>
      </c>
      <c r="D829" s="137" t="s">
        <v>284</v>
      </c>
      <c r="E829" s="138" t="s">
        <v>1061</v>
      </c>
      <c r="F829" s="139" t="s">
        <v>1062</v>
      </c>
      <c r="G829" s="140" t="s">
        <v>287</v>
      </c>
      <c r="H829" s="141">
        <v>1136.8230000000001</v>
      </c>
      <c r="I829" s="142"/>
      <c r="J829" s="143">
        <f>ROUND(I829*H829,2)</f>
        <v>0</v>
      </c>
      <c r="K829" s="144"/>
      <c r="L829" s="32"/>
      <c r="M829" s="145" t="s">
        <v>1</v>
      </c>
      <c r="N829" s="146" t="s">
        <v>41</v>
      </c>
      <c r="P829" s="147">
        <f>O829*H829</f>
        <v>0</v>
      </c>
      <c r="Q829" s="147">
        <v>1.7330000000000002E-2</v>
      </c>
      <c r="R829" s="147">
        <f>Q829*H829</f>
        <v>19.701142590000003</v>
      </c>
      <c r="S829" s="147">
        <v>0</v>
      </c>
      <c r="T829" s="148">
        <f>S829*H829</f>
        <v>0</v>
      </c>
      <c r="AR829" s="149" t="s">
        <v>288</v>
      </c>
      <c r="AT829" s="149" t="s">
        <v>284</v>
      </c>
      <c r="AU829" s="149" t="s">
        <v>85</v>
      </c>
      <c r="AY829" s="17" t="s">
        <v>282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83</v>
      </c>
      <c r="BK829" s="150">
        <f>ROUND(I829*H829,2)</f>
        <v>0</v>
      </c>
      <c r="BL829" s="17" t="s">
        <v>288</v>
      </c>
      <c r="BM829" s="149" t="s">
        <v>1063</v>
      </c>
    </row>
    <row r="830" spans="2:65" s="15" customFormat="1" x14ac:dyDescent="0.2">
      <c r="B830" s="173"/>
      <c r="D830" s="152" t="s">
        <v>290</v>
      </c>
      <c r="E830" s="174" t="s">
        <v>1</v>
      </c>
      <c r="F830" s="175" t="s">
        <v>585</v>
      </c>
      <c r="H830" s="174" t="s">
        <v>1</v>
      </c>
      <c r="I830" s="176"/>
      <c r="L830" s="173"/>
      <c r="M830" s="177"/>
      <c r="T830" s="178"/>
      <c r="AT830" s="174" t="s">
        <v>290</v>
      </c>
      <c r="AU830" s="174" t="s">
        <v>85</v>
      </c>
      <c r="AV830" s="15" t="s">
        <v>83</v>
      </c>
      <c r="AW830" s="15" t="s">
        <v>32</v>
      </c>
      <c r="AX830" s="15" t="s">
        <v>76</v>
      </c>
      <c r="AY830" s="174" t="s">
        <v>282</v>
      </c>
    </row>
    <row r="831" spans="2:65" s="12" customFormat="1" x14ac:dyDescent="0.2">
      <c r="B831" s="151"/>
      <c r="D831" s="152" t="s">
        <v>290</v>
      </c>
      <c r="E831" s="153" t="s">
        <v>1</v>
      </c>
      <c r="F831" s="154" t="s">
        <v>1064</v>
      </c>
      <c r="H831" s="155">
        <v>99.903000000000006</v>
      </c>
      <c r="I831" s="156"/>
      <c r="L831" s="151"/>
      <c r="M831" s="157"/>
      <c r="T831" s="158"/>
      <c r="AT831" s="153" t="s">
        <v>290</v>
      </c>
      <c r="AU831" s="153" t="s">
        <v>85</v>
      </c>
      <c r="AV831" s="12" t="s">
        <v>85</v>
      </c>
      <c r="AW831" s="12" t="s">
        <v>32</v>
      </c>
      <c r="AX831" s="12" t="s">
        <v>76</v>
      </c>
      <c r="AY831" s="153" t="s">
        <v>282</v>
      </c>
    </row>
    <row r="832" spans="2:65" s="12" customFormat="1" x14ac:dyDescent="0.2">
      <c r="B832" s="151"/>
      <c r="D832" s="152" t="s">
        <v>290</v>
      </c>
      <c r="E832" s="153" t="s">
        <v>1</v>
      </c>
      <c r="F832" s="154" t="s">
        <v>1065</v>
      </c>
      <c r="H832" s="155">
        <v>-15.744999999999999</v>
      </c>
      <c r="I832" s="156"/>
      <c r="L832" s="151"/>
      <c r="M832" s="157"/>
      <c r="T832" s="158"/>
      <c r="AT832" s="153" t="s">
        <v>290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282</v>
      </c>
    </row>
    <row r="833" spans="2:51" s="12" customFormat="1" x14ac:dyDescent="0.2">
      <c r="B833" s="151"/>
      <c r="D833" s="152" t="s">
        <v>290</v>
      </c>
      <c r="E833" s="153" t="s">
        <v>1</v>
      </c>
      <c r="F833" s="154" t="s">
        <v>1066</v>
      </c>
      <c r="H833" s="155">
        <v>62.774999999999999</v>
      </c>
      <c r="I833" s="156"/>
      <c r="L833" s="151"/>
      <c r="M833" s="157"/>
      <c r="T833" s="158"/>
      <c r="AT833" s="153" t="s">
        <v>290</v>
      </c>
      <c r="AU833" s="153" t="s">
        <v>85</v>
      </c>
      <c r="AV833" s="12" t="s">
        <v>85</v>
      </c>
      <c r="AW833" s="12" t="s">
        <v>32</v>
      </c>
      <c r="AX833" s="12" t="s">
        <v>76</v>
      </c>
      <c r="AY833" s="153" t="s">
        <v>282</v>
      </c>
    </row>
    <row r="834" spans="2:51" s="12" customFormat="1" x14ac:dyDescent="0.2">
      <c r="B834" s="151"/>
      <c r="D834" s="152" t="s">
        <v>290</v>
      </c>
      <c r="E834" s="153" t="s">
        <v>1</v>
      </c>
      <c r="F834" s="154" t="s">
        <v>1067</v>
      </c>
      <c r="H834" s="155">
        <v>184.2</v>
      </c>
      <c r="I834" s="156"/>
      <c r="L834" s="151"/>
      <c r="M834" s="157"/>
      <c r="T834" s="158"/>
      <c r="AT834" s="153" t="s">
        <v>290</v>
      </c>
      <c r="AU834" s="153" t="s">
        <v>85</v>
      </c>
      <c r="AV834" s="12" t="s">
        <v>85</v>
      </c>
      <c r="AW834" s="12" t="s">
        <v>32</v>
      </c>
      <c r="AX834" s="12" t="s">
        <v>76</v>
      </c>
      <c r="AY834" s="153" t="s">
        <v>282</v>
      </c>
    </row>
    <row r="835" spans="2:51" s="12" customFormat="1" x14ac:dyDescent="0.2">
      <c r="B835" s="151"/>
      <c r="D835" s="152" t="s">
        <v>290</v>
      </c>
      <c r="E835" s="153" t="s">
        <v>1</v>
      </c>
      <c r="F835" s="154" t="s">
        <v>1068</v>
      </c>
      <c r="H835" s="155">
        <v>-4.51</v>
      </c>
      <c r="I835" s="156"/>
      <c r="L835" s="151"/>
      <c r="M835" s="157"/>
      <c r="T835" s="158"/>
      <c r="AT835" s="153" t="s">
        <v>290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282</v>
      </c>
    </row>
    <row r="836" spans="2:51" s="12" customFormat="1" x14ac:dyDescent="0.2">
      <c r="B836" s="151"/>
      <c r="D836" s="152" t="s">
        <v>290</v>
      </c>
      <c r="E836" s="153" t="s">
        <v>1</v>
      </c>
      <c r="F836" s="154" t="s">
        <v>1069</v>
      </c>
      <c r="H836" s="155">
        <v>-38.305</v>
      </c>
      <c r="I836" s="156"/>
      <c r="L836" s="151"/>
      <c r="M836" s="157"/>
      <c r="T836" s="158"/>
      <c r="AT836" s="153" t="s">
        <v>290</v>
      </c>
      <c r="AU836" s="153" t="s">
        <v>85</v>
      </c>
      <c r="AV836" s="12" t="s">
        <v>85</v>
      </c>
      <c r="AW836" s="12" t="s">
        <v>32</v>
      </c>
      <c r="AX836" s="12" t="s">
        <v>76</v>
      </c>
      <c r="AY836" s="153" t="s">
        <v>282</v>
      </c>
    </row>
    <row r="837" spans="2:51" s="12" customFormat="1" x14ac:dyDescent="0.2">
      <c r="B837" s="151"/>
      <c r="D837" s="152" t="s">
        <v>290</v>
      </c>
      <c r="E837" s="153" t="s">
        <v>1</v>
      </c>
      <c r="F837" s="154" t="s">
        <v>1070</v>
      </c>
      <c r="H837" s="155">
        <v>-54.54</v>
      </c>
      <c r="I837" s="156"/>
      <c r="L837" s="151"/>
      <c r="M837" s="157"/>
      <c r="T837" s="158"/>
      <c r="AT837" s="153" t="s">
        <v>290</v>
      </c>
      <c r="AU837" s="153" t="s">
        <v>85</v>
      </c>
      <c r="AV837" s="12" t="s">
        <v>85</v>
      </c>
      <c r="AW837" s="12" t="s">
        <v>32</v>
      </c>
      <c r="AX837" s="12" t="s">
        <v>76</v>
      </c>
      <c r="AY837" s="153" t="s">
        <v>282</v>
      </c>
    </row>
    <row r="838" spans="2:51" s="12" customFormat="1" ht="22.5" x14ac:dyDescent="0.2">
      <c r="B838" s="151"/>
      <c r="D838" s="152" t="s">
        <v>290</v>
      </c>
      <c r="E838" s="153" t="s">
        <v>1</v>
      </c>
      <c r="F838" s="154" t="s">
        <v>1071</v>
      </c>
      <c r="H838" s="155">
        <v>281.44799999999998</v>
      </c>
      <c r="I838" s="156"/>
      <c r="L838" s="151"/>
      <c r="M838" s="157"/>
      <c r="T838" s="158"/>
      <c r="AT838" s="153" t="s">
        <v>290</v>
      </c>
      <c r="AU838" s="153" t="s">
        <v>85</v>
      </c>
      <c r="AV838" s="12" t="s">
        <v>85</v>
      </c>
      <c r="AW838" s="12" t="s">
        <v>32</v>
      </c>
      <c r="AX838" s="12" t="s">
        <v>76</v>
      </c>
      <c r="AY838" s="153" t="s">
        <v>282</v>
      </c>
    </row>
    <row r="839" spans="2:51" s="12" customFormat="1" x14ac:dyDescent="0.2">
      <c r="B839" s="151"/>
      <c r="D839" s="152" t="s">
        <v>290</v>
      </c>
      <c r="E839" s="153" t="s">
        <v>1</v>
      </c>
      <c r="F839" s="154" t="s">
        <v>1072</v>
      </c>
      <c r="H839" s="155">
        <v>-50.878</v>
      </c>
      <c r="I839" s="156"/>
      <c r="L839" s="151"/>
      <c r="M839" s="157"/>
      <c r="T839" s="158"/>
      <c r="AT839" s="153" t="s">
        <v>290</v>
      </c>
      <c r="AU839" s="153" t="s">
        <v>85</v>
      </c>
      <c r="AV839" s="12" t="s">
        <v>85</v>
      </c>
      <c r="AW839" s="12" t="s">
        <v>32</v>
      </c>
      <c r="AX839" s="12" t="s">
        <v>76</v>
      </c>
      <c r="AY839" s="153" t="s">
        <v>282</v>
      </c>
    </row>
    <row r="840" spans="2:51" s="12" customFormat="1" x14ac:dyDescent="0.2">
      <c r="B840" s="151"/>
      <c r="D840" s="152" t="s">
        <v>290</v>
      </c>
      <c r="E840" s="153" t="s">
        <v>1</v>
      </c>
      <c r="F840" s="154" t="s">
        <v>1073</v>
      </c>
      <c r="H840" s="155">
        <v>-2.87</v>
      </c>
      <c r="I840" s="156"/>
      <c r="L840" s="151"/>
      <c r="M840" s="157"/>
      <c r="T840" s="158"/>
      <c r="AT840" s="153" t="s">
        <v>290</v>
      </c>
      <c r="AU840" s="153" t="s">
        <v>85</v>
      </c>
      <c r="AV840" s="12" t="s">
        <v>85</v>
      </c>
      <c r="AW840" s="12" t="s">
        <v>32</v>
      </c>
      <c r="AX840" s="12" t="s">
        <v>76</v>
      </c>
      <c r="AY840" s="153" t="s">
        <v>282</v>
      </c>
    </row>
    <row r="841" spans="2:51" s="12" customFormat="1" x14ac:dyDescent="0.2">
      <c r="B841" s="151"/>
      <c r="D841" s="152" t="s">
        <v>290</v>
      </c>
      <c r="E841" s="153" t="s">
        <v>1</v>
      </c>
      <c r="F841" s="154" t="s">
        <v>1074</v>
      </c>
      <c r="H841" s="155">
        <v>453.9</v>
      </c>
      <c r="I841" s="156"/>
      <c r="L841" s="151"/>
      <c r="M841" s="157"/>
      <c r="T841" s="158"/>
      <c r="AT841" s="153" t="s">
        <v>290</v>
      </c>
      <c r="AU841" s="153" t="s">
        <v>85</v>
      </c>
      <c r="AV841" s="12" t="s">
        <v>85</v>
      </c>
      <c r="AW841" s="12" t="s">
        <v>32</v>
      </c>
      <c r="AX841" s="12" t="s">
        <v>76</v>
      </c>
      <c r="AY841" s="153" t="s">
        <v>282</v>
      </c>
    </row>
    <row r="842" spans="2:51" s="12" customFormat="1" x14ac:dyDescent="0.2">
      <c r="B842" s="151"/>
      <c r="D842" s="152" t="s">
        <v>290</v>
      </c>
      <c r="E842" s="153" t="s">
        <v>1</v>
      </c>
      <c r="F842" s="154" t="s">
        <v>1075</v>
      </c>
      <c r="H842" s="155">
        <v>-35.603000000000002</v>
      </c>
      <c r="I842" s="156"/>
      <c r="L842" s="151"/>
      <c r="M842" s="157"/>
      <c r="T842" s="158"/>
      <c r="AT842" s="153" t="s">
        <v>290</v>
      </c>
      <c r="AU842" s="153" t="s">
        <v>85</v>
      </c>
      <c r="AV842" s="12" t="s">
        <v>85</v>
      </c>
      <c r="AW842" s="12" t="s">
        <v>32</v>
      </c>
      <c r="AX842" s="12" t="s">
        <v>76</v>
      </c>
      <c r="AY842" s="153" t="s">
        <v>282</v>
      </c>
    </row>
    <row r="843" spans="2:51" s="12" customFormat="1" x14ac:dyDescent="0.2">
      <c r="B843" s="151"/>
      <c r="D843" s="152" t="s">
        <v>290</v>
      </c>
      <c r="E843" s="153" t="s">
        <v>1</v>
      </c>
      <c r="F843" s="154" t="s">
        <v>1076</v>
      </c>
      <c r="H843" s="155">
        <v>-86.4</v>
      </c>
      <c r="I843" s="156"/>
      <c r="L843" s="151"/>
      <c r="M843" s="157"/>
      <c r="T843" s="158"/>
      <c r="AT843" s="153" t="s">
        <v>290</v>
      </c>
      <c r="AU843" s="153" t="s">
        <v>85</v>
      </c>
      <c r="AV843" s="12" t="s">
        <v>85</v>
      </c>
      <c r="AW843" s="12" t="s">
        <v>32</v>
      </c>
      <c r="AX843" s="12" t="s">
        <v>76</v>
      </c>
      <c r="AY843" s="153" t="s">
        <v>282</v>
      </c>
    </row>
    <row r="844" spans="2:51" s="12" customFormat="1" x14ac:dyDescent="0.2">
      <c r="B844" s="151"/>
      <c r="D844" s="152" t="s">
        <v>290</v>
      </c>
      <c r="E844" s="153" t="s">
        <v>1</v>
      </c>
      <c r="F844" s="154" t="s">
        <v>1077</v>
      </c>
      <c r="H844" s="155">
        <v>103.163</v>
      </c>
      <c r="I844" s="156"/>
      <c r="L844" s="151"/>
      <c r="M844" s="157"/>
      <c r="T844" s="158"/>
      <c r="AT844" s="153" t="s">
        <v>290</v>
      </c>
      <c r="AU844" s="153" t="s">
        <v>85</v>
      </c>
      <c r="AV844" s="12" t="s">
        <v>85</v>
      </c>
      <c r="AW844" s="12" t="s">
        <v>32</v>
      </c>
      <c r="AX844" s="12" t="s">
        <v>76</v>
      </c>
      <c r="AY844" s="153" t="s">
        <v>282</v>
      </c>
    </row>
    <row r="845" spans="2:51" s="12" customFormat="1" x14ac:dyDescent="0.2">
      <c r="B845" s="151"/>
      <c r="D845" s="152" t="s">
        <v>290</v>
      </c>
      <c r="E845" s="153" t="s">
        <v>1</v>
      </c>
      <c r="F845" s="154" t="s">
        <v>1078</v>
      </c>
      <c r="H845" s="155">
        <v>-3.29</v>
      </c>
      <c r="I845" s="156"/>
      <c r="L845" s="151"/>
      <c r="M845" s="157"/>
      <c r="T845" s="158"/>
      <c r="AT845" s="153" t="s">
        <v>290</v>
      </c>
      <c r="AU845" s="153" t="s">
        <v>85</v>
      </c>
      <c r="AV845" s="12" t="s">
        <v>85</v>
      </c>
      <c r="AW845" s="12" t="s">
        <v>32</v>
      </c>
      <c r="AX845" s="12" t="s">
        <v>76</v>
      </c>
      <c r="AY845" s="153" t="s">
        <v>282</v>
      </c>
    </row>
    <row r="846" spans="2:51" s="12" customFormat="1" x14ac:dyDescent="0.2">
      <c r="B846" s="151"/>
      <c r="D846" s="152" t="s">
        <v>290</v>
      </c>
      <c r="E846" s="153" t="s">
        <v>1</v>
      </c>
      <c r="F846" s="154" t="s">
        <v>1079</v>
      </c>
      <c r="H846" s="155">
        <v>-23.28</v>
      </c>
      <c r="I846" s="156"/>
      <c r="L846" s="151"/>
      <c r="M846" s="157"/>
      <c r="T846" s="158"/>
      <c r="AT846" s="153" t="s">
        <v>290</v>
      </c>
      <c r="AU846" s="153" t="s">
        <v>85</v>
      </c>
      <c r="AV846" s="12" t="s">
        <v>85</v>
      </c>
      <c r="AW846" s="12" t="s">
        <v>32</v>
      </c>
      <c r="AX846" s="12" t="s">
        <v>76</v>
      </c>
      <c r="AY846" s="153" t="s">
        <v>282</v>
      </c>
    </row>
    <row r="847" spans="2:51" s="12" customFormat="1" x14ac:dyDescent="0.2">
      <c r="B847" s="151"/>
      <c r="D847" s="152" t="s">
        <v>290</v>
      </c>
      <c r="E847" s="153" t="s">
        <v>1</v>
      </c>
      <c r="F847" s="154" t="s">
        <v>1080</v>
      </c>
      <c r="H847" s="155">
        <v>-1.64</v>
      </c>
      <c r="I847" s="156"/>
      <c r="L847" s="151"/>
      <c r="M847" s="157"/>
      <c r="T847" s="158"/>
      <c r="AT847" s="153" t="s">
        <v>290</v>
      </c>
      <c r="AU847" s="153" t="s">
        <v>85</v>
      </c>
      <c r="AV847" s="12" t="s">
        <v>85</v>
      </c>
      <c r="AW847" s="12" t="s">
        <v>32</v>
      </c>
      <c r="AX847" s="12" t="s">
        <v>76</v>
      </c>
      <c r="AY847" s="153" t="s">
        <v>282</v>
      </c>
    </row>
    <row r="848" spans="2:51" s="14" customFormat="1" x14ac:dyDescent="0.2">
      <c r="B848" s="166"/>
      <c r="D848" s="152" t="s">
        <v>290</v>
      </c>
      <c r="E848" s="167" t="s">
        <v>1</v>
      </c>
      <c r="F848" s="168" t="s">
        <v>306</v>
      </c>
      <c r="H848" s="169">
        <v>868.32799999999997</v>
      </c>
      <c r="I848" s="170"/>
      <c r="L848" s="166"/>
      <c r="M848" s="171"/>
      <c r="T848" s="172"/>
      <c r="AT848" s="167" t="s">
        <v>290</v>
      </c>
      <c r="AU848" s="167" t="s">
        <v>85</v>
      </c>
      <c r="AV848" s="14" t="s">
        <v>105</v>
      </c>
      <c r="AW848" s="14" t="s">
        <v>32</v>
      </c>
      <c r="AX848" s="14" t="s">
        <v>76</v>
      </c>
      <c r="AY848" s="167" t="s">
        <v>282</v>
      </c>
    </row>
    <row r="849" spans="2:65" s="15" customFormat="1" x14ac:dyDescent="0.2">
      <c r="B849" s="173"/>
      <c r="D849" s="152" t="s">
        <v>290</v>
      </c>
      <c r="E849" s="174" t="s">
        <v>1</v>
      </c>
      <c r="F849" s="175" t="s">
        <v>598</v>
      </c>
      <c r="H849" s="174" t="s">
        <v>1</v>
      </c>
      <c r="I849" s="176"/>
      <c r="L849" s="173"/>
      <c r="M849" s="177"/>
      <c r="T849" s="178"/>
      <c r="AT849" s="174" t="s">
        <v>290</v>
      </c>
      <c r="AU849" s="174" t="s">
        <v>85</v>
      </c>
      <c r="AV849" s="15" t="s">
        <v>83</v>
      </c>
      <c r="AW849" s="15" t="s">
        <v>32</v>
      </c>
      <c r="AX849" s="15" t="s">
        <v>76</v>
      </c>
      <c r="AY849" s="174" t="s">
        <v>282</v>
      </c>
    </row>
    <row r="850" spans="2:65" s="12" customFormat="1" ht="22.5" x14ac:dyDescent="0.2">
      <c r="B850" s="151"/>
      <c r="D850" s="152" t="s">
        <v>290</v>
      </c>
      <c r="E850" s="153" t="s">
        <v>1</v>
      </c>
      <c r="F850" s="154" t="s">
        <v>1081</v>
      </c>
      <c r="H850" s="155">
        <v>244.35</v>
      </c>
      <c r="I850" s="156"/>
      <c r="L850" s="151"/>
      <c r="M850" s="157"/>
      <c r="T850" s="158"/>
      <c r="AT850" s="153" t="s">
        <v>290</v>
      </c>
      <c r="AU850" s="153" t="s">
        <v>85</v>
      </c>
      <c r="AV850" s="12" t="s">
        <v>85</v>
      </c>
      <c r="AW850" s="12" t="s">
        <v>32</v>
      </c>
      <c r="AX850" s="12" t="s">
        <v>76</v>
      </c>
      <c r="AY850" s="153" t="s">
        <v>282</v>
      </c>
    </row>
    <row r="851" spans="2:65" s="12" customFormat="1" x14ac:dyDescent="0.2">
      <c r="B851" s="151"/>
      <c r="D851" s="152" t="s">
        <v>290</v>
      </c>
      <c r="E851" s="153" t="s">
        <v>1</v>
      </c>
      <c r="F851" s="154" t="s">
        <v>1082</v>
      </c>
      <c r="H851" s="155">
        <v>77.715000000000003</v>
      </c>
      <c r="I851" s="156"/>
      <c r="L851" s="151"/>
      <c r="M851" s="157"/>
      <c r="T851" s="158"/>
      <c r="AT851" s="153" t="s">
        <v>290</v>
      </c>
      <c r="AU851" s="153" t="s">
        <v>85</v>
      </c>
      <c r="AV851" s="12" t="s">
        <v>85</v>
      </c>
      <c r="AW851" s="12" t="s">
        <v>32</v>
      </c>
      <c r="AX851" s="12" t="s">
        <v>76</v>
      </c>
      <c r="AY851" s="153" t="s">
        <v>282</v>
      </c>
    </row>
    <row r="852" spans="2:65" s="12" customFormat="1" x14ac:dyDescent="0.2">
      <c r="B852" s="151"/>
      <c r="D852" s="152" t="s">
        <v>290</v>
      </c>
      <c r="E852" s="153" t="s">
        <v>1</v>
      </c>
      <c r="F852" s="154" t="s">
        <v>1083</v>
      </c>
      <c r="H852" s="155">
        <v>-53.57</v>
      </c>
      <c r="I852" s="156"/>
      <c r="L852" s="151"/>
      <c r="M852" s="157"/>
      <c r="T852" s="158"/>
      <c r="AT852" s="153" t="s">
        <v>290</v>
      </c>
      <c r="AU852" s="153" t="s">
        <v>85</v>
      </c>
      <c r="AV852" s="12" t="s">
        <v>85</v>
      </c>
      <c r="AW852" s="12" t="s">
        <v>32</v>
      </c>
      <c r="AX852" s="12" t="s">
        <v>76</v>
      </c>
      <c r="AY852" s="153" t="s">
        <v>282</v>
      </c>
    </row>
    <row r="853" spans="2:65" s="14" customFormat="1" x14ac:dyDescent="0.2">
      <c r="B853" s="166"/>
      <c r="D853" s="152" t="s">
        <v>290</v>
      </c>
      <c r="E853" s="167" t="s">
        <v>1</v>
      </c>
      <c r="F853" s="168" t="s">
        <v>306</v>
      </c>
      <c r="H853" s="169">
        <v>268.495</v>
      </c>
      <c r="I853" s="170"/>
      <c r="L853" s="166"/>
      <c r="M853" s="171"/>
      <c r="T853" s="172"/>
      <c r="AT853" s="167" t="s">
        <v>290</v>
      </c>
      <c r="AU853" s="167" t="s">
        <v>85</v>
      </c>
      <c r="AV853" s="14" t="s">
        <v>105</v>
      </c>
      <c r="AW853" s="14" t="s">
        <v>32</v>
      </c>
      <c r="AX853" s="14" t="s">
        <v>76</v>
      </c>
      <c r="AY853" s="167" t="s">
        <v>282</v>
      </c>
    </row>
    <row r="854" spans="2:65" s="13" customFormat="1" x14ac:dyDescent="0.2">
      <c r="B854" s="159"/>
      <c r="D854" s="152" t="s">
        <v>290</v>
      </c>
      <c r="E854" s="160" t="s">
        <v>1</v>
      </c>
      <c r="F854" s="161" t="s">
        <v>292</v>
      </c>
      <c r="H854" s="162">
        <v>1136.8230000000001</v>
      </c>
      <c r="I854" s="163"/>
      <c r="L854" s="159"/>
      <c r="M854" s="164"/>
      <c r="T854" s="165"/>
      <c r="AT854" s="160" t="s">
        <v>290</v>
      </c>
      <c r="AU854" s="160" t="s">
        <v>85</v>
      </c>
      <c r="AV854" s="13" t="s">
        <v>288</v>
      </c>
      <c r="AW854" s="13" t="s">
        <v>32</v>
      </c>
      <c r="AX854" s="13" t="s">
        <v>83</v>
      </c>
      <c r="AY854" s="160" t="s">
        <v>282</v>
      </c>
    </row>
    <row r="855" spans="2:65" s="1" customFormat="1" ht="24.2" customHeight="1" x14ac:dyDescent="0.2">
      <c r="B855" s="32"/>
      <c r="C855" s="137" t="s">
        <v>1084</v>
      </c>
      <c r="D855" s="137" t="s">
        <v>284</v>
      </c>
      <c r="E855" s="138" t="s">
        <v>1085</v>
      </c>
      <c r="F855" s="139" t="s">
        <v>1086</v>
      </c>
      <c r="G855" s="140" t="s">
        <v>287</v>
      </c>
      <c r="H855" s="141">
        <v>456.29500000000002</v>
      </c>
      <c r="I855" s="142"/>
      <c r="J855" s="143">
        <f>ROUND(I855*H855,2)</f>
        <v>0</v>
      </c>
      <c r="K855" s="144"/>
      <c r="L855" s="32"/>
      <c r="M855" s="145" t="s">
        <v>1</v>
      </c>
      <c r="N855" s="146" t="s">
        <v>41</v>
      </c>
      <c r="P855" s="147">
        <f>O855*H855</f>
        <v>0</v>
      </c>
      <c r="Q855" s="147">
        <v>1.575E-2</v>
      </c>
      <c r="R855" s="147">
        <f>Q855*H855</f>
        <v>7.1866462499999999</v>
      </c>
      <c r="S855" s="147">
        <v>0</v>
      </c>
      <c r="T855" s="148">
        <f>S855*H855</f>
        <v>0</v>
      </c>
      <c r="AR855" s="149" t="s">
        <v>288</v>
      </c>
      <c r="AT855" s="149" t="s">
        <v>284</v>
      </c>
      <c r="AU855" s="149" t="s">
        <v>85</v>
      </c>
      <c r="AY855" s="17" t="s">
        <v>282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83</v>
      </c>
      <c r="BK855" s="150">
        <f>ROUND(I855*H855,2)</f>
        <v>0</v>
      </c>
      <c r="BL855" s="17" t="s">
        <v>288</v>
      </c>
      <c r="BM855" s="149" t="s">
        <v>1087</v>
      </c>
    </row>
    <row r="856" spans="2:65" s="15" customFormat="1" x14ac:dyDescent="0.2">
      <c r="B856" s="173"/>
      <c r="D856" s="152" t="s">
        <v>290</v>
      </c>
      <c r="E856" s="174" t="s">
        <v>1</v>
      </c>
      <c r="F856" s="175" t="s">
        <v>1046</v>
      </c>
      <c r="H856" s="174" t="s">
        <v>1</v>
      </c>
      <c r="I856" s="176"/>
      <c r="L856" s="173"/>
      <c r="M856" s="177"/>
      <c r="T856" s="178"/>
      <c r="AT856" s="174" t="s">
        <v>290</v>
      </c>
      <c r="AU856" s="174" t="s">
        <v>85</v>
      </c>
      <c r="AV856" s="15" t="s">
        <v>83</v>
      </c>
      <c r="AW856" s="15" t="s">
        <v>32</v>
      </c>
      <c r="AX856" s="15" t="s">
        <v>76</v>
      </c>
      <c r="AY856" s="174" t="s">
        <v>282</v>
      </c>
    </row>
    <row r="857" spans="2:65" s="12" customFormat="1" x14ac:dyDescent="0.2">
      <c r="B857" s="151"/>
      <c r="D857" s="152" t="s">
        <v>290</v>
      </c>
      <c r="E857" s="153" t="s">
        <v>1</v>
      </c>
      <c r="F857" s="154" t="s">
        <v>1047</v>
      </c>
      <c r="H857" s="155">
        <v>562.58500000000004</v>
      </c>
      <c r="I857" s="156"/>
      <c r="L857" s="151"/>
      <c r="M857" s="157"/>
      <c r="T857" s="158"/>
      <c r="AT857" s="153" t="s">
        <v>290</v>
      </c>
      <c r="AU857" s="153" t="s">
        <v>85</v>
      </c>
      <c r="AV857" s="12" t="s">
        <v>85</v>
      </c>
      <c r="AW857" s="12" t="s">
        <v>32</v>
      </c>
      <c r="AX857" s="12" t="s">
        <v>76</v>
      </c>
      <c r="AY857" s="153" t="s">
        <v>282</v>
      </c>
    </row>
    <row r="858" spans="2:65" s="12" customFormat="1" x14ac:dyDescent="0.2">
      <c r="B858" s="151"/>
      <c r="D858" s="152" t="s">
        <v>290</v>
      </c>
      <c r="E858" s="153" t="s">
        <v>1</v>
      </c>
      <c r="F858" s="154" t="s">
        <v>1048</v>
      </c>
      <c r="H858" s="155">
        <v>-106.29</v>
      </c>
      <c r="I858" s="156"/>
      <c r="L858" s="151"/>
      <c r="M858" s="157"/>
      <c r="T858" s="158"/>
      <c r="AT858" s="153" t="s">
        <v>290</v>
      </c>
      <c r="AU858" s="153" t="s">
        <v>85</v>
      </c>
      <c r="AV858" s="12" t="s">
        <v>85</v>
      </c>
      <c r="AW858" s="12" t="s">
        <v>32</v>
      </c>
      <c r="AX858" s="12" t="s">
        <v>76</v>
      </c>
      <c r="AY858" s="153" t="s">
        <v>282</v>
      </c>
    </row>
    <row r="859" spans="2:65" s="14" customFormat="1" x14ac:dyDescent="0.2">
      <c r="B859" s="166"/>
      <c r="D859" s="152" t="s">
        <v>290</v>
      </c>
      <c r="E859" s="167" t="s">
        <v>1</v>
      </c>
      <c r="F859" s="168" t="s">
        <v>306</v>
      </c>
      <c r="H859" s="169">
        <v>456.29500000000002</v>
      </c>
      <c r="I859" s="170"/>
      <c r="L859" s="166"/>
      <c r="M859" s="171"/>
      <c r="T859" s="172"/>
      <c r="AT859" s="167" t="s">
        <v>290</v>
      </c>
      <c r="AU859" s="167" t="s">
        <v>85</v>
      </c>
      <c r="AV859" s="14" t="s">
        <v>105</v>
      </c>
      <c r="AW859" s="14" t="s">
        <v>32</v>
      </c>
      <c r="AX859" s="14" t="s">
        <v>76</v>
      </c>
      <c r="AY859" s="167" t="s">
        <v>282</v>
      </c>
    </row>
    <row r="860" spans="2:65" s="13" customFormat="1" x14ac:dyDescent="0.2">
      <c r="B860" s="159"/>
      <c r="D860" s="152" t="s">
        <v>290</v>
      </c>
      <c r="E860" s="160" t="s">
        <v>1</v>
      </c>
      <c r="F860" s="161" t="s">
        <v>292</v>
      </c>
      <c r="H860" s="162">
        <v>456.29500000000002</v>
      </c>
      <c r="I860" s="163"/>
      <c r="L860" s="159"/>
      <c r="M860" s="164"/>
      <c r="T860" s="165"/>
      <c r="AT860" s="160" t="s">
        <v>290</v>
      </c>
      <c r="AU860" s="160" t="s">
        <v>85</v>
      </c>
      <c r="AV860" s="13" t="s">
        <v>288</v>
      </c>
      <c r="AW860" s="13" t="s">
        <v>32</v>
      </c>
      <c r="AX860" s="13" t="s">
        <v>83</v>
      </c>
      <c r="AY860" s="160" t="s">
        <v>282</v>
      </c>
    </row>
    <row r="861" spans="2:65" s="1" customFormat="1" ht="33" customHeight="1" x14ac:dyDescent="0.2">
      <c r="B861" s="32"/>
      <c r="C861" s="137" t="s">
        <v>1088</v>
      </c>
      <c r="D861" s="137" t="s">
        <v>284</v>
      </c>
      <c r="E861" s="138" t="s">
        <v>1089</v>
      </c>
      <c r="F861" s="139" t="s">
        <v>1090</v>
      </c>
      <c r="G861" s="140" t="s">
        <v>287</v>
      </c>
      <c r="H861" s="141">
        <v>504.09699999999998</v>
      </c>
      <c r="I861" s="142"/>
      <c r="J861" s="143">
        <f>ROUND(I861*H861,2)</f>
        <v>0</v>
      </c>
      <c r="K861" s="144"/>
      <c r="L861" s="32"/>
      <c r="M861" s="145" t="s">
        <v>1</v>
      </c>
      <c r="N861" s="146" t="s">
        <v>41</v>
      </c>
      <c r="P861" s="147">
        <f>O861*H861</f>
        <v>0</v>
      </c>
      <c r="Q861" s="147">
        <v>1.8380000000000001E-2</v>
      </c>
      <c r="R861" s="147">
        <f>Q861*H861</f>
        <v>9.2653028600000003</v>
      </c>
      <c r="S861" s="147">
        <v>0</v>
      </c>
      <c r="T861" s="148">
        <f>S861*H861</f>
        <v>0</v>
      </c>
      <c r="AR861" s="149" t="s">
        <v>288</v>
      </c>
      <c r="AT861" s="149" t="s">
        <v>284</v>
      </c>
      <c r="AU861" s="149" t="s">
        <v>85</v>
      </c>
      <c r="AY861" s="17" t="s">
        <v>282</v>
      </c>
      <c r="BE861" s="150">
        <f>IF(N861="základní",J861,0)</f>
        <v>0</v>
      </c>
      <c r="BF861" s="150">
        <f>IF(N861="snížená",J861,0)</f>
        <v>0</v>
      </c>
      <c r="BG861" s="150">
        <f>IF(N861="zákl. přenesená",J861,0)</f>
        <v>0</v>
      </c>
      <c r="BH861" s="150">
        <f>IF(N861="sníž. přenesená",J861,0)</f>
        <v>0</v>
      </c>
      <c r="BI861" s="150">
        <f>IF(N861="nulová",J861,0)</f>
        <v>0</v>
      </c>
      <c r="BJ861" s="17" t="s">
        <v>83</v>
      </c>
      <c r="BK861" s="150">
        <f>ROUND(I861*H861,2)</f>
        <v>0</v>
      </c>
      <c r="BL861" s="17" t="s">
        <v>288</v>
      </c>
      <c r="BM861" s="149" t="s">
        <v>1091</v>
      </c>
    </row>
    <row r="862" spans="2:65" s="15" customFormat="1" x14ac:dyDescent="0.2">
      <c r="B862" s="173"/>
      <c r="D862" s="152" t="s">
        <v>290</v>
      </c>
      <c r="E862" s="174" t="s">
        <v>1</v>
      </c>
      <c r="F862" s="175" t="s">
        <v>585</v>
      </c>
      <c r="H862" s="174" t="s">
        <v>1</v>
      </c>
      <c r="I862" s="176"/>
      <c r="L862" s="173"/>
      <c r="M862" s="177"/>
      <c r="T862" s="178"/>
      <c r="AT862" s="174" t="s">
        <v>290</v>
      </c>
      <c r="AU862" s="174" t="s">
        <v>85</v>
      </c>
      <c r="AV862" s="15" t="s">
        <v>83</v>
      </c>
      <c r="AW862" s="15" t="s">
        <v>32</v>
      </c>
      <c r="AX862" s="15" t="s">
        <v>76</v>
      </c>
      <c r="AY862" s="174" t="s">
        <v>282</v>
      </c>
    </row>
    <row r="863" spans="2:65" s="12" customFormat="1" ht="22.5" x14ac:dyDescent="0.2">
      <c r="B863" s="151"/>
      <c r="D863" s="152" t="s">
        <v>290</v>
      </c>
      <c r="E863" s="153" t="s">
        <v>1</v>
      </c>
      <c r="F863" s="154" t="s">
        <v>1092</v>
      </c>
      <c r="H863" s="155">
        <v>179.06399999999999</v>
      </c>
      <c r="I863" s="156"/>
      <c r="L863" s="151"/>
      <c r="M863" s="157"/>
      <c r="T863" s="158"/>
      <c r="AT863" s="153" t="s">
        <v>290</v>
      </c>
      <c r="AU863" s="153" t="s">
        <v>85</v>
      </c>
      <c r="AV863" s="12" t="s">
        <v>85</v>
      </c>
      <c r="AW863" s="12" t="s">
        <v>32</v>
      </c>
      <c r="AX863" s="12" t="s">
        <v>76</v>
      </c>
      <c r="AY863" s="153" t="s">
        <v>282</v>
      </c>
    </row>
    <row r="864" spans="2:65" s="12" customFormat="1" x14ac:dyDescent="0.2">
      <c r="B864" s="151"/>
      <c r="D864" s="152" t="s">
        <v>290</v>
      </c>
      <c r="E864" s="153" t="s">
        <v>1</v>
      </c>
      <c r="F864" s="154" t="s">
        <v>1093</v>
      </c>
      <c r="H864" s="155">
        <v>95.688000000000002</v>
      </c>
      <c r="I864" s="156"/>
      <c r="L864" s="151"/>
      <c r="M864" s="157"/>
      <c r="T864" s="158"/>
      <c r="AT864" s="153" t="s">
        <v>290</v>
      </c>
      <c r="AU864" s="153" t="s">
        <v>85</v>
      </c>
      <c r="AV864" s="12" t="s">
        <v>85</v>
      </c>
      <c r="AW864" s="12" t="s">
        <v>32</v>
      </c>
      <c r="AX864" s="12" t="s">
        <v>76</v>
      </c>
      <c r="AY864" s="153" t="s">
        <v>282</v>
      </c>
    </row>
    <row r="865" spans="2:65" s="12" customFormat="1" x14ac:dyDescent="0.2">
      <c r="B865" s="151"/>
      <c r="D865" s="152" t="s">
        <v>290</v>
      </c>
      <c r="E865" s="153" t="s">
        <v>1</v>
      </c>
      <c r="F865" s="154" t="s">
        <v>1094</v>
      </c>
      <c r="H865" s="155">
        <v>-23.37</v>
      </c>
      <c r="I865" s="156"/>
      <c r="L865" s="151"/>
      <c r="M865" s="157"/>
      <c r="T865" s="158"/>
      <c r="AT865" s="153" t="s">
        <v>290</v>
      </c>
      <c r="AU865" s="153" t="s">
        <v>85</v>
      </c>
      <c r="AV865" s="12" t="s">
        <v>85</v>
      </c>
      <c r="AW865" s="12" t="s">
        <v>32</v>
      </c>
      <c r="AX865" s="12" t="s">
        <v>76</v>
      </c>
      <c r="AY865" s="153" t="s">
        <v>282</v>
      </c>
    </row>
    <row r="866" spans="2:65" s="12" customFormat="1" x14ac:dyDescent="0.2">
      <c r="B866" s="151"/>
      <c r="D866" s="152" t="s">
        <v>290</v>
      </c>
      <c r="E866" s="153" t="s">
        <v>1</v>
      </c>
      <c r="F866" s="154" t="s">
        <v>1095</v>
      </c>
      <c r="H866" s="155">
        <v>-34.192999999999998</v>
      </c>
      <c r="I866" s="156"/>
      <c r="L866" s="151"/>
      <c r="M866" s="157"/>
      <c r="T866" s="158"/>
      <c r="AT866" s="153" t="s">
        <v>290</v>
      </c>
      <c r="AU866" s="153" t="s">
        <v>85</v>
      </c>
      <c r="AV866" s="12" t="s">
        <v>85</v>
      </c>
      <c r="AW866" s="12" t="s">
        <v>32</v>
      </c>
      <c r="AX866" s="12" t="s">
        <v>76</v>
      </c>
      <c r="AY866" s="153" t="s">
        <v>282</v>
      </c>
    </row>
    <row r="867" spans="2:65" s="14" customFormat="1" x14ac:dyDescent="0.2">
      <c r="B867" s="166"/>
      <c r="D867" s="152" t="s">
        <v>290</v>
      </c>
      <c r="E867" s="167" t="s">
        <v>1</v>
      </c>
      <c r="F867" s="168" t="s">
        <v>306</v>
      </c>
      <c r="H867" s="169">
        <v>217.18899999999999</v>
      </c>
      <c r="I867" s="170"/>
      <c r="L867" s="166"/>
      <c r="M867" s="171"/>
      <c r="T867" s="172"/>
      <c r="AT867" s="167" t="s">
        <v>290</v>
      </c>
      <c r="AU867" s="167" t="s">
        <v>85</v>
      </c>
      <c r="AV867" s="14" t="s">
        <v>105</v>
      </c>
      <c r="AW867" s="14" t="s">
        <v>32</v>
      </c>
      <c r="AX867" s="14" t="s">
        <v>76</v>
      </c>
      <c r="AY867" s="167" t="s">
        <v>282</v>
      </c>
    </row>
    <row r="868" spans="2:65" s="12" customFormat="1" x14ac:dyDescent="0.2">
      <c r="B868" s="151"/>
      <c r="D868" s="152" t="s">
        <v>290</v>
      </c>
      <c r="E868" s="153" t="s">
        <v>1</v>
      </c>
      <c r="F868" s="154" t="s">
        <v>1096</v>
      </c>
      <c r="H868" s="155">
        <v>207</v>
      </c>
      <c r="I868" s="156"/>
      <c r="L868" s="151"/>
      <c r="M868" s="157"/>
      <c r="T868" s="158"/>
      <c r="AT868" s="153" t="s">
        <v>290</v>
      </c>
      <c r="AU868" s="153" t="s">
        <v>85</v>
      </c>
      <c r="AV868" s="12" t="s">
        <v>85</v>
      </c>
      <c r="AW868" s="12" t="s">
        <v>32</v>
      </c>
      <c r="AX868" s="12" t="s">
        <v>76</v>
      </c>
      <c r="AY868" s="153" t="s">
        <v>282</v>
      </c>
    </row>
    <row r="869" spans="2:65" s="12" customFormat="1" x14ac:dyDescent="0.2">
      <c r="B869" s="151"/>
      <c r="D869" s="152" t="s">
        <v>290</v>
      </c>
      <c r="E869" s="153" t="s">
        <v>1</v>
      </c>
      <c r="F869" s="154" t="s">
        <v>1097</v>
      </c>
      <c r="H869" s="155">
        <v>-11.868</v>
      </c>
      <c r="I869" s="156"/>
      <c r="L869" s="151"/>
      <c r="M869" s="157"/>
      <c r="T869" s="158"/>
      <c r="AT869" s="153" t="s">
        <v>290</v>
      </c>
      <c r="AU869" s="153" t="s">
        <v>85</v>
      </c>
      <c r="AV869" s="12" t="s">
        <v>85</v>
      </c>
      <c r="AW869" s="12" t="s">
        <v>32</v>
      </c>
      <c r="AX869" s="12" t="s">
        <v>76</v>
      </c>
      <c r="AY869" s="153" t="s">
        <v>282</v>
      </c>
    </row>
    <row r="870" spans="2:65" s="14" customFormat="1" x14ac:dyDescent="0.2">
      <c r="B870" s="166"/>
      <c r="D870" s="152" t="s">
        <v>290</v>
      </c>
      <c r="E870" s="167" t="s">
        <v>1</v>
      </c>
      <c r="F870" s="168" t="s">
        <v>306</v>
      </c>
      <c r="H870" s="169">
        <v>195.13200000000001</v>
      </c>
      <c r="I870" s="170"/>
      <c r="L870" s="166"/>
      <c r="M870" s="171"/>
      <c r="T870" s="172"/>
      <c r="AT870" s="167" t="s">
        <v>290</v>
      </c>
      <c r="AU870" s="167" t="s">
        <v>85</v>
      </c>
      <c r="AV870" s="14" t="s">
        <v>105</v>
      </c>
      <c r="AW870" s="14" t="s">
        <v>32</v>
      </c>
      <c r="AX870" s="14" t="s">
        <v>76</v>
      </c>
      <c r="AY870" s="167" t="s">
        <v>282</v>
      </c>
    </row>
    <row r="871" spans="2:65" s="12" customFormat="1" ht="22.5" x14ac:dyDescent="0.2">
      <c r="B871" s="151"/>
      <c r="D871" s="152" t="s">
        <v>290</v>
      </c>
      <c r="E871" s="153" t="s">
        <v>1</v>
      </c>
      <c r="F871" s="154" t="s">
        <v>1098</v>
      </c>
      <c r="H871" s="155">
        <v>104.43600000000001</v>
      </c>
      <c r="I871" s="156"/>
      <c r="L871" s="151"/>
      <c r="M871" s="157"/>
      <c r="T871" s="158"/>
      <c r="AT871" s="153" t="s">
        <v>290</v>
      </c>
      <c r="AU871" s="153" t="s">
        <v>85</v>
      </c>
      <c r="AV871" s="12" t="s">
        <v>85</v>
      </c>
      <c r="AW871" s="12" t="s">
        <v>32</v>
      </c>
      <c r="AX871" s="12" t="s">
        <v>76</v>
      </c>
      <c r="AY871" s="153" t="s">
        <v>282</v>
      </c>
    </row>
    <row r="872" spans="2:65" s="12" customFormat="1" x14ac:dyDescent="0.2">
      <c r="B872" s="151"/>
      <c r="D872" s="152" t="s">
        <v>290</v>
      </c>
      <c r="E872" s="153" t="s">
        <v>1</v>
      </c>
      <c r="F872" s="154" t="s">
        <v>1099</v>
      </c>
      <c r="H872" s="155">
        <v>-6.15</v>
      </c>
      <c r="I872" s="156"/>
      <c r="L872" s="151"/>
      <c r="M872" s="157"/>
      <c r="T872" s="158"/>
      <c r="AT872" s="153" t="s">
        <v>290</v>
      </c>
      <c r="AU872" s="153" t="s">
        <v>85</v>
      </c>
      <c r="AV872" s="12" t="s">
        <v>85</v>
      </c>
      <c r="AW872" s="12" t="s">
        <v>32</v>
      </c>
      <c r="AX872" s="12" t="s">
        <v>76</v>
      </c>
      <c r="AY872" s="153" t="s">
        <v>282</v>
      </c>
    </row>
    <row r="873" spans="2:65" s="12" customFormat="1" x14ac:dyDescent="0.2">
      <c r="B873" s="151"/>
      <c r="D873" s="152" t="s">
        <v>290</v>
      </c>
      <c r="E873" s="153" t="s">
        <v>1</v>
      </c>
      <c r="F873" s="154" t="s">
        <v>1100</v>
      </c>
      <c r="H873" s="155">
        <v>-50.055</v>
      </c>
      <c r="I873" s="156"/>
      <c r="L873" s="151"/>
      <c r="M873" s="157"/>
      <c r="T873" s="158"/>
      <c r="AT873" s="153" t="s">
        <v>290</v>
      </c>
      <c r="AU873" s="153" t="s">
        <v>85</v>
      </c>
      <c r="AV873" s="12" t="s">
        <v>85</v>
      </c>
      <c r="AW873" s="12" t="s">
        <v>32</v>
      </c>
      <c r="AX873" s="12" t="s">
        <v>76</v>
      </c>
      <c r="AY873" s="153" t="s">
        <v>282</v>
      </c>
    </row>
    <row r="874" spans="2:65" s="14" customFormat="1" x14ac:dyDescent="0.2">
      <c r="B874" s="166"/>
      <c r="D874" s="152" t="s">
        <v>290</v>
      </c>
      <c r="E874" s="167" t="s">
        <v>1</v>
      </c>
      <c r="F874" s="168" t="s">
        <v>306</v>
      </c>
      <c r="H874" s="169">
        <v>48.231000000000002</v>
      </c>
      <c r="I874" s="170"/>
      <c r="L874" s="166"/>
      <c r="M874" s="171"/>
      <c r="T874" s="172"/>
      <c r="AT874" s="167" t="s">
        <v>290</v>
      </c>
      <c r="AU874" s="167" t="s">
        <v>85</v>
      </c>
      <c r="AV874" s="14" t="s">
        <v>105</v>
      </c>
      <c r="AW874" s="14" t="s">
        <v>32</v>
      </c>
      <c r="AX874" s="14" t="s">
        <v>76</v>
      </c>
      <c r="AY874" s="167" t="s">
        <v>282</v>
      </c>
    </row>
    <row r="875" spans="2:65" s="15" customFormat="1" x14ac:dyDescent="0.2">
      <c r="B875" s="173"/>
      <c r="D875" s="152" t="s">
        <v>290</v>
      </c>
      <c r="E875" s="174" t="s">
        <v>1</v>
      </c>
      <c r="F875" s="175" t="s">
        <v>598</v>
      </c>
      <c r="H875" s="174" t="s">
        <v>1</v>
      </c>
      <c r="I875" s="176"/>
      <c r="L875" s="173"/>
      <c r="M875" s="177"/>
      <c r="T875" s="178"/>
      <c r="AT875" s="174" t="s">
        <v>290</v>
      </c>
      <c r="AU875" s="174" t="s">
        <v>85</v>
      </c>
      <c r="AV875" s="15" t="s">
        <v>83</v>
      </c>
      <c r="AW875" s="15" t="s">
        <v>32</v>
      </c>
      <c r="AX875" s="15" t="s">
        <v>76</v>
      </c>
      <c r="AY875" s="174" t="s">
        <v>282</v>
      </c>
    </row>
    <row r="876" spans="2:65" s="12" customFormat="1" x14ac:dyDescent="0.2">
      <c r="B876" s="151"/>
      <c r="D876" s="152" t="s">
        <v>290</v>
      </c>
      <c r="E876" s="153" t="s">
        <v>1</v>
      </c>
      <c r="F876" s="154" t="s">
        <v>1101</v>
      </c>
      <c r="H876" s="155">
        <v>47.18</v>
      </c>
      <c r="I876" s="156"/>
      <c r="L876" s="151"/>
      <c r="M876" s="157"/>
      <c r="T876" s="158"/>
      <c r="AT876" s="153" t="s">
        <v>290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282</v>
      </c>
    </row>
    <row r="877" spans="2:65" s="12" customFormat="1" x14ac:dyDescent="0.2">
      <c r="B877" s="151"/>
      <c r="D877" s="152" t="s">
        <v>290</v>
      </c>
      <c r="E877" s="153" t="s">
        <v>1</v>
      </c>
      <c r="F877" s="154" t="s">
        <v>1102</v>
      </c>
      <c r="H877" s="155">
        <v>-3.6349999999999998</v>
      </c>
      <c r="I877" s="156"/>
      <c r="L877" s="151"/>
      <c r="M877" s="157"/>
      <c r="T877" s="158"/>
      <c r="AT877" s="153" t="s">
        <v>290</v>
      </c>
      <c r="AU877" s="153" t="s">
        <v>85</v>
      </c>
      <c r="AV877" s="12" t="s">
        <v>85</v>
      </c>
      <c r="AW877" s="12" t="s">
        <v>32</v>
      </c>
      <c r="AX877" s="12" t="s">
        <v>76</v>
      </c>
      <c r="AY877" s="153" t="s">
        <v>282</v>
      </c>
    </row>
    <row r="878" spans="2:65" s="14" customFormat="1" x14ac:dyDescent="0.2">
      <c r="B878" s="166"/>
      <c r="D878" s="152" t="s">
        <v>290</v>
      </c>
      <c r="E878" s="167" t="s">
        <v>1</v>
      </c>
      <c r="F878" s="168" t="s">
        <v>306</v>
      </c>
      <c r="H878" s="169">
        <v>43.545000000000002</v>
      </c>
      <c r="I878" s="170"/>
      <c r="L878" s="166"/>
      <c r="M878" s="171"/>
      <c r="T878" s="172"/>
      <c r="AT878" s="167" t="s">
        <v>290</v>
      </c>
      <c r="AU878" s="167" t="s">
        <v>85</v>
      </c>
      <c r="AV878" s="14" t="s">
        <v>105</v>
      </c>
      <c r="AW878" s="14" t="s">
        <v>32</v>
      </c>
      <c r="AX878" s="14" t="s">
        <v>76</v>
      </c>
      <c r="AY878" s="167" t="s">
        <v>282</v>
      </c>
    </row>
    <row r="879" spans="2:65" s="13" customFormat="1" x14ac:dyDescent="0.2">
      <c r="B879" s="159"/>
      <c r="D879" s="152" t="s">
        <v>290</v>
      </c>
      <c r="E879" s="160" t="s">
        <v>1</v>
      </c>
      <c r="F879" s="161" t="s">
        <v>292</v>
      </c>
      <c r="H879" s="162">
        <v>504.09699999999998</v>
      </c>
      <c r="I879" s="163"/>
      <c r="L879" s="159"/>
      <c r="M879" s="164"/>
      <c r="T879" s="165"/>
      <c r="AT879" s="160" t="s">
        <v>290</v>
      </c>
      <c r="AU879" s="160" t="s">
        <v>85</v>
      </c>
      <c r="AV879" s="13" t="s">
        <v>288</v>
      </c>
      <c r="AW879" s="13" t="s">
        <v>32</v>
      </c>
      <c r="AX879" s="13" t="s">
        <v>83</v>
      </c>
      <c r="AY879" s="160" t="s">
        <v>282</v>
      </c>
    </row>
    <row r="880" spans="2:65" s="1" customFormat="1" ht="16.5" customHeight="1" x14ac:dyDescent="0.2">
      <c r="B880" s="32"/>
      <c r="C880" s="137" t="s">
        <v>1103</v>
      </c>
      <c r="D880" s="137" t="s">
        <v>284</v>
      </c>
      <c r="E880" s="138" t="s">
        <v>1104</v>
      </c>
      <c r="F880" s="139" t="s">
        <v>1105</v>
      </c>
      <c r="G880" s="140" t="s">
        <v>287</v>
      </c>
      <c r="H880" s="141">
        <v>54.914999999999999</v>
      </c>
      <c r="I880" s="142"/>
      <c r="J880" s="143">
        <f>ROUND(I880*H880,2)</f>
        <v>0</v>
      </c>
      <c r="K880" s="144"/>
      <c r="L880" s="32"/>
      <c r="M880" s="145" t="s">
        <v>1</v>
      </c>
      <c r="N880" s="146" t="s">
        <v>41</v>
      </c>
      <c r="P880" s="147">
        <f>O880*H880</f>
        <v>0</v>
      </c>
      <c r="Q880" s="147">
        <v>2.5999999999999998E-4</v>
      </c>
      <c r="R880" s="147">
        <f>Q880*H880</f>
        <v>1.4277899999999998E-2</v>
      </c>
      <c r="S880" s="147">
        <v>0</v>
      </c>
      <c r="T880" s="148">
        <f>S880*H880</f>
        <v>0</v>
      </c>
      <c r="AR880" s="149" t="s">
        <v>288</v>
      </c>
      <c r="AT880" s="149" t="s">
        <v>284</v>
      </c>
      <c r="AU880" s="149" t="s">
        <v>85</v>
      </c>
      <c r="AY880" s="17" t="s">
        <v>282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288</v>
      </c>
      <c r="BM880" s="149" t="s">
        <v>1106</v>
      </c>
    </row>
    <row r="881" spans="2:65" s="15" customFormat="1" x14ac:dyDescent="0.2">
      <c r="B881" s="173"/>
      <c r="D881" s="152" t="s">
        <v>290</v>
      </c>
      <c r="E881" s="174" t="s">
        <v>1</v>
      </c>
      <c r="F881" s="175" t="s">
        <v>1107</v>
      </c>
      <c r="H881" s="174" t="s">
        <v>1</v>
      </c>
      <c r="I881" s="176"/>
      <c r="L881" s="173"/>
      <c r="M881" s="177"/>
      <c r="T881" s="178"/>
      <c r="AT881" s="174" t="s">
        <v>290</v>
      </c>
      <c r="AU881" s="174" t="s">
        <v>85</v>
      </c>
      <c r="AV881" s="15" t="s">
        <v>83</v>
      </c>
      <c r="AW881" s="15" t="s">
        <v>32</v>
      </c>
      <c r="AX881" s="15" t="s">
        <v>76</v>
      </c>
      <c r="AY881" s="174" t="s">
        <v>282</v>
      </c>
    </row>
    <row r="882" spans="2:65" s="12" customFormat="1" x14ac:dyDescent="0.2">
      <c r="B882" s="151"/>
      <c r="D882" s="152" t="s">
        <v>290</v>
      </c>
      <c r="E882" s="153" t="s">
        <v>1</v>
      </c>
      <c r="F882" s="154" t="s">
        <v>1108</v>
      </c>
      <c r="H882" s="155">
        <v>19.285</v>
      </c>
      <c r="I882" s="156"/>
      <c r="L882" s="151"/>
      <c r="M882" s="157"/>
      <c r="T882" s="158"/>
      <c r="AT882" s="153" t="s">
        <v>290</v>
      </c>
      <c r="AU882" s="153" t="s">
        <v>85</v>
      </c>
      <c r="AV882" s="12" t="s">
        <v>85</v>
      </c>
      <c r="AW882" s="12" t="s">
        <v>32</v>
      </c>
      <c r="AX882" s="12" t="s">
        <v>76</v>
      </c>
      <c r="AY882" s="153" t="s">
        <v>282</v>
      </c>
    </row>
    <row r="883" spans="2:65" s="12" customFormat="1" x14ac:dyDescent="0.2">
      <c r="B883" s="151"/>
      <c r="D883" s="152" t="s">
        <v>290</v>
      </c>
      <c r="E883" s="153" t="s">
        <v>1</v>
      </c>
      <c r="F883" s="154" t="s">
        <v>1109</v>
      </c>
      <c r="H883" s="155">
        <v>14.324999999999999</v>
      </c>
      <c r="I883" s="156"/>
      <c r="L883" s="151"/>
      <c r="M883" s="157"/>
      <c r="T883" s="158"/>
      <c r="AT883" s="153" t="s">
        <v>290</v>
      </c>
      <c r="AU883" s="153" t="s">
        <v>85</v>
      </c>
      <c r="AV883" s="12" t="s">
        <v>85</v>
      </c>
      <c r="AW883" s="12" t="s">
        <v>32</v>
      </c>
      <c r="AX883" s="12" t="s">
        <v>76</v>
      </c>
      <c r="AY883" s="153" t="s">
        <v>282</v>
      </c>
    </row>
    <row r="884" spans="2:65" s="12" customFormat="1" x14ac:dyDescent="0.2">
      <c r="B884" s="151"/>
      <c r="D884" s="152" t="s">
        <v>290</v>
      </c>
      <c r="E884" s="153" t="s">
        <v>1</v>
      </c>
      <c r="F884" s="154" t="s">
        <v>1110</v>
      </c>
      <c r="H884" s="155">
        <v>3.0249999999999999</v>
      </c>
      <c r="I884" s="156"/>
      <c r="L884" s="151"/>
      <c r="M884" s="157"/>
      <c r="T884" s="158"/>
      <c r="AT884" s="153" t="s">
        <v>290</v>
      </c>
      <c r="AU884" s="153" t="s">
        <v>85</v>
      </c>
      <c r="AV884" s="12" t="s">
        <v>85</v>
      </c>
      <c r="AW884" s="12" t="s">
        <v>32</v>
      </c>
      <c r="AX884" s="12" t="s">
        <v>76</v>
      </c>
      <c r="AY884" s="153" t="s">
        <v>282</v>
      </c>
    </row>
    <row r="885" spans="2:65" s="12" customFormat="1" x14ac:dyDescent="0.2">
      <c r="B885" s="151"/>
      <c r="D885" s="152" t="s">
        <v>290</v>
      </c>
      <c r="E885" s="153" t="s">
        <v>1</v>
      </c>
      <c r="F885" s="154" t="s">
        <v>1111</v>
      </c>
      <c r="H885" s="155">
        <v>-3</v>
      </c>
      <c r="I885" s="156"/>
      <c r="L885" s="151"/>
      <c r="M885" s="157"/>
      <c r="T885" s="158"/>
      <c r="AT885" s="153" t="s">
        <v>290</v>
      </c>
      <c r="AU885" s="153" t="s">
        <v>85</v>
      </c>
      <c r="AV885" s="12" t="s">
        <v>85</v>
      </c>
      <c r="AW885" s="12" t="s">
        <v>32</v>
      </c>
      <c r="AX885" s="12" t="s">
        <v>76</v>
      </c>
      <c r="AY885" s="153" t="s">
        <v>282</v>
      </c>
    </row>
    <row r="886" spans="2:65" s="14" customFormat="1" x14ac:dyDescent="0.2">
      <c r="B886" s="166"/>
      <c r="D886" s="152" t="s">
        <v>290</v>
      </c>
      <c r="E886" s="167" t="s">
        <v>1</v>
      </c>
      <c r="F886" s="168" t="s">
        <v>306</v>
      </c>
      <c r="H886" s="169">
        <v>33.634999999999998</v>
      </c>
      <c r="I886" s="170"/>
      <c r="L886" s="166"/>
      <c r="M886" s="171"/>
      <c r="T886" s="172"/>
      <c r="AT886" s="167" t="s">
        <v>290</v>
      </c>
      <c r="AU886" s="167" t="s">
        <v>85</v>
      </c>
      <c r="AV886" s="14" t="s">
        <v>105</v>
      </c>
      <c r="AW886" s="14" t="s">
        <v>32</v>
      </c>
      <c r="AX886" s="14" t="s">
        <v>76</v>
      </c>
      <c r="AY886" s="167" t="s">
        <v>282</v>
      </c>
    </row>
    <row r="887" spans="2:65" s="15" customFormat="1" x14ac:dyDescent="0.2">
      <c r="B887" s="173"/>
      <c r="D887" s="152" t="s">
        <v>290</v>
      </c>
      <c r="E887" s="174" t="s">
        <v>1</v>
      </c>
      <c r="F887" s="175" t="s">
        <v>1112</v>
      </c>
      <c r="H887" s="174" t="s">
        <v>1</v>
      </c>
      <c r="I887" s="176"/>
      <c r="L887" s="173"/>
      <c r="M887" s="177"/>
      <c r="T887" s="178"/>
      <c r="AT887" s="174" t="s">
        <v>290</v>
      </c>
      <c r="AU887" s="174" t="s">
        <v>85</v>
      </c>
      <c r="AV887" s="15" t="s">
        <v>83</v>
      </c>
      <c r="AW887" s="15" t="s">
        <v>32</v>
      </c>
      <c r="AX887" s="15" t="s">
        <v>76</v>
      </c>
      <c r="AY887" s="174" t="s">
        <v>282</v>
      </c>
    </row>
    <row r="888" spans="2:65" s="12" customFormat="1" x14ac:dyDescent="0.2">
      <c r="B888" s="151"/>
      <c r="D888" s="152" t="s">
        <v>290</v>
      </c>
      <c r="E888" s="153" t="s">
        <v>1</v>
      </c>
      <c r="F888" s="154" t="s">
        <v>1113</v>
      </c>
      <c r="H888" s="155">
        <v>21.28</v>
      </c>
      <c r="I888" s="156"/>
      <c r="L888" s="151"/>
      <c r="M888" s="157"/>
      <c r="T888" s="158"/>
      <c r="AT888" s="153" t="s">
        <v>290</v>
      </c>
      <c r="AU888" s="153" t="s">
        <v>85</v>
      </c>
      <c r="AV888" s="12" t="s">
        <v>85</v>
      </c>
      <c r="AW888" s="12" t="s">
        <v>32</v>
      </c>
      <c r="AX888" s="12" t="s">
        <v>76</v>
      </c>
      <c r="AY888" s="153" t="s">
        <v>282</v>
      </c>
    </row>
    <row r="889" spans="2:65" s="14" customFormat="1" x14ac:dyDescent="0.2">
      <c r="B889" s="166"/>
      <c r="D889" s="152" t="s">
        <v>290</v>
      </c>
      <c r="E889" s="167" t="s">
        <v>1</v>
      </c>
      <c r="F889" s="168" t="s">
        <v>306</v>
      </c>
      <c r="H889" s="169">
        <v>21.28</v>
      </c>
      <c r="I889" s="170"/>
      <c r="L889" s="166"/>
      <c r="M889" s="171"/>
      <c r="T889" s="172"/>
      <c r="AT889" s="167" t="s">
        <v>290</v>
      </c>
      <c r="AU889" s="167" t="s">
        <v>85</v>
      </c>
      <c r="AV889" s="14" t="s">
        <v>105</v>
      </c>
      <c r="AW889" s="14" t="s">
        <v>32</v>
      </c>
      <c r="AX889" s="14" t="s">
        <v>76</v>
      </c>
      <c r="AY889" s="167" t="s">
        <v>282</v>
      </c>
    </row>
    <row r="890" spans="2:65" s="13" customFormat="1" x14ac:dyDescent="0.2">
      <c r="B890" s="159"/>
      <c r="D890" s="152" t="s">
        <v>290</v>
      </c>
      <c r="E890" s="160" t="s">
        <v>1</v>
      </c>
      <c r="F890" s="161" t="s">
        <v>292</v>
      </c>
      <c r="H890" s="162">
        <v>54.914999999999999</v>
      </c>
      <c r="I890" s="163"/>
      <c r="L890" s="159"/>
      <c r="M890" s="164"/>
      <c r="T890" s="165"/>
      <c r="AT890" s="160" t="s">
        <v>290</v>
      </c>
      <c r="AU890" s="160" t="s">
        <v>85</v>
      </c>
      <c r="AV890" s="13" t="s">
        <v>288</v>
      </c>
      <c r="AW890" s="13" t="s">
        <v>32</v>
      </c>
      <c r="AX890" s="13" t="s">
        <v>83</v>
      </c>
      <c r="AY890" s="160" t="s">
        <v>282</v>
      </c>
    </row>
    <row r="891" spans="2:65" s="1" customFormat="1" ht="24.2" customHeight="1" x14ac:dyDescent="0.2">
      <c r="B891" s="32"/>
      <c r="C891" s="137" t="s">
        <v>1114</v>
      </c>
      <c r="D891" s="137" t="s">
        <v>284</v>
      </c>
      <c r="E891" s="138" t="s">
        <v>1115</v>
      </c>
      <c r="F891" s="139" t="s">
        <v>1116</v>
      </c>
      <c r="G891" s="140" t="s">
        <v>287</v>
      </c>
      <c r="H891" s="141">
        <v>54.914999999999999</v>
      </c>
      <c r="I891" s="142"/>
      <c r="J891" s="143">
        <f>ROUND(I891*H891,2)</f>
        <v>0</v>
      </c>
      <c r="K891" s="144"/>
      <c r="L891" s="32"/>
      <c r="M891" s="145" t="s">
        <v>1</v>
      </c>
      <c r="N891" s="146" t="s">
        <v>41</v>
      </c>
      <c r="P891" s="147">
        <f>O891*H891</f>
        <v>0</v>
      </c>
      <c r="Q891" s="147">
        <v>4.3800000000000002E-3</v>
      </c>
      <c r="R891" s="147">
        <f>Q891*H891</f>
        <v>0.24052770000000001</v>
      </c>
      <c r="S891" s="147">
        <v>0</v>
      </c>
      <c r="T891" s="148">
        <f>S891*H891</f>
        <v>0</v>
      </c>
      <c r="AR891" s="149" t="s">
        <v>288</v>
      </c>
      <c r="AT891" s="149" t="s">
        <v>284</v>
      </c>
      <c r="AU891" s="149" t="s">
        <v>85</v>
      </c>
      <c r="AY891" s="17" t="s">
        <v>282</v>
      </c>
      <c r="BE891" s="150">
        <f>IF(N891="základní",J891,0)</f>
        <v>0</v>
      </c>
      <c r="BF891" s="150">
        <f>IF(N891="snížená",J891,0)</f>
        <v>0</v>
      </c>
      <c r="BG891" s="150">
        <f>IF(N891="zákl. přenesená",J891,0)</f>
        <v>0</v>
      </c>
      <c r="BH891" s="150">
        <f>IF(N891="sníž. přenesená",J891,0)</f>
        <v>0</v>
      </c>
      <c r="BI891" s="150">
        <f>IF(N891="nulová",J891,0)</f>
        <v>0</v>
      </c>
      <c r="BJ891" s="17" t="s">
        <v>83</v>
      </c>
      <c r="BK891" s="150">
        <f>ROUND(I891*H891,2)</f>
        <v>0</v>
      </c>
      <c r="BL891" s="17" t="s">
        <v>288</v>
      </c>
      <c r="BM891" s="149" t="s">
        <v>1117</v>
      </c>
    </row>
    <row r="892" spans="2:65" s="15" customFormat="1" x14ac:dyDescent="0.2">
      <c r="B892" s="173"/>
      <c r="D892" s="152" t="s">
        <v>290</v>
      </c>
      <c r="E892" s="174" t="s">
        <v>1</v>
      </c>
      <c r="F892" s="175" t="s">
        <v>1107</v>
      </c>
      <c r="H892" s="174" t="s">
        <v>1</v>
      </c>
      <c r="I892" s="176"/>
      <c r="L892" s="173"/>
      <c r="M892" s="177"/>
      <c r="T892" s="178"/>
      <c r="AT892" s="174" t="s">
        <v>290</v>
      </c>
      <c r="AU892" s="174" t="s">
        <v>85</v>
      </c>
      <c r="AV892" s="15" t="s">
        <v>83</v>
      </c>
      <c r="AW892" s="15" t="s">
        <v>32</v>
      </c>
      <c r="AX892" s="15" t="s">
        <v>76</v>
      </c>
      <c r="AY892" s="174" t="s">
        <v>282</v>
      </c>
    </row>
    <row r="893" spans="2:65" s="12" customFormat="1" x14ac:dyDescent="0.2">
      <c r="B893" s="151"/>
      <c r="D893" s="152" t="s">
        <v>290</v>
      </c>
      <c r="E893" s="153" t="s">
        <v>1</v>
      </c>
      <c r="F893" s="154" t="s">
        <v>1108</v>
      </c>
      <c r="H893" s="155">
        <v>19.285</v>
      </c>
      <c r="I893" s="156"/>
      <c r="L893" s="151"/>
      <c r="M893" s="157"/>
      <c r="T893" s="158"/>
      <c r="AT893" s="153" t="s">
        <v>290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282</v>
      </c>
    </row>
    <row r="894" spans="2:65" s="12" customFormat="1" x14ac:dyDescent="0.2">
      <c r="B894" s="151"/>
      <c r="D894" s="152" t="s">
        <v>290</v>
      </c>
      <c r="E894" s="153" t="s">
        <v>1</v>
      </c>
      <c r="F894" s="154" t="s">
        <v>1109</v>
      </c>
      <c r="H894" s="155">
        <v>14.324999999999999</v>
      </c>
      <c r="I894" s="156"/>
      <c r="L894" s="151"/>
      <c r="M894" s="157"/>
      <c r="T894" s="158"/>
      <c r="AT894" s="153" t="s">
        <v>290</v>
      </c>
      <c r="AU894" s="153" t="s">
        <v>85</v>
      </c>
      <c r="AV894" s="12" t="s">
        <v>85</v>
      </c>
      <c r="AW894" s="12" t="s">
        <v>32</v>
      </c>
      <c r="AX894" s="12" t="s">
        <v>76</v>
      </c>
      <c r="AY894" s="153" t="s">
        <v>282</v>
      </c>
    </row>
    <row r="895" spans="2:65" s="12" customFormat="1" x14ac:dyDescent="0.2">
      <c r="B895" s="151"/>
      <c r="D895" s="152" t="s">
        <v>290</v>
      </c>
      <c r="E895" s="153" t="s">
        <v>1</v>
      </c>
      <c r="F895" s="154" t="s">
        <v>1110</v>
      </c>
      <c r="H895" s="155">
        <v>3.0249999999999999</v>
      </c>
      <c r="I895" s="156"/>
      <c r="L895" s="151"/>
      <c r="M895" s="157"/>
      <c r="T895" s="158"/>
      <c r="AT895" s="153" t="s">
        <v>290</v>
      </c>
      <c r="AU895" s="153" t="s">
        <v>85</v>
      </c>
      <c r="AV895" s="12" t="s">
        <v>85</v>
      </c>
      <c r="AW895" s="12" t="s">
        <v>32</v>
      </c>
      <c r="AX895" s="12" t="s">
        <v>76</v>
      </c>
      <c r="AY895" s="153" t="s">
        <v>282</v>
      </c>
    </row>
    <row r="896" spans="2:65" s="12" customFormat="1" x14ac:dyDescent="0.2">
      <c r="B896" s="151"/>
      <c r="D896" s="152" t="s">
        <v>290</v>
      </c>
      <c r="E896" s="153" t="s">
        <v>1</v>
      </c>
      <c r="F896" s="154" t="s">
        <v>1111</v>
      </c>
      <c r="H896" s="155">
        <v>-3</v>
      </c>
      <c r="I896" s="156"/>
      <c r="L896" s="151"/>
      <c r="M896" s="157"/>
      <c r="T896" s="158"/>
      <c r="AT896" s="153" t="s">
        <v>290</v>
      </c>
      <c r="AU896" s="153" t="s">
        <v>85</v>
      </c>
      <c r="AV896" s="12" t="s">
        <v>85</v>
      </c>
      <c r="AW896" s="12" t="s">
        <v>32</v>
      </c>
      <c r="AX896" s="12" t="s">
        <v>76</v>
      </c>
      <c r="AY896" s="153" t="s">
        <v>282</v>
      </c>
    </row>
    <row r="897" spans="2:65" s="14" customFormat="1" x14ac:dyDescent="0.2">
      <c r="B897" s="166"/>
      <c r="D897" s="152" t="s">
        <v>290</v>
      </c>
      <c r="E897" s="167" t="s">
        <v>1</v>
      </c>
      <c r="F897" s="168" t="s">
        <v>306</v>
      </c>
      <c r="H897" s="169">
        <v>33.634999999999998</v>
      </c>
      <c r="I897" s="170"/>
      <c r="L897" s="166"/>
      <c r="M897" s="171"/>
      <c r="T897" s="172"/>
      <c r="AT897" s="167" t="s">
        <v>290</v>
      </c>
      <c r="AU897" s="167" t="s">
        <v>85</v>
      </c>
      <c r="AV897" s="14" t="s">
        <v>105</v>
      </c>
      <c r="AW897" s="14" t="s">
        <v>32</v>
      </c>
      <c r="AX897" s="14" t="s">
        <v>76</v>
      </c>
      <c r="AY897" s="167" t="s">
        <v>282</v>
      </c>
    </row>
    <row r="898" spans="2:65" s="15" customFormat="1" x14ac:dyDescent="0.2">
      <c r="B898" s="173"/>
      <c r="D898" s="152" t="s">
        <v>290</v>
      </c>
      <c r="E898" s="174" t="s">
        <v>1</v>
      </c>
      <c r="F898" s="175" t="s">
        <v>1112</v>
      </c>
      <c r="H898" s="174" t="s">
        <v>1</v>
      </c>
      <c r="I898" s="176"/>
      <c r="L898" s="173"/>
      <c r="M898" s="177"/>
      <c r="T898" s="178"/>
      <c r="AT898" s="174" t="s">
        <v>290</v>
      </c>
      <c r="AU898" s="174" t="s">
        <v>85</v>
      </c>
      <c r="AV898" s="15" t="s">
        <v>83</v>
      </c>
      <c r="AW898" s="15" t="s">
        <v>32</v>
      </c>
      <c r="AX898" s="15" t="s">
        <v>76</v>
      </c>
      <c r="AY898" s="174" t="s">
        <v>282</v>
      </c>
    </row>
    <row r="899" spans="2:65" s="12" customFormat="1" x14ac:dyDescent="0.2">
      <c r="B899" s="151"/>
      <c r="D899" s="152" t="s">
        <v>290</v>
      </c>
      <c r="E899" s="153" t="s">
        <v>1</v>
      </c>
      <c r="F899" s="154" t="s">
        <v>1113</v>
      </c>
      <c r="H899" s="155">
        <v>21.28</v>
      </c>
      <c r="I899" s="156"/>
      <c r="L899" s="151"/>
      <c r="M899" s="157"/>
      <c r="T899" s="158"/>
      <c r="AT899" s="153" t="s">
        <v>290</v>
      </c>
      <c r="AU899" s="153" t="s">
        <v>85</v>
      </c>
      <c r="AV899" s="12" t="s">
        <v>85</v>
      </c>
      <c r="AW899" s="12" t="s">
        <v>32</v>
      </c>
      <c r="AX899" s="12" t="s">
        <v>76</v>
      </c>
      <c r="AY899" s="153" t="s">
        <v>282</v>
      </c>
    </row>
    <row r="900" spans="2:65" s="14" customFormat="1" x14ac:dyDescent="0.2">
      <c r="B900" s="166"/>
      <c r="D900" s="152" t="s">
        <v>290</v>
      </c>
      <c r="E900" s="167" t="s">
        <v>1</v>
      </c>
      <c r="F900" s="168" t="s">
        <v>306</v>
      </c>
      <c r="H900" s="169">
        <v>21.28</v>
      </c>
      <c r="I900" s="170"/>
      <c r="L900" s="166"/>
      <c r="M900" s="171"/>
      <c r="T900" s="172"/>
      <c r="AT900" s="167" t="s">
        <v>290</v>
      </c>
      <c r="AU900" s="167" t="s">
        <v>85</v>
      </c>
      <c r="AV900" s="14" t="s">
        <v>105</v>
      </c>
      <c r="AW900" s="14" t="s">
        <v>32</v>
      </c>
      <c r="AX900" s="14" t="s">
        <v>76</v>
      </c>
      <c r="AY900" s="167" t="s">
        <v>282</v>
      </c>
    </row>
    <row r="901" spans="2:65" s="13" customFormat="1" x14ac:dyDescent="0.2">
      <c r="B901" s="159"/>
      <c r="D901" s="152" t="s">
        <v>290</v>
      </c>
      <c r="E901" s="160" t="s">
        <v>1</v>
      </c>
      <c r="F901" s="161" t="s">
        <v>292</v>
      </c>
      <c r="H901" s="162">
        <v>54.914999999999999</v>
      </c>
      <c r="I901" s="163"/>
      <c r="L901" s="159"/>
      <c r="M901" s="164"/>
      <c r="T901" s="165"/>
      <c r="AT901" s="160" t="s">
        <v>290</v>
      </c>
      <c r="AU901" s="160" t="s">
        <v>85</v>
      </c>
      <c r="AV901" s="13" t="s">
        <v>288</v>
      </c>
      <c r="AW901" s="13" t="s">
        <v>32</v>
      </c>
      <c r="AX901" s="13" t="s">
        <v>83</v>
      </c>
      <c r="AY901" s="160" t="s">
        <v>282</v>
      </c>
    </row>
    <row r="902" spans="2:65" s="1" customFormat="1" ht="44.25" customHeight="1" x14ac:dyDescent="0.2">
      <c r="B902" s="32"/>
      <c r="C902" s="137" t="s">
        <v>1118</v>
      </c>
      <c r="D902" s="137" t="s">
        <v>284</v>
      </c>
      <c r="E902" s="138" t="s">
        <v>1119</v>
      </c>
      <c r="F902" s="139" t="s">
        <v>1120</v>
      </c>
      <c r="G902" s="140" t="s">
        <v>287</v>
      </c>
      <c r="H902" s="141">
        <v>33.634999999999998</v>
      </c>
      <c r="I902" s="142"/>
      <c r="J902" s="143">
        <f>ROUND(I902*H902,2)</f>
        <v>0</v>
      </c>
      <c r="K902" s="144"/>
      <c r="L902" s="32"/>
      <c r="M902" s="145" t="s">
        <v>1</v>
      </c>
      <c r="N902" s="146" t="s">
        <v>41</v>
      </c>
      <c r="P902" s="147">
        <f>O902*H902</f>
        <v>0</v>
      </c>
      <c r="Q902" s="147">
        <v>1.1350000000000001E-2</v>
      </c>
      <c r="R902" s="147">
        <f>Q902*H902</f>
        <v>0.38175724999999999</v>
      </c>
      <c r="S902" s="147">
        <v>0</v>
      </c>
      <c r="T902" s="148">
        <f>S902*H902</f>
        <v>0</v>
      </c>
      <c r="AR902" s="149" t="s">
        <v>288</v>
      </c>
      <c r="AT902" s="149" t="s">
        <v>284</v>
      </c>
      <c r="AU902" s="149" t="s">
        <v>85</v>
      </c>
      <c r="AY902" s="17" t="s">
        <v>282</v>
      </c>
      <c r="BE902" s="150">
        <f>IF(N902="základní",J902,0)</f>
        <v>0</v>
      </c>
      <c r="BF902" s="150">
        <f>IF(N902="snížená",J902,0)</f>
        <v>0</v>
      </c>
      <c r="BG902" s="150">
        <f>IF(N902="zákl. přenesená",J902,0)</f>
        <v>0</v>
      </c>
      <c r="BH902" s="150">
        <f>IF(N902="sníž. přenesená",J902,0)</f>
        <v>0</v>
      </c>
      <c r="BI902" s="150">
        <f>IF(N902="nulová",J902,0)</f>
        <v>0</v>
      </c>
      <c r="BJ902" s="17" t="s">
        <v>83</v>
      </c>
      <c r="BK902" s="150">
        <f>ROUND(I902*H902,2)</f>
        <v>0</v>
      </c>
      <c r="BL902" s="17" t="s">
        <v>288</v>
      </c>
      <c r="BM902" s="149" t="s">
        <v>1121</v>
      </c>
    </row>
    <row r="903" spans="2:65" s="15" customFormat="1" x14ac:dyDescent="0.2">
      <c r="B903" s="173"/>
      <c r="D903" s="152" t="s">
        <v>290</v>
      </c>
      <c r="E903" s="174" t="s">
        <v>1</v>
      </c>
      <c r="F903" s="175" t="s">
        <v>1107</v>
      </c>
      <c r="H903" s="174" t="s">
        <v>1</v>
      </c>
      <c r="I903" s="176"/>
      <c r="L903" s="173"/>
      <c r="M903" s="177"/>
      <c r="T903" s="178"/>
      <c r="AT903" s="174" t="s">
        <v>290</v>
      </c>
      <c r="AU903" s="174" t="s">
        <v>85</v>
      </c>
      <c r="AV903" s="15" t="s">
        <v>83</v>
      </c>
      <c r="AW903" s="15" t="s">
        <v>32</v>
      </c>
      <c r="AX903" s="15" t="s">
        <v>76</v>
      </c>
      <c r="AY903" s="174" t="s">
        <v>282</v>
      </c>
    </row>
    <row r="904" spans="2:65" s="12" customFormat="1" x14ac:dyDescent="0.2">
      <c r="B904" s="151"/>
      <c r="D904" s="152" t="s">
        <v>290</v>
      </c>
      <c r="E904" s="153" t="s">
        <v>1</v>
      </c>
      <c r="F904" s="154" t="s">
        <v>1108</v>
      </c>
      <c r="H904" s="155">
        <v>19.285</v>
      </c>
      <c r="I904" s="156"/>
      <c r="L904" s="151"/>
      <c r="M904" s="157"/>
      <c r="T904" s="158"/>
      <c r="AT904" s="153" t="s">
        <v>290</v>
      </c>
      <c r="AU904" s="153" t="s">
        <v>85</v>
      </c>
      <c r="AV904" s="12" t="s">
        <v>85</v>
      </c>
      <c r="AW904" s="12" t="s">
        <v>32</v>
      </c>
      <c r="AX904" s="12" t="s">
        <v>76</v>
      </c>
      <c r="AY904" s="153" t="s">
        <v>282</v>
      </c>
    </row>
    <row r="905" spans="2:65" s="12" customFormat="1" x14ac:dyDescent="0.2">
      <c r="B905" s="151"/>
      <c r="D905" s="152" t="s">
        <v>290</v>
      </c>
      <c r="E905" s="153" t="s">
        <v>1</v>
      </c>
      <c r="F905" s="154" t="s">
        <v>1109</v>
      </c>
      <c r="H905" s="155">
        <v>14.324999999999999</v>
      </c>
      <c r="I905" s="156"/>
      <c r="L905" s="151"/>
      <c r="M905" s="157"/>
      <c r="T905" s="158"/>
      <c r="AT905" s="153" t="s">
        <v>290</v>
      </c>
      <c r="AU905" s="153" t="s">
        <v>85</v>
      </c>
      <c r="AV905" s="12" t="s">
        <v>85</v>
      </c>
      <c r="AW905" s="12" t="s">
        <v>32</v>
      </c>
      <c r="AX905" s="12" t="s">
        <v>76</v>
      </c>
      <c r="AY905" s="153" t="s">
        <v>282</v>
      </c>
    </row>
    <row r="906" spans="2:65" s="12" customFormat="1" x14ac:dyDescent="0.2">
      <c r="B906" s="151"/>
      <c r="D906" s="152" t="s">
        <v>290</v>
      </c>
      <c r="E906" s="153" t="s">
        <v>1</v>
      </c>
      <c r="F906" s="154" t="s">
        <v>1110</v>
      </c>
      <c r="H906" s="155">
        <v>3.0249999999999999</v>
      </c>
      <c r="I906" s="156"/>
      <c r="L906" s="151"/>
      <c r="M906" s="157"/>
      <c r="T906" s="158"/>
      <c r="AT906" s="153" t="s">
        <v>290</v>
      </c>
      <c r="AU906" s="153" t="s">
        <v>85</v>
      </c>
      <c r="AV906" s="12" t="s">
        <v>85</v>
      </c>
      <c r="AW906" s="12" t="s">
        <v>32</v>
      </c>
      <c r="AX906" s="12" t="s">
        <v>76</v>
      </c>
      <c r="AY906" s="153" t="s">
        <v>282</v>
      </c>
    </row>
    <row r="907" spans="2:65" s="12" customFormat="1" x14ac:dyDescent="0.2">
      <c r="B907" s="151"/>
      <c r="D907" s="152" t="s">
        <v>290</v>
      </c>
      <c r="E907" s="153" t="s">
        <v>1</v>
      </c>
      <c r="F907" s="154" t="s">
        <v>1111</v>
      </c>
      <c r="H907" s="155">
        <v>-3</v>
      </c>
      <c r="I907" s="156"/>
      <c r="L907" s="151"/>
      <c r="M907" s="157"/>
      <c r="T907" s="158"/>
      <c r="AT907" s="153" t="s">
        <v>290</v>
      </c>
      <c r="AU907" s="153" t="s">
        <v>85</v>
      </c>
      <c r="AV907" s="12" t="s">
        <v>85</v>
      </c>
      <c r="AW907" s="12" t="s">
        <v>32</v>
      </c>
      <c r="AX907" s="12" t="s">
        <v>76</v>
      </c>
      <c r="AY907" s="153" t="s">
        <v>282</v>
      </c>
    </row>
    <row r="908" spans="2:65" s="14" customFormat="1" x14ac:dyDescent="0.2">
      <c r="B908" s="166"/>
      <c r="D908" s="152" t="s">
        <v>290</v>
      </c>
      <c r="E908" s="167" t="s">
        <v>1</v>
      </c>
      <c r="F908" s="168" t="s">
        <v>306</v>
      </c>
      <c r="H908" s="169">
        <v>33.634999999999998</v>
      </c>
      <c r="I908" s="170"/>
      <c r="L908" s="166"/>
      <c r="M908" s="171"/>
      <c r="T908" s="172"/>
      <c r="AT908" s="167" t="s">
        <v>290</v>
      </c>
      <c r="AU908" s="167" t="s">
        <v>85</v>
      </c>
      <c r="AV908" s="14" t="s">
        <v>105</v>
      </c>
      <c r="AW908" s="14" t="s">
        <v>32</v>
      </c>
      <c r="AX908" s="14" t="s">
        <v>76</v>
      </c>
      <c r="AY908" s="167" t="s">
        <v>282</v>
      </c>
    </row>
    <row r="909" spans="2:65" s="13" customFormat="1" x14ac:dyDescent="0.2">
      <c r="B909" s="159"/>
      <c r="D909" s="152" t="s">
        <v>290</v>
      </c>
      <c r="E909" s="160" t="s">
        <v>1</v>
      </c>
      <c r="F909" s="161" t="s">
        <v>292</v>
      </c>
      <c r="H909" s="162">
        <v>33.634999999999998</v>
      </c>
      <c r="I909" s="163"/>
      <c r="L909" s="159"/>
      <c r="M909" s="164"/>
      <c r="T909" s="165"/>
      <c r="AT909" s="160" t="s">
        <v>290</v>
      </c>
      <c r="AU909" s="160" t="s">
        <v>85</v>
      </c>
      <c r="AV909" s="13" t="s">
        <v>288</v>
      </c>
      <c r="AW909" s="13" t="s">
        <v>32</v>
      </c>
      <c r="AX909" s="13" t="s">
        <v>83</v>
      </c>
      <c r="AY909" s="160" t="s">
        <v>282</v>
      </c>
    </row>
    <row r="910" spans="2:65" s="1" customFormat="1" ht="21.75" customHeight="1" x14ac:dyDescent="0.2">
      <c r="B910" s="32"/>
      <c r="C910" s="179" t="s">
        <v>1122</v>
      </c>
      <c r="D910" s="179" t="s">
        <v>1020</v>
      </c>
      <c r="E910" s="180" t="s">
        <v>1123</v>
      </c>
      <c r="F910" s="181" t="s">
        <v>1124</v>
      </c>
      <c r="G910" s="182" t="s">
        <v>287</v>
      </c>
      <c r="H910" s="183">
        <v>35.317</v>
      </c>
      <c r="I910" s="184"/>
      <c r="J910" s="185">
        <f>ROUND(I910*H910,2)</f>
        <v>0</v>
      </c>
      <c r="K910" s="186"/>
      <c r="L910" s="187"/>
      <c r="M910" s="188" t="s">
        <v>1</v>
      </c>
      <c r="N910" s="189" t="s">
        <v>41</v>
      </c>
      <c r="P910" s="147">
        <f>O910*H910</f>
        <v>0</v>
      </c>
      <c r="Q910" s="147">
        <v>6.0000000000000001E-3</v>
      </c>
      <c r="R910" s="147">
        <f>Q910*H910</f>
        <v>0.21190200000000001</v>
      </c>
      <c r="S910" s="147">
        <v>0</v>
      </c>
      <c r="T910" s="148">
        <f>S910*H910</f>
        <v>0</v>
      </c>
      <c r="AR910" s="149" t="s">
        <v>350</v>
      </c>
      <c r="AT910" s="149" t="s">
        <v>1020</v>
      </c>
      <c r="AU910" s="149" t="s">
        <v>85</v>
      </c>
      <c r="AY910" s="17" t="s">
        <v>282</v>
      </c>
      <c r="BE910" s="150">
        <f>IF(N910="základní",J910,0)</f>
        <v>0</v>
      </c>
      <c r="BF910" s="150">
        <f>IF(N910="snížená",J910,0)</f>
        <v>0</v>
      </c>
      <c r="BG910" s="150">
        <f>IF(N910="zákl. přenesená",J910,0)</f>
        <v>0</v>
      </c>
      <c r="BH910" s="150">
        <f>IF(N910="sníž. přenesená",J910,0)</f>
        <v>0</v>
      </c>
      <c r="BI910" s="150">
        <f>IF(N910="nulová",J910,0)</f>
        <v>0</v>
      </c>
      <c r="BJ910" s="17" t="s">
        <v>83</v>
      </c>
      <c r="BK910" s="150">
        <f>ROUND(I910*H910,2)</f>
        <v>0</v>
      </c>
      <c r="BL910" s="17" t="s">
        <v>288</v>
      </c>
      <c r="BM910" s="149" t="s">
        <v>1125</v>
      </c>
    </row>
    <row r="911" spans="2:65" s="12" customFormat="1" x14ac:dyDescent="0.2">
      <c r="B911" s="151"/>
      <c r="D911" s="152" t="s">
        <v>290</v>
      </c>
      <c r="F911" s="154" t="s">
        <v>1126</v>
      </c>
      <c r="H911" s="155">
        <v>35.317</v>
      </c>
      <c r="I911" s="156"/>
      <c r="L911" s="151"/>
      <c r="M911" s="157"/>
      <c r="T911" s="158"/>
      <c r="AT911" s="153" t="s">
        <v>290</v>
      </c>
      <c r="AU911" s="153" t="s">
        <v>85</v>
      </c>
      <c r="AV911" s="12" t="s">
        <v>85</v>
      </c>
      <c r="AW911" s="12" t="s">
        <v>4</v>
      </c>
      <c r="AX911" s="12" t="s">
        <v>83</v>
      </c>
      <c r="AY911" s="153" t="s">
        <v>282</v>
      </c>
    </row>
    <row r="912" spans="2:65" s="1" customFormat="1" ht="44.25" customHeight="1" x14ac:dyDescent="0.2">
      <c r="B912" s="32"/>
      <c r="C912" s="137" t="s">
        <v>1127</v>
      </c>
      <c r="D912" s="137" t="s">
        <v>284</v>
      </c>
      <c r="E912" s="138" t="s">
        <v>1128</v>
      </c>
      <c r="F912" s="139" t="s">
        <v>1129</v>
      </c>
      <c r="G912" s="140" t="s">
        <v>287</v>
      </c>
      <c r="H912" s="141">
        <v>21.28</v>
      </c>
      <c r="I912" s="142"/>
      <c r="J912" s="143">
        <f>ROUND(I912*H912,2)</f>
        <v>0</v>
      </c>
      <c r="K912" s="144"/>
      <c r="L912" s="32"/>
      <c r="M912" s="145" t="s">
        <v>1</v>
      </c>
      <c r="N912" s="146" t="s">
        <v>41</v>
      </c>
      <c r="P912" s="147">
        <f>O912*H912</f>
        <v>0</v>
      </c>
      <c r="Q912" s="147">
        <v>1.1520000000000001E-2</v>
      </c>
      <c r="R912" s="147">
        <f>Q912*H912</f>
        <v>0.24514560000000002</v>
      </c>
      <c r="S912" s="147">
        <v>0</v>
      </c>
      <c r="T912" s="148">
        <f>S912*H912</f>
        <v>0</v>
      </c>
      <c r="AR912" s="149" t="s">
        <v>288</v>
      </c>
      <c r="AT912" s="149" t="s">
        <v>284</v>
      </c>
      <c r="AU912" s="149" t="s">
        <v>85</v>
      </c>
      <c r="AY912" s="17" t="s">
        <v>282</v>
      </c>
      <c r="BE912" s="150">
        <f>IF(N912="základní",J912,0)</f>
        <v>0</v>
      </c>
      <c r="BF912" s="150">
        <f>IF(N912="snížená",J912,0)</f>
        <v>0</v>
      </c>
      <c r="BG912" s="150">
        <f>IF(N912="zákl. přenesená",J912,0)</f>
        <v>0</v>
      </c>
      <c r="BH912" s="150">
        <f>IF(N912="sníž. přenesená",J912,0)</f>
        <v>0</v>
      </c>
      <c r="BI912" s="150">
        <f>IF(N912="nulová",J912,0)</f>
        <v>0</v>
      </c>
      <c r="BJ912" s="17" t="s">
        <v>83</v>
      </c>
      <c r="BK912" s="150">
        <f>ROUND(I912*H912,2)</f>
        <v>0</v>
      </c>
      <c r="BL912" s="17" t="s">
        <v>288</v>
      </c>
      <c r="BM912" s="149" t="s">
        <v>1130</v>
      </c>
    </row>
    <row r="913" spans="2:65" s="15" customFormat="1" x14ac:dyDescent="0.2">
      <c r="B913" s="173"/>
      <c r="D913" s="152" t="s">
        <v>290</v>
      </c>
      <c r="E913" s="174" t="s">
        <v>1</v>
      </c>
      <c r="F913" s="175" t="s">
        <v>1112</v>
      </c>
      <c r="H913" s="174" t="s">
        <v>1</v>
      </c>
      <c r="I913" s="176"/>
      <c r="L913" s="173"/>
      <c r="M913" s="177"/>
      <c r="T913" s="178"/>
      <c r="AT913" s="174" t="s">
        <v>290</v>
      </c>
      <c r="AU913" s="174" t="s">
        <v>85</v>
      </c>
      <c r="AV913" s="15" t="s">
        <v>83</v>
      </c>
      <c r="AW913" s="15" t="s">
        <v>32</v>
      </c>
      <c r="AX913" s="15" t="s">
        <v>76</v>
      </c>
      <c r="AY913" s="174" t="s">
        <v>282</v>
      </c>
    </row>
    <row r="914" spans="2:65" s="12" customFormat="1" x14ac:dyDescent="0.2">
      <c r="B914" s="151"/>
      <c r="D914" s="152" t="s">
        <v>290</v>
      </c>
      <c r="E914" s="153" t="s">
        <v>1</v>
      </c>
      <c r="F914" s="154" t="s">
        <v>1113</v>
      </c>
      <c r="H914" s="155">
        <v>21.28</v>
      </c>
      <c r="I914" s="156"/>
      <c r="L914" s="151"/>
      <c r="M914" s="157"/>
      <c r="T914" s="158"/>
      <c r="AT914" s="153" t="s">
        <v>290</v>
      </c>
      <c r="AU914" s="153" t="s">
        <v>85</v>
      </c>
      <c r="AV914" s="12" t="s">
        <v>85</v>
      </c>
      <c r="AW914" s="12" t="s">
        <v>32</v>
      </c>
      <c r="AX914" s="12" t="s">
        <v>76</v>
      </c>
      <c r="AY914" s="153" t="s">
        <v>282</v>
      </c>
    </row>
    <row r="915" spans="2:65" s="14" customFormat="1" x14ac:dyDescent="0.2">
      <c r="B915" s="166"/>
      <c r="D915" s="152" t="s">
        <v>290</v>
      </c>
      <c r="E915" s="167" t="s">
        <v>1</v>
      </c>
      <c r="F915" s="168" t="s">
        <v>306</v>
      </c>
      <c r="H915" s="169">
        <v>21.28</v>
      </c>
      <c r="I915" s="170"/>
      <c r="L915" s="166"/>
      <c r="M915" s="171"/>
      <c r="T915" s="172"/>
      <c r="AT915" s="167" t="s">
        <v>290</v>
      </c>
      <c r="AU915" s="167" t="s">
        <v>85</v>
      </c>
      <c r="AV915" s="14" t="s">
        <v>105</v>
      </c>
      <c r="AW915" s="14" t="s">
        <v>32</v>
      </c>
      <c r="AX915" s="14" t="s">
        <v>76</v>
      </c>
      <c r="AY915" s="167" t="s">
        <v>282</v>
      </c>
    </row>
    <row r="916" spans="2:65" s="13" customFormat="1" x14ac:dyDescent="0.2">
      <c r="B916" s="159"/>
      <c r="D916" s="152" t="s">
        <v>290</v>
      </c>
      <c r="E916" s="160" t="s">
        <v>1</v>
      </c>
      <c r="F916" s="161" t="s">
        <v>292</v>
      </c>
      <c r="H916" s="162">
        <v>21.28</v>
      </c>
      <c r="I916" s="163"/>
      <c r="L916" s="159"/>
      <c r="M916" s="164"/>
      <c r="T916" s="165"/>
      <c r="AT916" s="160" t="s">
        <v>290</v>
      </c>
      <c r="AU916" s="160" t="s">
        <v>85</v>
      </c>
      <c r="AV916" s="13" t="s">
        <v>288</v>
      </c>
      <c r="AW916" s="13" t="s">
        <v>32</v>
      </c>
      <c r="AX916" s="13" t="s">
        <v>83</v>
      </c>
      <c r="AY916" s="160" t="s">
        <v>282</v>
      </c>
    </row>
    <row r="917" spans="2:65" s="1" customFormat="1" ht="21.75" customHeight="1" x14ac:dyDescent="0.2">
      <c r="B917" s="32"/>
      <c r="C917" s="179" t="s">
        <v>1131</v>
      </c>
      <c r="D917" s="179" t="s">
        <v>1020</v>
      </c>
      <c r="E917" s="180" t="s">
        <v>1132</v>
      </c>
      <c r="F917" s="181" t="s">
        <v>1133</v>
      </c>
      <c r="G917" s="182" t="s">
        <v>287</v>
      </c>
      <c r="H917" s="183">
        <v>22.344000000000001</v>
      </c>
      <c r="I917" s="184"/>
      <c r="J917" s="185">
        <f>ROUND(I917*H917,2)</f>
        <v>0</v>
      </c>
      <c r="K917" s="186"/>
      <c r="L917" s="187"/>
      <c r="M917" s="188" t="s">
        <v>1</v>
      </c>
      <c r="N917" s="189" t="s">
        <v>41</v>
      </c>
      <c r="P917" s="147">
        <f>O917*H917</f>
        <v>0</v>
      </c>
      <c r="Q917" s="147">
        <v>1.4999999999999999E-2</v>
      </c>
      <c r="R917" s="147">
        <f>Q917*H917</f>
        <v>0.33516000000000001</v>
      </c>
      <c r="S917" s="147">
        <v>0</v>
      </c>
      <c r="T917" s="148">
        <f>S917*H917</f>
        <v>0</v>
      </c>
      <c r="AR917" s="149" t="s">
        <v>350</v>
      </c>
      <c r="AT917" s="149" t="s">
        <v>1020</v>
      </c>
      <c r="AU917" s="149" t="s">
        <v>85</v>
      </c>
      <c r="AY917" s="17" t="s">
        <v>282</v>
      </c>
      <c r="BE917" s="150">
        <f>IF(N917="základní",J917,0)</f>
        <v>0</v>
      </c>
      <c r="BF917" s="150">
        <f>IF(N917="snížená",J917,0)</f>
        <v>0</v>
      </c>
      <c r="BG917" s="150">
        <f>IF(N917="zákl. přenesená",J917,0)</f>
        <v>0</v>
      </c>
      <c r="BH917" s="150">
        <f>IF(N917="sníž. přenesená",J917,0)</f>
        <v>0</v>
      </c>
      <c r="BI917" s="150">
        <f>IF(N917="nulová",J917,0)</f>
        <v>0</v>
      </c>
      <c r="BJ917" s="17" t="s">
        <v>83</v>
      </c>
      <c r="BK917" s="150">
        <f>ROUND(I917*H917,2)</f>
        <v>0</v>
      </c>
      <c r="BL917" s="17" t="s">
        <v>288</v>
      </c>
      <c r="BM917" s="149" t="s">
        <v>1134</v>
      </c>
    </row>
    <row r="918" spans="2:65" s="12" customFormat="1" x14ac:dyDescent="0.2">
      <c r="B918" s="151"/>
      <c r="D918" s="152" t="s">
        <v>290</v>
      </c>
      <c r="F918" s="154" t="s">
        <v>1135</v>
      </c>
      <c r="H918" s="155">
        <v>22.344000000000001</v>
      </c>
      <c r="I918" s="156"/>
      <c r="L918" s="151"/>
      <c r="M918" s="157"/>
      <c r="T918" s="158"/>
      <c r="AT918" s="153" t="s">
        <v>290</v>
      </c>
      <c r="AU918" s="153" t="s">
        <v>85</v>
      </c>
      <c r="AV918" s="12" t="s">
        <v>85</v>
      </c>
      <c r="AW918" s="12" t="s">
        <v>4</v>
      </c>
      <c r="AX918" s="12" t="s">
        <v>83</v>
      </c>
      <c r="AY918" s="153" t="s">
        <v>282</v>
      </c>
    </row>
    <row r="919" spans="2:65" s="1" customFormat="1" ht="55.5" customHeight="1" x14ac:dyDescent="0.2">
      <c r="B919" s="32"/>
      <c r="C919" s="137" t="s">
        <v>1136</v>
      </c>
      <c r="D919" s="137" t="s">
        <v>284</v>
      </c>
      <c r="E919" s="138" t="s">
        <v>1137</v>
      </c>
      <c r="F919" s="139" t="s">
        <v>1138</v>
      </c>
      <c r="G919" s="140" t="s">
        <v>287</v>
      </c>
      <c r="H919" s="141">
        <v>519.63400000000001</v>
      </c>
      <c r="I919" s="142"/>
      <c r="J919" s="143">
        <f>ROUND(I919*H919,2)</f>
        <v>0</v>
      </c>
      <c r="K919" s="144"/>
      <c r="L919" s="32"/>
      <c r="M919" s="145" t="s">
        <v>1</v>
      </c>
      <c r="N919" s="146" t="s">
        <v>41</v>
      </c>
      <c r="P919" s="147">
        <f>O919*H919</f>
        <v>0</v>
      </c>
      <c r="Q919" s="147">
        <v>1.4999999999999999E-4</v>
      </c>
      <c r="R919" s="147">
        <f>Q919*H919</f>
        <v>7.7945099999999989E-2</v>
      </c>
      <c r="S919" s="147">
        <v>0</v>
      </c>
      <c r="T919" s="148">
        <f>S919*H919</f>
        <v>0</v>
      </c>
      <c r="AR919" s="149" t="s">
        <v>288</v>
      </c>
      <c r="AT919" s="149" t="s">
        <v>284</v>
      </c>
      <c r="AU919" s="149" t="s">
        <v>85</v>
      </c>
      <c r="AY919" s="17" t="s">
        <v>282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83</v>
      </c>
      <c r="BK919" s="150">
        <f>ROUND(I919*H919,2)</f>
        <v>0</v>
      </c>
      <c r="BL919" s="17" t="s">
        <v>288</v>
      </c>
      <c r="BM919" s="149" t="s">
        <v>1139</v>
      </c>
    </row>
    <row r="920" spans="2:65" s="15" customFormat="1" x14ac:dyDescent="0.2">
      <c r="B920" s="173"/>
      <c r="D920" s="152" t="s">
        <v>290</v>
      </c>
      <c r="E920" s="174" t="s">
        <v>1</v>
      </c>
      <c r="F920" s="175" t="s">
        <v>1140</v>
      </c>
      <c r="H920" s="174" t="s">
        <v>1</v>
      </c>
      <c r="I920" s="176"/>
      <c r="L920" s="173"/>
      <c r="M920" s="177"/>
      <c r="T920" s="178"/>
      <c r="AT920" s="174" t="s">
        <v>290</v>
      </c>
      <c r="AU920" s="174" t="s">
        <v>85</v>
      </c>
      <c r="AV920" s="15" t="s">
        <v>83</v>
      </c>
      <c r="AW920" s="15" t="s">
        <v>32</v>
      </c>
      <c r="AX920" s="15" t="s">
        <v>76</v>
      </c>
      <c r="AY920" s="174" t="s">
        <v>282</v>
      </c>
    </row>
    <row r="921" spans="2:65" s="12" customFormat="1" x14ac:dyDescent="0.2">
      <c r="B921" s="151"/>
      <c r="D921" s="152" t="s">
        <v>290</v>
      </c>
      <c r="E921" s="153" t="s">
        <v>1</v>
      </c>
      <c r="F921" s="154" t="s">
        <v>1141</v>
      </c>
      <c r="H921" s="155">
        <v>343.93799999999999</v>
      </c>
      <c r="I921" s="156"/>
      <c r="L921" s="151"/>
      <c r="M921" s="157"/>
      <c r="T921" s="158"/>
      <c r="AT921" s="153" t="s">
        <v>290</v>
      </c>
      <c r="AU921" s="153" t="s">
        <v>85</v>
      </c>
      <c r="AV921" s="12" t="s">
        <v>85</v>
      </c>
      <c r="AW921" s="12" t="s">
        <v>32</v>
      </c>
      <c r="AX921" s="12" t="s">
        <v>76</v>
      </c>
      <c r="AY921" s="153" t="s">
        <v>282</v>
      </c>
    </row>
    <row r="922" spans="2:65" s="12" customFormat="1" x14ac:dyDescent="0.2">
      <c r="B922" s="151"/>
      <c r="D922" s="152" t="s">
        <v>290</v>
      </c>
      <c r="E922" s="153" t="s">
        <v>1</v>
      </c>
      <c r="F922" s="154" t="s">
        <v>1142</v>
      </c>
      <c r="H922" s="155">
        <v>59.85</v>
      </c>
      <c r="I922" s="156"/>
      <c r="L922" s="151"/>
      <c r="M922" s="157"/>
      <c r="T922" s="158"/>
      <c r="AT922" s="153" t="s">
        <v>290</v>
      </c>
      <c r="AU922" s="153" t="s">
        <v>85</v>
      </c>
      <c r="AV922" s="12" t="s">
        <v>85</v>
      </c>
      <c r="AW922" s="12" t="s">
        <v>32</v>
      </c>
      <c r="AX922" s="12" t="s">
        <v>76</v>
      </c>
      <c r="AY922" s="153" t="s">
        <v>282</v>
      </c>
    </row>
    <row r="923" spans="2:65" s="14" customFormat="1" x14ac:dyDescent="0.2">
      <c r="B923" s="166"/>
      <c r="D923" s="152" t="s">
        <v>290</v>
      </c>
      <c r="E923" s="167" t="s">
        <v>1</v>
      </c>
      <c r="F923" s="168" t="s">
        <v>306</v>
      </c>
      <c r="H923" s="169">
        <v>403.78800000000001</v>
      </c>
      <c r="I923" s="170"/>
      <c r="L923" s="166"/>
      <c r="M923" s="171"/>
      <c r="T923" s="172"/>
      <c r="AT923" s="167" t="s">
        <v>290</v>
      </c>
      <c r="AU923" s="167" t="s">
        <v>85</v>
      </c>
      <c r="AV923" s="14" t="s">
        <v>105</v>
      </c>
      <c r="AW923" s="14" t="s">
        <v>32</v>
      </c>
      <c r="AX923" s="14" t="s">
        <v>76</v>
      </c>
      <c r="AY923" s="167" t="s">
        <v>282</v>
      </c>
    </row>
    <row r="924" spans="2:65" s="12" customFormat="1" x14ac:dyDescent="0.2">
      <c r="B924" s="151"/>
      <c r="D924" s="152" t="s">
        <v>290</v>
      </c>
      <c r="E924" s="153" t="s">
        <v>1</v>
      </c>
      <c r="F924" s="154" t="s">
        <v>609</v>
      </c>
      <c r="H924" s="155">
        <v>-179.91</v>
      </c>
      <c r="I924" s="156"/>
      <c r="L924" s="151"/>
      <c r="M924" s="157"/>
      <c r="T924" s="158"/>
      <c r="AT924" s="153" t="s">
        <v>290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282</v>
      </c>
    </row>
    <row r="925" spans="2:65" s="14" customFormat="1" x14ac:dyDescent="0.2">
      <c r="B925" s="166"/>
      <c r="D925" s="152" t="s">
        <v>290</v>
      </c>
      <c r="E925" s="167" t="s">
        <v>1</v>
      </c>
      <c r="F925" s="168" t="s">
        <v>306</v>
      </c>
      <c r="H925" s="169">
        <v>-179.91</v>
      </c>
      <c r="I925" s="170"/>
      <c r="L925" s="166"/>
      <c r="M925" s="171"/>
      <c r="T925" s="172"/>
      <c r="AT925" s="167" t="s">
        <v>290</v>
      </c>
      <c r="AU925" s="167" t="s">
        <v>85</v>
      </c>
      <c r="AV925" s="14" t="s">
        <v>105</v>
      </c>
      <c r="AW925" s="14" t="s">
        <v>32</v>
      </c>
      <c r="AX925" s="14" t="s">
        <v>76</v>
      </c>
      <c r="AY925" s="167" t="s">
        <v>282</v>
      </c>
    </row>
    <row r="926" spans="2:65" s="15" customFormat="1" x14ac:dyDescent="0.2">
      <c r="B926" s="173"/>
      <c r="D926" s="152" t="s">
        <v>290</v>
      </c>
      <c r="E926" s="174" t="s">
        <v>1</v>
      </c>
      <c r="F926" s="175" t="s">
        <v>1143</v>
      </c>
      <c r="H926" s="174" t="s">
        <v>1</v>
      </c>
      <c r="I926" s="176"/>
      <c r="L926" s="173"/>
      <c r="M926" s="177"/>
      <c r="T926" s="178"/>
      <c r="AT926" s="174" t="s">
        <v>290</v>
      </c>
      <c r="AU926" s="174" t="s">
        <v>85</v>
      </c>
      <c r="AV926" s="15" t="s">
        <v>83</v>
      </c>
      <c r="AW926" s="15" t="s">
        <v>32</v>
      </c>
      <c r="AX926" s="15" t="s">
        <v>76</v>
      </c>
      <c r="AY926" s="174" t="s">
        <v>282</v>
      </c>
    </row>
    <row r="927" spans="2:65" s="12" customFormat="1" x14ac:dyDescent="0.2">
      <c r="B927" s="151"/>
      <c r="D927" s="152" t="s">
        <v>290</v>
      </c>
      <c r="E927" s="153" t="s">
        <v>1</v>
      </c>
      <c r="F927" s="154" t="s">
        <v>1144</v>
      </c>
      <c r="H927" s="155">
        <v>187.88</v>
      </c>
      <c r="I927" s="156"/>
      <c r="L927" s="151"/>
      <c r="M927" s="157"/>
      <c r="T927" s="158"/>
      <c r="AT927" s="153" t="s">
        <v>290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282</v>
      </c>
    </row>
    <row r="928" spans="2:65" s="12" customFormat="1" x14ac:dyDescent="0.2">
      <c r="B928" s="151"/>
      <c r="D928" s="152" t="s">
        <v>290</v>
      </c>
      <c r="E928" s="153" t="s">
        <v>1</v>
      </c>
      <c r="F928" s="154" t="s">
        <v>1145</v>
      </c>
      <c r="H928" s="155">
        <v>-13.44</v>
      </c>
      <c r="I928" s="156"/>
      <c r="L928" s="151"/>
      <c r="M928" s="157"/>
      <c r="T928" s="158"/>
      <c r="AT928" s="153" t="s">
        <v>290</v>
      </c>
      <c r="AU928" s="153" t="s">
        <v>85</v>
      </c>
      <c r="AV928" s="12" t="s">
        <v>85</v>
      </c>
      <c r="AW928" s="12" t="s">
        <v>32</v>
      </c>
      <c r="AX928" s="12" t="s">
        <v>76</v>
      </c>
      <c r="AY928" s="153" t="s">
        <v>282</v>
      </c>
    </row>
    <row r="929" spans="2:65" s="12" customFormat="1" x14ac:dyDescent="0.2">
      <c r="B929" s="151"/>
      <c r="D929" s="152" t="s">
        <v>290</v>
      </c>
      <c r="E929" s="153" t="s">
        <v>1</v>
      </c>
      <c r="F929" s="154" t="s">
        <v>1146</v>
      </c>
      <c r="H929" s="155">
        <v>34.898000000000003</v>
      </c>
      <c r="I929" s="156"/>
      <c r="L929" s="151"/>
      <c r="M929" s="157"/>
      <c r="T929" s="158"/>
      <c r="AT929" s="153" t="s">
        <v>290</v>
      </c>
      <c r="AU929" s="153" t="s">
        <v>85</v>
      </c>
      <c r="AV929" s="12" t="s">
        <v>85</v>
      </c>
      <c r="AW929" s="12" t="s">
        <v>32</v>
      </c>
      <c r="AX929" s="12" t="s">
        <v>76</v>
      </c>
      <c r="AY929" s="153" t="s">
        <v>282</v>
      </c>
    </row>
    <row r="930" spans="2:65" s="12" customFormat="1" x14ac:dyDescent="0.2">
      <c r="B930" s="151"/>
      <c r="D930" s="152" t="s">
        <v>290</v>
      </c>
      <c r="E930" s="153" t="s">
        <v>1</v>
      </c>
      <c r="F930" s="154" t="s">
        <v>1147</v>
      </c>
      <c r="H930" s="155">
        <v>17.978000000000002</v>
      </c>
      <c r="I930" s="156"/>
      <c r="L930" s="151"/>
      <c r="M930" s="157"/>
      <c r="T930" s="158"/>
      <c r="AT930" s="153" t="s">
        <v>290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282</v>
      </c>
    </row>
    <row r="931" spans="2:65" s="12" customFormat="1" ht="33.75" x14ac:dyDescent="0.2">
      <c r="B931" s="151"/>
      <c r="D931" s="152" t="s">
        <v>290</v>
      </c>
      <c r="E931" s="153" t="s">
        <v>1</v>
      </c>
      <c r="F931" s="154" t="s">
        <v>1148</v>
      </c>
      <c r="H931" s="155">
        <v>-81.314999999999998</v>
      </c>
      <c r="I931" s="156"/>
      <c r="L931" s="151"/>
      <c r="M931" s="157"/>
      <c r="T931" s="158"/>
      <c r="AT931" s="153" t="s">
        <v>290</v>
      </c>
      <c r="AU931" s="153" t="s">
        <v>85</v>
      </c>
      <c r="AV931" s="12" t="s">
        <v>85</v>
      </c>
      <c r="AW931" s="12" t="s">
        <v>32</v>
      </c>
      <c r="AX931" s="12" t="s">
        <v>76</v>
      </c>
      <c r="AY931" s="153" t="s">
        <v>282</v>
      </c>
    </row>
    <row r="932" spans="2:65" s="14" customFormat="1" x14ac:dyDescent="0.2">
      <c r="B932" s="166"/>
      <c r="D932" s="152" t="s">
        <v>290</v>
      </c>
      <c r="E932" s="167" t="s">
        <v>1</v>
      </c>
      <c r="F932" s="168" t="s">
        <v>306</v>
      </c>
      <c r="H932" s="169">
        <v>146.001</v>
      </c>
      <c r="I932" s="170"/>
      <c r="L932" s="166"/>
      <c r="M932" s="171"/>
      <c r="T932" s="172"/>
      <c r="AT932" s="167" t="s">
        <v>290</v>
      </c>
      <c r="AU932" s="167" t="s">
        <v>85</v>
      </c>
      <c r="AV932" s="14" t="s">
        <v>105</v>
      </c>
      <c r="AW932" s="14" t="s">
        <v>32</v>
      </c>
      <c r="AX932" s="14" t="s">
        <v>76</v>
      </c>
      <c r="AY932" s="167" t="s">
        <v>282</v>
      </c>
    </row>
    <row r="933" spans="2:65" s="12" customFormat="1" x14ac:dyDescent="0.2">
      <c r="B933" s="151"/>
      <c r="D933" s="152" t="s">
        <v>290</v>
      </c>
      <c r="E933" s="153" t="s">
        <v>1</v>
      </c>
      <c r="F933" s="154" t="s">
        <v>1149</v>
      </c>
      <c r="H933" s="155">
        <v>128.80000000000001</v>
      </c>
      <c r="I933" s="156"/>
      <c r="L933" s="151"/>
      <c r="M933" s="157"/>
      <c r="T933" s="158"/>
      <c r="AT933" s="153" t="s">
        <v>290</v>
      </c>
      <c r="AU933" s="153" t="s">
        <v>85</v>
      </c>
      <c r="AV933" s="12" t="s">
        <v>85</v>
      </c>
      <c r="AW933" s="12" t="s">
        <v>32</v>
      </c>
      <c r="AX933" s="12" t="s">
        <v>76</v>
      </c>
      <c r="AY933" s="153" t="s">
        <v>282</v>
      </c>
    </row>
    <row r="934" spans="2:65" s="12" customFormat="1" x14ac:dyDescent="0.2">
      <c r="B934" s="151"/>
      <c r="D934" s="152" t="s">
        <v>290</v>
      </c>
      <c r="E934" s="153" t="s">
        <v>1</v>
      </c>
      <c r="F934" s="154" t="s">
        <v>1150</v>
      </c>
      <c r="H934" s="155">
        <v>-58.185000000000002</v>
      </c>
      <c r="I934" s="156"/>
      <c r="L934" s="151"/>
      <c r="M934" s="157"/>
      <c r="T934" s="158"/>
      <c r="AT934" s="153" t="s">
        <v>290</v>
      </c>
      <c r="AU934" s="153" t="s">
        <v>85</v>
      </c>
      <c r="AV934" s="12" t="s">
        <v>85</v>
      </c>
      <c r="AW934" s="12" t="s">
        <v>32</v>
      </c>
      <c r="AX934" s="12" t="s">
        <v>76</v>
      </c>
      <c r="AY934" s="153" t="s">
        <v>282</v>
      </c>
    </row>
    <row r="935" spans="2:65" s="14" customFormat="1" x14ac:dyDescent="0.2">
      <c r="B935" s="166"/>
      <c r="D935" s="152" t="s">
        <v>290</v>
      </c>
      <c r="E935" s="167" t="s">
        <v>1</v>
      </c>
      <c r="F935" s="168" t="s">
        <v>306</v>
      </c>
      <c r="H935" s="169">
        <v>70.614999999999995</v>
      </c>
      <c r="I935" s="170"/>
      <c r="L935" s="166"/>
      <c r="M935" s="171"/>
      <c r="T935" s="172"/>
      <c r="AT935" s="167" t="s">
        <v>290</v>
      </c>
      <c r="AU935" s="167" t="s">
        <v>85</v>
      </c>
      <c r="AV935" s="14" t="s">
        <v>105</v>
      </c>
      <c r="AW935" s="14" t="s">
        <v>32</v>
      </c>
      <c r="AX935" s="14" t="s">
        <v>76</v>
      </c>
      <c r="AY935" s="167" t="s">
        <v>282</v>
      </c>
    </row>
    <row r="936" spans="2:65" s="12" customFormat="1" x14ac:dyDescent="0.2">
      <c r="B936" s="151"/>
      <c r="D936" s="152" t="s">
        <v>290</v>
      </c>
      <c r="E936" s="153" t="s">
        <v>1</v>
      </c>
      <c r="F936" s="154" t="s">
        <v>1151</v>
      </c>
      <c r="H936" s="155">
        <v>46.8</v>
      </c>
      <c r="I936" s="156"/>
      <c r="L936" s="151"/>
      <c r="M936" s="157"/>
      <c r="T936" s="158"/>
      <c r="AT936" s="153" t="s">
        <v>290</v>
      </c>
      <c r="AU936" s="153" t="s">
        <v>85</v>
      </c>
      <c r="AV936" s="12" t="s">
        <v>85</v>
      </c>
      <c r="AW936" s="12" t="s">
        <v>32</v>
      </c>
      <c r="AX936" s="12" t="s">
        <v>76</v>
      </c>
      <c r="AY936" s="153" t="s">
        <v>282</v>
      </c>
    </row>
    <row r="937" spans="2:65" s="14" customFormat="1" x14ac:dyDescent="0.2">
      <c r="B937" s="166"/>
      <c r="D937" s="152" t="s">
        <v>290</v>
      </c>
      <c r="E937" s="167" t="s">
        <v>1</v>
      </c>
      <c r="F937" s="168" t="s">
        <v>306</v>
      </c>
      <c r="H937" s="169">
        <v>46.8</v>
      </c>
      <c r="I937" s="170"/>
      <c r="L937" s="166"/>
      <c r="M937" s="171"/>
      <c r="T937" s="172"/>
      <c r="AT937" s="167" t="s">
        <v>290</v>
      </c>
      <c r="AU937" s="167" t="s">
        <v>85</v>
      </c>
      <c r="AV937" s="14" t="s">
        <v>105</v>
      </c>
      <c r="AW937" s="14" t="s">
        <v>32</v>
      </c>
      <c r="AX937" s="14" t="s">
        <v>76</v>
      </c>
      <c r="AY937" s="167" t="s">
        <v>282</v>
      </c>
    </row>
    <row r="938" spans="2:65" s="15" customFormat="1" x14ac:dyDescent="0.2">
      <c r="B938" s="173"/>
      <c r="D938" s="152" t="s">
        <v>290</v>
      </c>
      <c r="E938" s="174" t="s">
        <v>1</v>
      </c>
      <c r="F938" s="175" t="s">
        <v>1152</v>
      </c>
      <c r="H938" s="174" t="s">
        <v>1</v>
      </c>
      <c r="I938" s="176"/>
      <c r="L938" s="173"/>
      <c r="M938" s="177"/>
      <c r="T938" s="178"/>
      <c r="AT938" s="174" t="s">
        <v>290</v>
      </c>
      <c r="AU938" s="174" t="s">
        <v>85</v>
      </c>
      <c r="AV938" s="15" t="s">
        <v>83</v>
      </c>
      <c r="AW938" s="15" t="s">
        <v>32</v>
      </c>
      <c r="AX938" s="15" t="s">
        <v>76</v>
      </c>
      <c r="AY938" s="174" t="s">
        <v>282</v>
      </c>
    </row>
    <row r="939" spans="2:65" s="12" customFormat="1" x14ac:dyDescent="0.2">
      <c r="B939" s="151"/>
      <c r="D939" s="152" t="s">
        <v>290</v>
      </c>
      <c r="E939" s="153" t="s">
        <v>1</v>
      </c>
      <c r="F939" s="154" t="s">
        <v>1153</v>
      </c>
      <c r="H939" s="155">
        <v>39.9</v>
      </c>
      <c r="I939" s="156"/>
      <c r="L939" s="151"/>
      <c r="M939" s="157"/>
      <c r="T939" s="158"/>
      <c r="AT939" s="153" t="s">
        <v>290</v>
      </c>
      <c r="AU939" s="153" t="s">
        <v>85</v>
      </c>
      <c r="AV939" s="12" t="s">
        <v>85</v>
      </c>
      <c r="AW939" s="12" t="s">
        <v>32</v>
      </c>
      <c r="AX939" s="12" t="s">
        <v>76</v>
      </c>
      <c r="AY939" s="153" t="s">
        <v>282</v>
      </c>
    </row>
    <row r="940" spans="2:65" s="14" customFormat="1" x14ac:dyDescent="0.2">
      <c r="B940" s="166"/>
      <c r="D940" s="152" t="s">
        <v>290</v>
      </c>
      <c r="E940" s="167" t="s">
        <v>1</v>
      </c>
      <c r="F940" s="168" t="s">
        <v>306</v>
      </c>
      <c r="H940" s="169">
        <v>39.9</v>
      </c>
      <c r="I940" s="170"/>
      <c r="L940" s="166"/>
      <c r="M940" s="171"/>
      <c r="T940" s="172"/>
      <c r="AT940" s="167" t="s">
        <v>290</v>
      </c>
      <c r="AU940" s="167" t="s">
        <v>85</v>
      </c>
      <c r="AV940" s="14" t="s">
        <v>105</v>
      </c>
      <c r="AW940" s="14" t="s">
        <v>32</v>
      </c>
      <c r="AX940" s="14" t="s">
        <v>76</v>
      </c>
      <c r="AY940" s="167" t="s">
        <v>282</v>
      </c>
    </row>
    <row r="941" spans="2:65" s="12" customFormat="1" x14ac:dyDescent="0.2">
      <c r="B941" s="151"/>
      <c r="D941" s="152" t="s">
        <v>290</v>
      </c>
      <c r="E941" s="153" t="s">
        <v>1</v>
      </c>
      <c r="F941" s="154" t="s">
        <v>1154</v>
      </c>
      <c r="H941" s="155">
        <v>-7.56</v>
      </c>
      <c r="I941" s="156"/>
      <c r="L941" s="151"/>
      <c r="M941" s="157"/>
      <c r="T941" s="158"/>
      <c r="AT941" s="153" t="s">
        <v>290</v>
      </c>
      <c r="AU941" s="153" t="s">
        <v>85</v>
      </c>
      <c r="AV941" s="12" t="s">
        <v>85</v>
      </c>
      <c r="AW941" s="12" t="s">
        <v>32</v>
      </c>
      <c r="AX941" s="12" t="s">
        <v>76</v>
      </c>
      <c r="AY941" s="153" t="s">
        <v>282</v>
      </c>
    </row>
    <row r="942" spans="2:65" s="14" customFormat="1" x14ac:dyDescent="0.2">
      <c r="B942" s="166"/>
      <c r="D942" s="152" t="s">
        <v>290</v>
      </c>
      <c r="E942" s="167" t="s">
        <v>1</v>
      </c>
      <c r="F942" s="168" t="s">
        <v>306</v>
      </c>
      <c r="H942" s="169">
        <v>-7.56</v>
      </c>
      <c r="I942" s="170"/>
      <c r="L942" s="166"/>
      <c r="M942" s="171"/>
      <c r="T942" s="172"/>
      <c r="AT942" s="167" t="s">
        <v>290</v>
      </c>
      <c r="AU942" s="167" t="s">
        <v>85</v>
      </c>
      <c r="AV942" s="14" t="s">
        <v>105</v>
      </c>
      <c r="AW942" s="14" t="s">
        <v>32</v>
      </c>
      <c r="AX942" s="14" t="s">
        <v>76</v>
      </c>
      <c r="AY942" s="167" t="s">
        <v>282</v>
      </c>
    </row>
    <row r="943" spans="2:65" s="13" customFormat="1" x14ac:dyDescent="0.2">
      <c r="B943" s="159"/>
      <c r="D943" s="152" t="s">
        <v>290</v>
      </c>
      <c r="E943" s="160" t="s">
        <v>1</v>
      </c>
      <c r="F943" s="161" t="s">
        <v>292</v>
      </c>
      <c r="H943" s="162">
        <v>519.63400000000001</v>
      </c>
      <c r="I943" s="163"/>
      <c r="L943" s="159"/>
      <c r="M943" s="164"/>
      <c r="T943" s="165"/>
      <c r="AT943" s="160" t="s">
        <v>290</v>
      </c>
      <c r="AU943" s="160" t="s">
        <v>85</v>
      </c>
      <c r="AV943" s="13" t="s">
        <v>288</v>
      </c>
      <c r="AW943" s="13" t="s">
        <v>32</v>
      </c>
      <c r="AX943" s="13" t="s">
        <v>83</v>
      </c>
      <c r="AY943" s="160" t="s">
        <v>282</v>
      </c>
    </row>
    <row r="944" spans="2:65" s="1" customFormat="1" ht="37.9" customHeight="1" x14ac:dyDescent="0.2">
      <c r="B944" s="32"/>
      <c r="C944" s="179" t="s">
        <v>1155</v>
      </c>
      <c r="D944" s="179" t="s">
        <v>1020</v>
      </c>
      <c r="E944" s="180" t="s">
        <v>1156</v>
      </c>
      <c r="F944" s="181" t="s">
        <v>1157</v>
      </c>
      <c r="G944" s="182" t="s">
        <v>287</v>
      </c>
      <c r="H944" s="183">
        <v>501.91300000000001</v>
      </c>
      <c r="I944" s="184"/>
      <c r="J944" s="185">
        <f>ROUND(I944*H944,2)</f>
        <v>0</v>
      </c>
      <c r="K944" s="186"/>
      <c r="L944" s="187"/>
      <c r="M944" s="188" t="s">
        <v>1</v>
      </c>
      <c r="N944" s="189" t="s">
        <v>41</v>
      </c>
      <c r="P944" s="147">
        <f>O944*H944</f>
        <v>0</v>
      </c>
      <c r="Q944" s="147">
        <v>8.9999999999999993E-3</v>
      </c>
      <c r="R944" s="147">
        <f>Q944*H944</f>
        <v>4.5172169999999996</v>
      </c>
      <c r="S944" s="147">
        <v>0</v>
      </c>
      <c r="T944" s="148">
        <f>S944*H944</f>
        <v>0</v>
      </c>
      <c r="AR944" s="149" t="s">
        <v>350</v>
      </c>
      <c r="AT944" s="149" t="s">
        <v>1020</v>
      </c>
      <c r="AU944" s="149" t="s">
        <v>85</v>
      </c>
      <c r="AY944" s="17" t="s">
        <v>282</v>
      </c>
      <c r="BE944" s="150">
        <f>IF(N944="základní",J944,0)</f>
        <v>0</v>
      </c>
      <c r="BF944" s="150">
        <f>IF(N944="snížená",J944,0)</f>
        <v>0</v>
      </c>
      <c r="BG944" s="150">
        <f>IF(N944="zákl. přenesená",J944,0)</f>
        <v>0</v>
      </c>
      <c r="BH944" s="150">
        <f>IF(N944="sníž. přenesená",J944,0)</f>
        <v>0</v>
      </c>
      <c r="BI944" s="150">
        <f>IF(N944="nulová",J944,0)</f>
        <v>0</v>
      </c>
      <c r="BJ944" s="17" t="s">
        <v>83</v>
      </c>
      <c r="BK944" s="150">
        <f>ROUND(I944*H944,2)</f>
        <v>0</v>
      </c>
      <c r="BL944" s="17" t="s">
        <v>288</v>
      </c>
      <c r="BM944" s="149" t="s">
        <v>1158</v>
      </c>
    </row>
    <row r="945" spans="2:51" s="15" customFormat="1" x14ac:dyDescent="0.2">
      <c r="B945" s="173"/>
      <c r="D945" s="152" t="s">
        <v>290</v>
      </c>
      <c r="E945" s="174" t="s">
        <v>1</v>
      </c>
      <c r="F945" s="175" t="s">
        <v>1140</v>
      </c>
      <c r="H945" s="174" t="s">
        <v>1</v>
      </c>
      <c r="I945" s="176"/>
      <c r="L945" s="173"/>
      <c r="M945" s="177"/>
      <c r="T945" s="178"/>
      <c r="AT945" s="174" t="s">
        <v>290</v>
      </c>
      <c r="AU945" s="174" t="s">
        <v>85</v>
      </c>
      <c r="AV945" s="15" t="s">
        <v>83</v>
      </c>
      <c r="AW945" s="15" t="s">
        <v>32</v>
      </c>
      <c r="AX945" s="15" t="s">
        <v>76</v>
      </c>
      <c r="AY945" s="174" t="s">
        <v>282</v>
      </c>
    </row>
    <row r="946" spans="2:51" s="12" customFormat="1" x14ac:dyDescent="0.2">
      <c r="B946" s="151"/>
      <c r="D946" s="152" t="s">
        <v>290</v>
      </c>
      <c r="E946" s="153" t="s">
        <v>1</v>
      </c>
      <c r="F946" s="154" t="s">
        <v>1141</v>
      </c>
      <c r="H946" s="155">
        <v>343.93799999999999</v>
      </c>
      <c r="I946" s="156"/>
      <c r="L946" s="151"/>
      <c r="M946" s="157"/>
      <c r="T946" s="158"/>
      <c r="AT946" s="153" t="s">
        <v>290</v>
      </c>
      <c r="AU946" s="153" t="s">
        <v>85</v>
      </c>
      <c r="AV946" s="12" t="s">
        <v>85</v>
      </c>
      <c r="AW946" s="12" t="s">
        <v>32</v>
      </c>
      <c r="AX946" s="12" t="s">
        <v>76</v>
      </c>
      <c r="AY946" s="153" t="s">
        <v>282</v>
      </c>
    </row>
    <row r="947" spans="2:51" s="12" customFormat="1" x14ac:dyDescent="0.2">
      <c r="B947" s="151"/>
      <c r="D947" s="152" t="s">
        <v>290</v>
      </c>
      <c r="E947" s="153" t="s">
        <v>1</v>
      </c>
      <c r="F947" s="154" t="s">
        <v>1142</v>
      </c>
      <c r="H947" s="155">
        <v>59.85</v>
      </c>
      <c r="I947" s="156"/>
      <c r="L947" s="151"/>
      <c r="M947" s="157"/>
      <c r="T947" s="158"/>
      <c r="AT947" s="153" t="s">
        <v>290</v>
      </c>
      <c r="AU947" s="153" t="s">
        <v>85</v>
      </c>
      <c r="AV947" s="12" t="s">
        <v>85</v>
      </c>
      <c r="AW947" s="12" t="s">
        <v>32</v>
      </c>
      <c r="AX947" s="12" t="s">
        <v>76</v>
      </c>
      <c r="AY947" s="153" t="s">
        <v>282</v>
      </c>
    </row>
    <row r="948" spans="2:51" s="14" customFormat="1" x14ac:dyDescent="0.2">
      <c r="B948" s="166"/>
      <c r="D948" s="152" t="s">
        <v>290</v>
      </c>
      <c r="E948" s="167" t="s">
        <v>1</v>
      </c>
      <c r="F948" s="168" t="s">
        <v>306</v>
      </c>
      <c r="H948" s="169">
        <v>403.78800000000001</v>
      </c>
      <c r="I948" s="170"/>
      <c r="L948" s="166"/>
      <c r="M948" s="171"/>
      <c r="T948" s="172"/>
      <c r="AT948" s="167" t="s">
        <v>290</v>
      </c>
      <c r="AU948" s="167" t="s">
        <v>85</v>
      </c>
      <c r="AV948" s="14" t="s">
        <v>105</v>
      </c>
      <c r="AW948" s="14" t="s">
        <v>32</v>
      </c>
      <c r="AX948" s="14" t="s">
        <v>76</v>
      </c>
      <c r="AY948" s="167" t="s">
        <v>282</v>
      </c>
    </row>
    <row r="949" spans="2:51" s="12" customFormat="1" x14ac:dyDescent="0.2">
      <c r="B949" s="151"/>
      <c r="D949" s="152" t="s">
        <v>290</v>
      </c>
      <c r="E949" s="153" t="s">
        <v>1</v>
      </c>
      <c r="F949" s="154" t="s">
        <v>609</v>
      </c>
      <c r="H949" s="155">
        <v>-179.91</v>
      </c>
      <c r="I949" s="156"/>
      <c r="L949" s="151"/>
      <c r="M949" s="157"/>
      <c r="T949" s="158"/>
      <c r="AT949" s="153" t="s">
        <v>290</v>
      </c>
      <c r="AU949" s="153" t="s">
        <v>85</v>
      </c>
      <c r="AV949" s="12" t="s">
        <v>85</v>
      </c>
      <c r="AW949" s="12" t="s">
        <v>32</v>
      </c>
      <c r="AX949" s="12" t="s">
        <v>76</v>
      </c>
      <c r="AY949" s="153" t="s">
        <v>282</v>
      </c>
    </row>
    <row r="950" spans="2:51" s="14" customFormat="1" x14ac:dyDescent="0.2">
      <c r="B950" s="166"/>
      <c r="D950" s="152" t="s">
        <v>290</v>
      </c>
      <c r="E950" s="167" t="s">
        <v>1</v>
      </c>
      <c r="F950" s="168" t="s">
        <v>306</v>
      </c>
      <c r="H950" s="169">
        <v>-179.91</v>
      </c>
      <c r="I950" s="170"/>
      <c r="L950" s="166"/>
      <c r="M950" s="171"/>
      <c r="T950" s="172"/>
      <c r="AT950" s="167" t="s">
        <v>290</v>
      </c>
      <c r="AU950" s="167" t="s">
        <v>85</v>
      </c>
      <c r="AV950" s="14" t="s">
        <v>105</v>
      </c>
      <c r="AW950" s="14" t="s">
        <v>32</v>
      </c>
      <c r="AX950" s="14" t="s">
        <v>76</v>
      </c>
      <c r="AY950" s="167" t="s">
        <v>282</v>
      </c>
    </row>
    <row r="951" spans="2:51" s="15" customFormat="1" x14ac:dyDescent="0.2">
      <c r="B951" s="173"/>
      <c r="D951" s="152" t="s">
        <v>290</v>
      </c>
      <c r="E951" s="174" t="s">
        <v>1</v>
      </c>
      <c r="F951" s="175" t="s">
        <v>1143</v>
      </c>
      <c r="H951" s="174" t="s">
        <v>1</v>
      </c>
      <c r="I951" s="176"/>
      <c r="L951" s="173"/>
      <c r="M951" s="177"/>
      <c r="T951" s="178"/>
      <c r="AT951" s="174" t="s">
        <v>290</v>
      </c>
      <c r="AU951" s="174" t="s">
        <v>85</v>
      </c>
      <c r="AV951" s="15" t="s">
        <v>83</v>
      </c>
      <c r="AW951" s="15" t="s">
        <v>32</v>
      </c>
      <c r="AX951" s="15" t="s">
        <v>76</v>
      </c>
      <c r="AY951" s="174" t="s">
        <v>282</v>
      </c>
    </row>
    <row r="952" spans="2:51" s="12" customFormat="1" x14ac:dyDescent="0.2">
      <c r="B952" s="151"/>
      <c r="D952" s="152" t="s">
        <v>290</v>
      </c>
      <c r="E952" s="153" t="s">
        <v>1</v>
      </c>
      <c r="F952" s="154" t="s">
        <v>1144</v>
      </c>
      <c r="H952" s="155">
        <v>187.88</v>
      </c>
      <c r="I952" s="156"/>
      <c r="L952" s="151"/>
      <c r="M952" s="157"/>
      <c r="T952" s="158"/>
      <c r="AT952" s="153" t="s">
        <v>290</v>
      </c>
      <c r="AU952" s="153" t="s">
        <v>85</v>
      </c>
      <c r="AV952" s="12" t="s">
        <v>85</v>
      </c>
      <c r="AW952" s="12" t="s">
        <v>32</v>
      </c>
      <c r="AX952" s="12" t="s">
        <v>76</v>
      </c>
      <c r="AY952" s="153" t="s">
        <v>282</v>
      </c>
    </row>
    <row r="953" spans="2:51" s="12" customFormat="1" x14ac:dyDescent="0.2">
      <c r="B953" s="151"/>
      <c r="D953" s="152" t="s">
        <v>290</v>
      </c>
      <c r="E953" s="153" t="s">
        <v>1</v>
      </c>
      <c r="F953" s="154" t="s">
        <v>1145</v>
      </c>
      <c r="H953" s="155">
        <v>-13.44</v>
      </c>
      <c r="I953" s="156"/>
      <c r="L953" s="151"/>
      <c r="M953" s="157"/>
      <c r="T953" s="158"/>
      <c r="AT953" s="153" t="s">
        <v>290</v>
      </c>
      <c r="AU953" s="153" t="s">
        <v>85</v>
      </c>
      <c r="AV953" s="12" t="s">
        <v>85</v>
      </c>
      <c r="AW953" s="12" t="s">
        <v>32</v>
      </c>
      <c r="AX953" s="12" t="s">
        <v>76</v>
      </c>
      <c r="AY953" s="153" t="s">
        <v>282</v>
      </c>
    </row>
    <row r="954" spans="2:51" s="12" customFormat="1" x14ac:dyDescent="0.2">
      <c r="B954" s="151"/>
      <c r="D954" s="152" t="s">
        <v>290</v>
      </c>
      <c r="E954" s="153" t="s">
        <v>1</v>
      </c>
      <c r="F954" s="154" t="s">
        <v>1146</v>
      </c>
      <c r="H954" s="155">
        <v>34.898000000000003</v>
      </c>
      <c r="I954" s="156"/>
      <c r="L954" s="151"/>
      <c r="M954" s="157"/>
      <c r="T954" s="158"/>
      <c r="AT954" s="153" t="s">
        <v>290</v>
      </c>
      <c r="AU954" s="153" t="s">
        <v>85</v>
      </c>
      <c r="AV954" s="12" t="s">
        <v>85</v>
      </c>
      <c r="AW954" s="12" t="s">
        <v>32</v>
      </c>
      <c r="AX954" s="12" t="s">
        <v>76</v>
      </c>
      <c r="AY954" s="153" t="s">
        <v>282</v>
      </c>
    </row>
    <row r="955" spans="2:51" s="12" customFormat="1" x14ac:dyDescent="0.2">
      <c r="B955" s="151"/>
      <c r="D955" s="152" t="s">
        <v>290</v>
      </c>
      <c r="E955" s="153" t="s">
        <v>1</v>
      </c>
      <c r="F955" s="154" t="s">
        <v>1147</v>
      </c>
      <c r="H955" s="155">
        <v>17.978000000000002</v>
      </c>
      <c r="I955" s="156"/>
      <c r="L955" s="151"/>
      <c r="M955" s="157"/>
      <c r="T955" s="158"/>
      <c r="AT955" s="153" t="s">
        <v>290</v>
      </c>
      <c r="AU955" s="153" t="s">
        <v>85</v>
      </c>
      <c r="AV955" s="12" t="s">
        <v>85</v>
      </c>
      <c r="AW955" s="12" t="s">
        <v>32</v>
      </c>
      <c r="AX955" s="12" t="s">
        <v>76</v>
      </c>
      <c r="AY955" s="153" t="s">
        <v>282</v>
      </c>
    </row>
    <row r="956" spans="2:51" s="12" customFormat="1" ht="33.75" x14ac:dyDescent="0.2">
      <c r="B956" s="151"/>
      <c r="D956" s="152" t="s">
        <v>290</v>
      </c>
      <c r="E956" s="153" t="s">
        <v>1</v>
      </c>
      <c r="F956" s="154" t="s">
        <v>1148</v>
      </c>
      <c r="H956" s="155">
        <v>-81.314999999999998</v>
      </c>
      <c r="I956" s="156"/>
      <c r="L956" s="151"/>
      <c r="M956" s="157"/>
      <c r="T956" s="158"/>
      <c r="AT956" s="153" t="s">
        <v>290</v>
      </c>
      <c r="AU956" s="153" t="s">
        <v>85</v>
      </c>
      <c r="AV956" s="12" t="s">
        <v>85</v>
      </c>
      <c r="AW956" s="12" t="s">
        <v>32</v>
      </c>
      <c r="AX956" s="12" t="s">
        <v>76</v>
      </c>
      <c r="AY956" s="153" t="s">
        <v>282</v>
      </c>
    </row>
    <row r="957" spans="2:51" s="14" customFormat="1" x14ac:dyDescent="0.2">
      <c r="B957" s="166"/>
      <c r="D957" s="152" t="s">
        <v>290</v>
      </c>
      <c r="E957" s="167" t="s">
        <v>1</v>
      </c>
      <c r="F957" s="168" t="s">
        <v>306</v>
      </c>
      <c r="H957" s="169">
        <v>146.001</v>
      </c>
      <c r="I957" s="170"/>
      <c r="L957" s="166"/>
      <c r="M957" s="171"/>
      <c r="T957" s="172"/>
      <c r="AT957" s="167" t="s">
        <v>290</v>
      </c>
      <c r="AU957" s="167" t="s">
        <v>85</v>
      </c>
      <c r="AV957" s="14" t="s">
        <v>105</v>
      </c>
      <c r="AW957" s="14" t="s">
        <v>32</v>
      </c>
      <c r="AX957" s="14" t="s">
        <v>76</v>
      </c>
      <c r="AY957" s="167" t="s">
        <v>282</v>
      </c>
    </row>
    <row r="958" spans="2:51" s="12" customFormat="1" x14ac:dyDescent="0.2">
      <c r="B958" s="151"/>
      <c r="D958" s="152" t="s">
        <v>290</v>
      </c>
      <c r="E958" s="153" t="s">
        <v>1</v>
      </c>
      <c r="F958" s="154" t="s">
        <v>1149</v>
      </c>
      <c r="H958" s="155">
        <v>128.80000000000001</v>
      </c>
      <c r="I958" s="156"/>
      <c r="L958" s="151"/>
      <c r="M958" s="157"/>
      <c r="T958" s="158"/>
      <c r="AT958" s="153" t="s">
        <v>290</v>
      </c>
      <c r="AU958" s="153" t="s">
        <v>85</v>
      </c>
      <c r="AV958" s="12" t="s">
        <v>85</v>
      </c>
      <c r="AW958" s="12" t="s">
        <v>32</v>
      </c>
      <c r="AX958" s="12" t="s">
        <v>76</v>
      </c>
      <c r="AY958" s="153" t="s">
        <v>282</v>
      </c>
    </row>
    <row r="959" spans="2:51" s="12" customFormat="1" x14ac:dyDescent="0.2">
      <c r="B959" s="151"/>
      <c r="D959" s="152" t="s">
        <v>290</v>
      </c>
      <c r="E959" s="153" t="s">
        <v>1</v>
      </c>
      <c r="F959" s="154" t="s">
        <v>1150</v>
      </c>
      <c r="H959" s="155">
        <v>-58.185000000000002</v>
      </c>
      <c r="I959" s="156"/>
      <c r="L959" s="151"/>
      <c r="M959" s="157"/>
      <c r="T959" s="158"/>
      <c r="AT959" s="153" t="s">
        <v>290</v>
      </c>
      <c r="AU959" s="153" t="s">
        <v>85</v>
      </c>
      <c r="AV959" s="12" t="s">
        <v>85</v>
      </c>
      <c r="AW959" s="12" t="s">
        <v>32</v>
      </c>
      <c r="AX959" s="12" t="s">
        <v>76</v>
      </c>
      <c r="AY959" s="153" t="s">
        <v>282</v>
      </c>
    </row>
    <row r="960" spans="2:51" s="14" customFormat="1" x14ac:dyDescent="0.2">
      <c r="B960" s="166"/>
      <c r="D960" s="152" t="s">
        <v>290</v>
      </c>
      <c r="E960" s="167" t="s">
        <v>1</v>
      </c>
      <c r="F960" s="168" t="s">
        <v>306</v>
      </c>
      <c r="H960" s="169">
        <v>70.614999999999995</v>
      </c>
      <c r="I960" s="170"/>
      <c r="L960" s="166"/>
      <c r="M960" s="171"/>
      <c r="T960" s="172"/>
      <c r="AT960" s="167" t="s">
        <v>290</v>
      </c>
      <c r="AU960" s="167" t="s">
        <v>85</v>
      </c>
      <c r="AV960" s="14" t="s">
        <v>105</v>
      </c>
      <c r="AW960" s="14" t="s">
        <v>32</v>
      </c>
      <c r="AX960" s="14" t="s">
        <v>76</v>
      </c>
      <c r="AY960" s="167" t="s">
        <v>282</v>
      </c>
    </row>
    <row r="961" spans="2:65" s="12" customFormat="1" x14ac:dyDescent="0.2">
      <c r="B961" s="151"/>
      <c r="D961" s="152" t="s">
        <v>290</v>
      </c>
      <c r="E961" s="153" t="s">
        <v>1</v>
      </c>
      <c r="F961" s="154" t="s">
        <v>1151</v>
      </c>
      <c r="H961" s="155">
        <v>46.8</v>
      </c>
      <c r="I961" s="156"/>
      <c r="L961" s="151"/>
      <c r="M961" s="157"/>
      <c r="T961" s="158"/>
      <c r="AT961" s="153" t="s">
        <v>290</v>
      </c>
      <c r="AU961" s="153" t="s">
        <v>85</v>
      </c>
      <c r="AV961" s="12" t="s">
        <v>85</v>
      </c>
      <c r="AW961" s="12" t="s">
        <v>32</v>
      </c>
      <c r="AX961" s="12" t="s">
        <v>76</v>
      </c>
      <c r="AY961" s="153" t="s">
        <v>282</v>
      </c>
    </row>
    <row r="962" spans="2:65" s="14" customFormat="1" x14ac:dyDescent="0.2">
      <c r="B962" s="166"/>
      <c r="D962" s="152" t="s">
        <v>290</v>
      </c>
      <c r="E962" s="167" t="s">
        <v>1</v>
      </c>
      <c r="F962" s="168" t="s">
        <v>306</v>
      </c>
      <c r="H962" s="169">
        <v>46.8</v>
      </c>
      <c r="I962" s="170"/>
      <c r="L962" s="166"/>
      <c r="M962" s="171"/>
      <c r="T962" s="172"/>
      <c r="AT962" s="167" t="s">
        <v>290</v>
      </c>
      <c r="AU962" s="167" t="s">
        <v>85</v>
      </c>
      <c r="AV962" s="14" t="s">
        <v>105</v>
      </c>
      <c r="AW962" s="14" t="s">
        <v>32</v>
      </c>
      <c r="AX962" s="14" t="s">
        <v>76</v>
      </c>
      <c r="AY962" s="167" t="s">
        <v>282</v>
      </c>
    </row>
    <row r="963" spans="2:65" s="13" customFormat="1" x14ac:dyDescent="0.2">
      <c r="B963" s="159"/>
      <c r="D963" s="152" t="s">
        <v>290</v>
      </c>
      <c r="E963" s="160" t="s">
        <v>1</v>
      </c>
      <c r="F963" s="161" t="s">
        <v>292</v>
      </c>
      <c r="H963" s="162">
        <v>487.29399999999998</v>
      </c>
      <c r="I963" s="163"/>
      <c r="L963" s="159"/>
      <c r="M963" s="164"/>
      <c r="T963" s="165"/>
      <c r="AT963" s="160" t="s">
        <v>290</v>
      </c>
      <c r="AU963" s="160" t="s">
        <v>85</v>
      </c>
      <c r="AV963" s="13" t="s">
        <v>288</v>
      </c>
      <c r="AW963" s="13" t="s">
        <v>32</v>
      </c>
      <c r="AX963" s="13" t="s">
        <v>83</v>
      </c>
      <c r="AY963" s="160" t="s">
        <v>282</v>
      </c>
    </row>
    <row r="964" spans="2:65" s="12" customFormat="1" x14ac:dyDescent="0.2">
      <c r="B964" s="151"/>
      <c r="D964" s="152" t="s">
        <v>290</v>
      </c>
      <c r="F964" s="154" t="s">
        <v>1159</v>
      </c>
      <c r="H964" s="155">
        <v>501.91300000000001</v>
      </c>
      <c r="I964" s="156"/>
      <c r="L964" s="151"/>
      <c r="M964" s="157"/>
      <c r="T964" s="158"/>
      <c r="AT964" s="153" t="s">
        <v>290</v>
      </c>
      <c r="AU964" s="153" t="s">
        <v>85</v>
      </c>
      <c r="AV964" s="12" t="s">
        <v>85</v>
      </c>
      <c r="AW964" s="12" t="s">
        <v>4</v>
      </c>
      <c r="AX964" s="12" t="s">
        <v>83</v>
      </c>
      <c r="AY964" s="153" t="s">
        <v>282</v>
      </c>
    </row>
    <row r="965" spans="2:65" s="1" customFormat="1" ht="33" customHeight="1" x14ac:dyDescent="0.2">
      <c r="B965" s="32"/>
      <c r="C965" s="179" t="s">
        <v>1160</v>
      </c>
      <c r="D965" s="179" t="s">
        <v>1020</v>
      </c>
      <c r="E965" s="180" t="s">
        <v>1161</v>
      </c>
      <c r="F965" s="181" t="s">
        <v>1162</v>
      </c>
      <c r="G965" s="182" t="s">
        <v>287</v>
      </c>
      <c r="H965" s="183">
        <v>33.31</v>
      </c>
      <c r="I965" s="184"/>
      <c r="J965" s="185">
        <f>ROUND(I965*H965,2)</f>
        <v>0</v>
      </c>
      <c r="K965" s="186"/>
      <c r="L965" s="187"/>
      <c r="M965" s="188" t="s">
        <v>1</v>
      </c>
      <c r="N965" s="189" t="s">
        <v>41</v>
      </c>
      <c r="P965" s="147">
        <f>O965*H965</f>
        <v>0</v>
      </c>
      <c r="Q965" s="147">
        <v>5.4000000000000003E-3</v>
      </c>
      <c r="R965" s="147">
        <f>Q965*H965</f>
        <v>0.17987400000000003</v>
      </c>
      <c r="S965" s="147">
        <v>0</v>
      </c>
      <c r="T965" s="148">
        <f>S965*H965</f>
        <v>0</v>
      </c>
      <c r="AR965" s="149" t="s">
        <v>350</v>
      </c>
      <c r="AT965" s="149" t="s">
        <v>1020</v>
      </c>
      <c r="AU965" s="149" t="s">
        <v>85</v>
      </c>
      <c r="AY965" s="17" t="s">
        <v>282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83</v>
      </c>
      <c r="BK965" s="150">
        <f>ROUND(I965*H965,2)</f>
        <v>0</v>
      </c>
      <c r="BL965" s="17" t="s">
        <v>288</v>
      </c>
      <c r="BM965" s="149" t="s">
        <v>1163</v>
      </c>
    </row>
    <row r="966" spans="2:65" s="15" customFormat="1" x14ac:dyDescent="0.2">
      <c r="B966" s="173"/>
      <c r="D966" s="152" t="s">
        <v>290</v>
      </c>
      <c r="E966" s="174" t="s">
        <v>1</v>
      </c>
      <c r="F966" s="175" t="s">
        <v>1152</v>
      </c>
      <c r="H966" s="174" t="s">
        <v>1</v>
      </c>
      <c r="I966" s="176"/>
      <c r="L966" s="173"/>
      <c r="M966" s="177"/>
      <c r="T966" s="178"/>
      <c r="AT966" s="174" t="s">
        <v>290</v>
      </c>
      <c r="AU966" s="174" t="s">
        <v>85</v>
      </c>
      <c r="AV966" s="15" t="s">
        <v>83</v>
      </c>
      <c r="AW966" s="15" t="s">
        <v>32</v>
      </c>
      <c r="AX966" s="15" t="s">
        <v>76</v>
      </c>
      <c r="AY966" s="174" t="s">
        <v>282</v>
      </c>
    </row>
    <row r="967" spans="2:65" s="12" customFormat="1" x14ac:dyDescent="0.2">
      <c r="B967" s="151"/>
      <c r="D967" s="152" t="s">
        <v>290</v>
      </c>
      <c r="E967" s="153" t="s">
        <v>1</v>
      </c>
      <c r="F967" s="154" t="s">
        <v>1153</v>
      </c>
      <c r="H967" s="155">
        <v>39.9</v>
      </c>
      <c r="I967" s="156"/>
      <c r="L967" s="151"/>
      <c r="M967" s="157"/>
      <c r="T967" s="158"/>
      <c r="AT967" s="153" t="s">
        <v>290</v>
      </c>
      <c r="AU967" s="153" t="s">
        <v>85</v>
      </c>
      <c r="AV967" s="12" t="s">
        <v>85</v>
      </c>
      <c r="AW967" s="12" t="s">
        <v>32</v>
      </c>
      <c r="AX967" s="12" t="s">
        <v>76</v>
      </c>
      <c r="AY967" s="153" t="s">
        <v>282</v>
      </c>
    </row>
    <row r="968" spans="2:65" s="14" customFormat="1" x14ac:dyDescent="0.2">
      <c r="B968" s="166"/>
      <c r="D968" s="152" t="s">
        <v>290</v>
      </c>
      <c r="E968" s="167" t="s">
        <v>1</v>
      </c>
      <c r="F968" s="168" t="s">
        <v>306</v>
      </c>
      <c r="H968" s="169">
        <v>39.9</v>
      </c>
      <c r="I968" s="170"/>
      <c r="L968" s="166"/>
      <c r="M968" s="171"/>
      <c r="T968" s="172"/>
      <c r="AT968" s="167" t="s">
        <v>290</v>
      </c>
      <c r="AU968" s="167" t="s">
        <v>85</v>
      </c>
      <c r="AV968" s="14" t="s">
        <v>105</v>
      </c>
      <c r="AW968" s="14" t="s">
        <v>32</v>
      </c>
      <c r="AX968" s="14" t="s">
        <v>76</v>
      </c>
      <c r="AY968" s="167" t="s">
        <v>282</v>
      </c>
    </row>
    <row r="969" spans="2:65" s="12" customFormat="1" x14ac:dyDescent="0.2">
      <c r="B969" s="151"/>
      <c r="D969" s="152" t="s">
        <v>290</v>
      </c>
      <c r="E969" s="153" t="s">
        <v>1</v>
      </c>
      <c r="F969" s="154" t="s">
        <v>1154</v>
      </c>
      <c r="H969" s="155">
        <v>-7.56</v>
      </c>
      <c r="I969" s="156"/>
      <c r="L969" s="151"/>
      <c r="M969" s="157"/>
      <c r="T969" s="158"/>
      <c r="AT969" s="153" t="s">
        <v>290</v>
      </c>
      <c r="AU969" s="153" t="s">
        <v>85</v>
      </c>
      <c r="AV969" s="12" t="s">
        <v>85</v>
      </c>
      <c r="AW969" s="12" t="s">
        <v>32</v>
      </c>
      <c r="AX969" s="12" t="s">
        <v>76</v>
      </c>
      <c r="AY969" s="153" t="s">
        <v>282</v>
      </c>
    </row>
    <row r="970" spans="2:65" s="14" customFormat="1" x14ac:dyDescent="0.2">
      <c r="B970" s="166"/>
      <c r="D970" s="152" t="s">
        <v>290</v>
      </c>
      <c r="E970" s="167" t="s">
        <v>1</v>
      </c>
      <c r="F970" s="168" t="s">
        <v>306</v>
      </c>
      <c r="H970" s="169">
        <v>-7.56</v>
      </c>
      <c r="I970" s="170"/>
      <c r="L970" s="166"/>
      <c r="M970" s="171"/>
      <c r="T970" s="172"/>
      <c r="AT970" s="167" t="s">
        <v>290</v>
      </c>
      <c r="AU970" s="167" t="s">
        <v>85</v>
      </c>
      <c r="AV970" s="14" t="s">
        <v>105</v>
      </c>
      <c r="AW970" s="14" t="s">
        <v>32</v>
      </c>
      <c r="AX970" s="14" t="s">
        <v>76</v>
      </c>
      <c r="AY970" s="167" t="s">
        <v>282</v>
      </c>
    </row>
    <row r="971" spans="2:65" s="13" customFormat="1" x14ac:dyDescent="0.2">
      <c r="B971" s="159"/>
      <c r="D971" s="152" t="s">
        <v>290</v>
      </c>
      <c r="E971" s="160" t="s">
        <v>1</v>
      </c>
      <c r="F971" s="161" t="s">
        <v>292</v>
      </c>
      <c r="H971" s="162">
        <v>32.340000000000003</v>
      </c>
      <c r="I971" s="163"/>
      <c r="L971" s="159"/>
      <c r="M971" s="164"/>
      <c r="T971" s="165"/>
      <c r="AT971" s="160" t="s">
        <v>290</v>
      </c>
      <c r="AU971" s="160" t="s">
        <v>85</v>
      </c>
      <c r="AV971" s="13" t="s">
        <v>288</v>
      </c>
      <c r="AW971" s="13" t="s">
        <v>32</v>
      </c>
      <c r="AX971" s="13" t="s">
        <v>83</v>
      </c>
      <c r="AY971" s="160" t="s">
        <v>282</v>
      </c>
    </row>
    <row r="972" spans="2:65" s="12" customFormat="1" x14ac:dyDescent="0.2">
      <c r="B972" s="151"/>
      <c r="D972" s="152" t="s">
        <v>290</v>
      </c>
      <c r="F972" s="154" t="s">
        <v>1164</v>
      </c>
      <c r="H972" s="155">
        <v>33.31</v>
      </c>
      <c r="I972" s="156"/>
      <c r="L972" s="151"/>
      <c r="M972" s="157"/>
      <c r="T972" s="158"/>
      <c r="AT972" s="153" t="s">
        <v>290</v>
      </c>
      <c r="AU972" s="153" t="s">
        <v>85</v>
      </c>
      <c r="AV972" s="12" t="s">
        <v>85</v>
      </c>
      <c r="AW972" s="12" t="s">
        <v>4</v>
      </c>
      <c r="AX972" s="12" t="s">
        <v>83</v>
      </c>
      <c r="AY972" s="153" t="s">
        <v>282</v>
      </c>
    </row>
    <row r="973" spans="2:65" s="1" customFormat="1" ht="37.9" customHeight="1" x14ac:dyDescent="0.2">
      <c r="B973" s="32"/>
      <c r="C973" s="137" t="s">
        <v>1165</v>
      </c>
      <c r="D973" s="137" t="s">
        <v>284</v>
      </c>
      <c r="E973" s="138" t="s">
        <v>1166</v>
      </c>
      <c r="F973" s="139" t="s">
        <v>1167</v>
      </c>
      <c r="G973" s="140" t="s">
        <v>295</v>
      </c>
      <c r="H973" s="141">
        <v>67.525000000000006</v>
      </c>
      <c r="I973" s="142"/>
      <c r="J973" s="143">
        <f>ROUND(I973*H973,2)</f>
        <v>0</v>
      </c>
      <c r="K973" s="144"/>
      <c r="L973" s="32"/>
      <c r="M973" s="145" t="s">
        <v>1</v>
      </c>
      <c r="N973" s="146" t="s">
        <v>41</v>
      </c>
      <c r="P973" s="147">
        <f>O973*H973</f>
        <v>0</v>
      </c>
      <c r="Q973" s="147">
        <v>2.2563399999999998</v>
      </c>
      <c r="R973" s="147">
        <f>Q973*H973</f>
        <v>152.35935849999998</v>
      </c>
      <c r="S973" s="147">
        <v>0</v>
      </c>
      <c r="T973" s="148">
        <f>S973*H973</f>
        <v>0</v>
      </c>
      <c r="AR973" s="149" t="s">
        <v>288</v>
      </c>
      <c r="AT973" s="149" t="s">
        <v>284</v>
      </c>
      <c r="AU973" s="149" t="s">
        <v>85</v>
      </c>
      <c r="AY973" s="17" t="s">
        <v>282</v>
      </c>
      <c r="BE973" s="150">
        <f>IF(N973="základní",J973,0)</f>
        <v>0</v>
      </c>
      <c r="BF973" s="150">
        <f>IF(N973="snížená",J973,0)</f>
        <v>0</v>
      </c>
      <c r="BG973" s="150">
        <f>IF(N973="zákl. přenesená",J973,0)</f>
        <v>0</v>
      </c>
      <c r="BH973" s="150">
        <f>IF(N973="sníž. přenesená",J973,0)</f>
        <v>0</v>
      </c>
      <c r="BI973" s="150">
        <f>IF(N973="nulová",J973,0)</f>
        <v>0</v>
      </c>
      <c r="BJ973" s="17" t="s">
        <v>83</v>
      </c>
      <c r="BK973" s="150">
        <f>ROUND(I973*H973,2)</f>
        <v>0</v>
      </c>
      <c r="BL973" s="17" t="s">
        <v>288</v>
      </c>
      <c r="BM973" s="149" t="s">
        <v>1168</v>
      </c>
    </row>
    <row r="974" spans="2:65" s="15" customFormat="1" x14ac:dyDescent="0.2">
      <c r="B974" s="173"/>
      <c r="D974" s="152" t="s">
        <v>290</v>
      </c>
      <c r="E974" s="174" t="s">
        <v>1</v>
      </c>
      <c r="F974" s="175" t="s">
        <v>1169</v>
      </c>
      <c r="H974" s="174" t="s">
        <v>1</v>
      </c>
      <c r="I974" s="176"/>
      <c r="L974" s="173"/>
      <c r="M974" s="177"/>
      <c r="T974" s="178"/>
      <c r="AT974" s="174" t="s">
        <v>290</v>
      </c>
      <c r="AU974" s="174" t="s">
        <v>85</v>
      </c>
      <c r="AV974" s="15" t="s">
        <v>83</v>
      </c>
      <c r="AW974" s="15" t="s">
        <v>32</v>
      </c>
      <c r="AX974" s="15" t="s">
        <v>76</v>
      </c>
      <c r="AY974" s="174" t="s">
        <v>282</v>
      </c>
    </row>
    <row r="975" spans="2:65" s="12" customFormat="1" ht="22.5" x14ac:dyDescent="0.2">
      <c r="B975" s="151"/>
      <c r="D975" s="152" t="s">
        <v>290</v>
      </c>
      <c r="E975" s="153" t="s">
        <v>1</v>
      </c>
      <c r="F975" s="154" t="s">
        <v>1170</v>
      </c>
      <c r="H975" s="155">
        <v>45.854999999999997</v>
      </c>
      <c r="I975" s="156"/>
      <c r="L975" s="151"/>
      <c r="M975" s="157"/>
      <c r="T975" s="158"/>
      <c r="AT975" s="153" t="s">
        <v>290</v>
      </c>
      <c r="AU975" s="153" t="s">
        <v>85</v>
      </c>
      <c r="AV975" s="12" t="s">
        <v>85</v>
      </c>
      <c r="AW975" s="12" t="s">
        <v>32</v>
      </c>
      <c r="AX975" s="12" t="s">
        <v>76</v>
      </c>
      <c r="AY975" s="153" t="s">
        <v>282</v>
      </c>
    </row>
    <row r="976" spans="2:65" s="14" customFormat="1" x14ac:dyDescent="0.2">
      <c r="B976" s="166"/>
      <c r="D976" s="152" t="s">
        <v>290</v>
      </c>
      <c r="E976" s="167" t="s">
        <v>1</v>
      </c>
      <c r="F976" s="168" t="s">
        <v>306</v>
      </c>
      <c r="H976" s="169">
        <v>45.854999999999997</v>
      </c>
      <c r="I976" s="170"/>
      <c r="L976" s="166"/>
      <c r="M976" s="171"/>
      <c r="T976" s="172"/>
      <c r="AT976" s="167" t="s">
        <v>290</v>
      </c>
      <c r="AU976" s="167" t="s">
        <v>85</v>
      </c>
      <c r="AV976" s="14" t="s">
        <v>105</v>
      </c>
      <c r="AW976" s="14" t="s">
        <v>32</v>
      </c>
      <c r="AX976" s="14" t="s">
        <v>76</v>
      </c>
      <c r="AY976" s="167" t="s">
        <v>282</v>
      </c>
    </row>
    <row r="977" spans="2:65" s="15" customFormat="1" x14ac:dyDescent="0.2">
      <c r="B977" s="173"/>
      <c r="D977" s="152" t="s">
        <v>290</v>
      </c>
      <c r="E977" s="174" t="s">
        <v>1</v>
      </c>
      <c r="F977" s="175" t="s">
        <v>1171</v>
      </c>
      <c r="H977" s="174" t="s">
        <v>1</v>
      </c>
      <c r="I977" s="176"/>
      <c r="L977" s="173"/>
      <c r="M977" s="177"/>
      <c r="T977" s="178"/>
      <c r="AT977" s="174" t="s">
        <v>290</v>
      </c>
      <c r="AU977" s="174" t="s">
        <v>85</v>
      </c>
      <c r="AV977" s="15" t="s">
        <v>83</v>
      </c>
      <c r="AW977" s="15" t="s">
        <v>32</v>
      </c>
      <c r="AX977" s="15" t="s">
        <v>76</v>
      </c>
      <c r="AY977" s="174" t="s">
        <v>282</v>
      </c>
    </row>
    <row r="978" spans="2:65" s="12" customFormat="1" x14ac:dyDescent="0.2">
      <c r="B978" s="151"/>
      <c r="D978" s="152" t="s">
        <v>290</v>
      </c>
      <c r="E978" s="153" t="s">
        <v>1</v>
      </c>
      <c r="F978" s="154" t="s">
        <v>1172</v>
      </c>
      <c r="H978" s="155">
        <v>13.901999999999999</v>
      </c>
      <c r="I978" s="156"/>
      <c r="L978" s="151"/>
      <c r="M978" s="157"/>
      <c r="T978" s="158"/>
      <c r="AT978" s="153" t="s">
        <v>290</v>
      </c>
      <c r="AU978" s="153" t="s">
        <v>85</v>
      </c>
      <c r="AV978" s="12" t="s">
        <v>85</v>
      </c>
      <c r="AW978" s="12" t="s">
        <v>32</v>
      </c>
      <c r="AX978" s="12" t="s">
        <v>76</v>
      </c>
      <c r="AY978" s="153" t="s">
        <v>282</v>
      </c>
    </row>
    <row r="979" spans="2:65" s="14" customFormat="1" x14ac:dyDescent="0.2">
      <c r="B979" s="166"/>
      <c r="D979" s="152" t="s">
        <v>290</v>
      </c>
      <c r="E979" s="167" t="s">
        <v>1</v>
      </c>
      <c r="F979" s="168" t="s">
        <v>306</v>
      </c>
      <c r="H979" s="169">
        <v>13.901999999999999</v>
      </c>
      <c r="I979" s="170"/>
      <c r="L979" s="166"/>
      <c r="M979" s="171"/>
      <c r="T979" s="172"/>
      <c r="AT979" s="167" t="s">
        <v>290</v>
      </c>
      <c r="AU979" s="167" t="s">
        <v>85</v>
      </c>
      <c r="AV979" s="14" t="s">
        <v>105</v>
      </c>
      <c r="AW979" s="14" t="s">
        <v>32</v>
      </c>
      <c r="AX979" s="14" t="s">
        <v>76</v>
      </c>
      <c r="AY979" s="167" t="s">
        <v>282</v>
      </c>
    </row>
    <row r="980" spans="2:65" s="15" customFormat="1" x14ac:dyDescent="0.2">
      <c r="B980" s="173"/>
      <c r="D980" s="152" t="s">
        <v>290</v>
      </c>
      <c r="E980" s="174" t="s">
        <v>1</v>
      </c>
      <c r="F980" s="175" t="s">
        <v>1173</v>
      </c>
      <c r="H980" s="174" t="s">
        <v>1</v>
      </c>
      <c r="I980" s="176"/>
      <c r="L980" s="173"/>
      <c r="M980" s="177"/>
      <c r="T980" s="178"/>
      <c r="AT980" s="174" t="s">
        <v>290</v>
      </c>
      <c r="AU980" s="174" t="s">
        <v>85</v>
      </c>
      <c r="AV980" s="15" t="s">
        <v>83</v>
      </c>
      <c r="AW980" s="15" t="s">
        <v>32</v>
      </c>
      <c r="AX980" s="15" t="s">
        <v>76</v>
      </c>
      <c r="AY980" s="174" t="s">
        <v>282</v>
      </c>
    </row>
    <row r="981" spans="2:65" s="12" customFormat="1" ht="22.5" x14ac:dyDescent="0.2">
      <c r="B981" s="151"/>
      <c r="D981" s="152" t="s">
        <v>290</v>
      </c>
      <c r="E981" s="153" t="s">
        <v>1</v>
      </c>
      <c r="F981" s="154" t="s">
        <v>1174</v>
      </c>
      <c r="H981" s="155">
        <v>3.0640000000000001</v>
      </c>
      <c r="I981" s="156"/>
      <c r="L981" s="151"/>
      <c r="M981" s="157"/>
      <c r="T981" s="158"/>
      <c r="AT981" s="153" t="s">
        <v>290</v>
      </c>
      <c r="AU981" s="153" t="s">
        <v>85</v>
      </c>
      <c r="AV981" s="12" t="s">
        <v>85</v>
      </c>
      <c r="AW981" s="12" t="s">
        <v>32</v>
      </c>
      <c r="AX981" s="12" t="s">
        <v>76</v>
      </c>
      <c r="AY981" s="153" t="s">
        <v>282</v>
      </c>
    </row>
    <row r="982" spans="2:65" s="14" customFormat="1" x14ac:dyDescent="0.2">
      <c r="B982" s="166"/>
      <c r="D982" s="152" t="s">
        <v>290</v>
      </c>
      <c r="E982" s="167" t="s">
        <v>1</v>
      </c>
      <c r="F982" s="168" t="s">
        <v>306</v>
      </c>
      <c r="H982" s="169">
        <v>3.0640000000000001</v>
      </c>
      <c r="I982" s="170"/>
      <c r="L982" s="166"/>
      <c r="M982" s="171"/>
      <c r="T982" s="172"/>
      <c r="AT982" s="167" t="s">
        <v>290</v>
      </c>
      <c r="AU982" s="167" t="s">
        <v>85</v>
      </c>
      <c r="AV982" s="14" t="s">
        <v>105</v>
      </c>
      <c r="AW982" s="14" t="s">
        <v>32</v>
      </c>
      <c r="AX982" s="14" t="s">
        <v>76</v>
      </c>
      <c r="AY982" s="167" t="s">
        <v>282</v>
      </c>
    </row>
    <row r="983" spans="2:65" s="15" customFormat="1" x14ac:dyDescent="0.2">
      <c r="B983" s="173"/>
      <c r="D983" s="152" t="s">
        <v>290</v>
      </c>
      <c r="E983" s="174" t="s">
        <v>1</v>
      </c>
      <c r="F983" s="175" t="s">
        <v>1175</v>
      </c>
      <c r="H983" s="174" t="s">
        <v>1</v>
      </c>
      <c r="I983" s="176"/>
      <c r="L983" s="173"/>
      <c r="M983" s="177"/>
      <c r="T983" s="178"/>
      <c r="AT983" s="174" t="s">
        <v>290</v>
      </c>
      <c r="AU983" s="174" t="s">
        <v>85</v>
      </c>
      <c r="AV983" s="15" t="s">
        <v>83</v>
      </c>
      <c r="AW983" s="15" t="s">
        <v>32</v>
      </c>
      <c r="AX983" s="15" t="s">
        <v>76</v>
      </c>
      <c r="AY983" s="174" t="s">
        <v>282</v>
      </c>
    </row>
    <row r="984" spans="2:65" s="12" customFormat="1" x14ac:dyDescent="0.2">
      <c r="B984" s="151"/>
      <c r="D984" s="152" t="s">
        <v>290</v>
      </c>
      <c r="E984" s="153" t="s">
        <v>1</v>
      </c>
      <c r="F984" s="154" t="s">
        <v>1176</v>
      </c>
      <c r="H984" s="155">
        <v>2.68</v>
      </c>
      <c r="I984" s="156"/>
      <c r="L984" s="151"/>
      <c r="M984" s="157"/>
      <c r="T984" s="158"/>
      <c r="AT984" s="153" t="s">
        <v>290</v>
      </c>
      <c r="AU984" s="153" t="s">
        <v>85</v>
      </c>
      <c r="AV984" s="12" t="s">
        <v>85</v>
      </c>
      <c r="AW984" s="12" t="s">
        <v>32</v>
      </c>
      <c r="AX984" s="12" t="s">
        <v>76</v>
      </c>
      <c r="AY984" s="153" t="s">
        <v>282</v>
      </c>
    </row>
    <row r="985" spans="2:65" s="14" customFormat="1" x14ac:dyDescent="0.2">
      <c r="B985" s="166"/>
      <c r="D985" s="152" t="s">
        <v>290</v>
      </c>
      <c r="E985" s="167" t="s">
        <v>1</v>
      </c>
      <c r="F985" s="168" t="s">
        <v>306</v>
      </c>
      <c r="H985" s="169">
        <v>2.68</v>
      </c>
      <c r="I985" s="170"/>
      <c r="L985" s="166"/>
      <c r="M985" s="171"/>
      <c r="T985" s="172"/>
      <c r="AT985" s="167" t="s">
        <v>290</v>
      </c>
      <c r="AU985" s="167" t="s">
        <v>85</v>
      </c>
      <c r="AV985" s="14" t="s">
        <v>105</v>
      </c>
      <c r="AW985" s="14" t="s">
        <v>32</v>
      </c>
      <c r="AX985" s="14" t="s">
        <v>76</v>
      </c>
      <c r="AY985" s="167" t="s">
        <v>282</v>
      </c>
    </row>
    <row r="986" spans="2:65" s="15" customFormat="1" x14ac:dyDescent="0.2">
      <c r="B986" s="173"/>
      <c r="D986" s="152" t="s">
        <v>290</v>
      </c>
      <c r="E986" s="174" t="s">
        <v>1</v>
      </c>
      <c r="F986" s="175" t="s">
        <v>1177</v>
      </c>
      <c r="H986" s="174" t="s">
        <v>1</v>
      </c>
      <c r="I986" s="176"/>
      <c r="L986" s="173"/>
      <c r="M986" s="177"/>
      <c r="T986" s="178"/>
      <c r="AT986" s="174" t="s">
        <v>290</v>
      </c>
      <c r="AU986" s="174" t="s">
        <v>85</v>
      </c>
      <c r="AV986" s="15" t="s">
        <v>83</v>
      </c>
      <c r="AW986" s="15" t="s">
        <v>32</v>
      </c>
      <c r="AX986" s="15" t="s">
        <v>76</v>
      </c>
      <c r="AY986" s="174" t="s">
        <v>282</v>
      </c>
    </row>
    <row r="987" spans="2:65" s="12" customFormat="1" x14ac:dyDescent="0.2">
      <c r="B987" s="151"/>
      <c r="D987" s="152" t="s">
        <v>290</v>
      </c>
      <c r="E987" s="153" t="s">
        <v>1</v>
      </c>
      <c r="F987" s="154" t="s">
        <v>1178</v>
      </c>
      <c r="H987" s="155">
        <v>2.024</v>
      </c>
      <c r="I987" s="156"/>
      <c r="L987" s="151"/>
      <c r="M987" s="157"/>
      <c r="T987" s="158"/>
      <c r="AT987" s="153" t="s">
        <v>290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282</v>
      </c>
    </row>
    <row r="988" spans="2:65" s="14" customFormat="1" x14ac:dyDescent="0.2">
      <c r="B988" s="166"/>
      <c r="D988" s="152" t="s">
        <v>290</v>
      </c>
      <c r="E988" s="167" t="s">
        <v>1</v>
      </c>
      <c r="F988" s="168" t="s">
        <v>306</v>
      </c>
      <c r="H988" s="169">
        <v>2.024</v>
      </c>
      <c r="I988" s="170"/>
      <c r="L988" s="166"/>
      <c r="M988" s="171"/>
      <c r="T988" s="172"/>
      <c r="AT988" s="167" t="s">
        <v>290</v>
      </c>
      <c r="AU988" s="167" t="s">
        <v>85</v>
      </c>
      <c r="AV988" s="14" t="s">
        <v>105</v>
      </c>
      <c r="AW988" s="14" t="s">
        <v>32</v>
      </c>
      <c r="AX988" s="14" t="s">
        <v>76</v>
      </c>
      <c r="AY988" s="167" t="s">
        <v>282</v>
      </c>
    </row>
    <row r="989" spans="2:65" s="13" customFormat="1" x14ac:dyDescent="0.2">
      <c r="B989" s="159"/>
      <c r="D989" s="152" t="s">
        <v>290</v>
      </c>
      <c r="E989" s="160" t="s">
        <v>1</v>
      </c>
      <c r="F989" s="161" t="s">
        <v>292</v>
      </c>
      <c r="H989" s="162">
        <v>67.525000000000006</v>
      </c>
      <c r="I989" s="163"/>
      <c r="L989" s="159"/>
      <c r="M989" s="164"/>
      <c r="T989" s="165"/>
      <c r="AT989" s="160" t="s">
        <v>290</v>
      </c>
      <c r="AU989" s="160" t="s">
        <v>85</v>
      </c>
      <c r="AV989" s="13" t="s">
        <v>288</v>
      </c>
      <c r="AW989" s="13" t="s">
        <v>32</v>
      </c>
      <c r="AX989" s="13" t="s">
        <v>83</v>
      </c>
      <c r="AY989" s="160" t="s">
        <v>282</v>
      </c>
    </row>
    <row r="990" spans="2:65" s="1" customFormat="1" ht="37.9" customHeight="1" x14ac:dyDescent="0.2">
      <c r="B990" s="32"/>
      <c r="C990" s="137" t="s">
        <v>1179</v>
      </c>
      <c r="D990" s="137" t="s">
        <v>284</v>
      </c>
      <c r="E990" s="138" t="s">
        <v>1180</v>
      </c>
      <c r="F990" s="139" t="s">
        <v>1181</v>
      </c>
      <c r="G990" s="140" t="s">
        <v>295</v>
      </c>
      <c r="H990" s="141">
        <v>14.907999999999999</v>
      </c>
      <c r="I990" s="142"/>
      <c r="J990" s="143">
        <f>ROUND(I990*H990,2)</f>
        <v>0</v>
      </c>
      <c r="K990" s="144"/>
      <c r="L990" s="32"/>
      <c r="M990" s="145" t="s">
        <v>1</v>
      </c>
      <c r="N990" s="146" t="s">
        <v>41</v>
      </c>
      <c r="P990" s="147">
        <f>O990*H990</f>
        <v>0</v>
      </c>
      <c r="Q990" s="147">
        <v>2.2563399999999998</v>
      </c>
      <c r="R990" s="147">
        <f>Q990*H990</f>
        <v>33.637516719999994</v>
      </c>
      <c r="S990" s="147">
        <v>0</v>
      </c>
      <c r="T990" s="148">
        <f>S990*H990</f>
        <v>0</v>
      </c>
      <c r="AR990" s="149" t="s">
        <v>288</v>
      </c>
      <c r="AT990" s="149" t="s">
        <v>284</v>
      </c>
      <c r="AU990" s="149" t="s">
        <v>85</v>
      </c>
      <c r="AY990" s="17" t="s">
        <v>282</v>
      </c>
      <c r="BE990" s="150">
        <f>IF(N990="základní",J990,0)</f>
        <v>0</v>
      </c>
      <c r="BF990" s="150">
        <f>IF(N990="snížená",J990,0)</f>
        <v>0</v>
      </c>
      <c r="BG990" s="150">
        <f>IF(N990="zákl. přenesená",J990,0)</f>
        <v>0</v>
      </c>
      <c r="BH990" s="150">
        <f>IF(N990="sníž. přenesená",J990,0)</f>
        <v>0</v>
      </c>
      <c r="BI990" s="150">
        <f>IF(N990="nulová",J990,0)</f>
        <v>0</v>
      </c>
      <c r="BJ990" s="17" t="s">
        <v>83</v>
      </c>
      <c r="BK990" s="150">
        <f>ROUND(I990*H990,2)</f>
        <v>0</v>
      </c>
      <c r="BL990" s="17" t="s">
        <v>288</v>
      </c>
      <c r="BM990" s="149" t="s">
        <v>1182</v>
      </c>
    </row>
    <row r="991" spans="2:65" s="15" customFormat="1" x14ac:dyDescent="0.2">
      <c r="B991" s="173"/>
      <c r="D991" s="152" t="s">
        <v>290</v>
      </c>
      <c r="E991" s="174" t="s">
        <v>1</v>
      </c>
      <c r="F991" s="175" t="s">
        <v>1183</v>
      </c>
      <c r="H991" s="174" t="s">
        <v>1</v>
      </c>
      <c r="I991" s="176"/>
      <c r="L991" s="173"/>
      <c r="M991" s="177"/>
      <c r="T991" s="178"/>
      <c r="AT991" s="174" t="s">
        <v>290</v>
      </c>
      <c r="AU991" s="174" t="s">
        <v>85</v>
      </c>
      <c r="AV991" s="15" t="s">
        <v>83</v>
      </c>
      <c r="AW991" s="15" t="s">
        <v>32</v>
      </c>
      <c r="AX991" s="15" t="s">
        <v>76</v>
      </c>
      <c r="AY991" s="174" t="s">
        <v>282</v>
      </c>
    </row>
    <row r="992" spans="2:65" s="12" customFormat="1" ht="22.5" x14ac:dyDescent="0.2">
      <c r="B992" s="151"/>
      <c r="D992" s="152" t="s">
        <v>290</v>
      </c>
      <c r="E992" s="153" t="s">
        <v>1</v>
      </c>
      <c r="F992" s="154" t="s">
        <v>1184</v>
      </c>
      <c r="H992" s="155">
        <v>1.7989999999999999</v>
      </c>
      <c r="I992" s="156"/>
      <c r="L992" s="151"/>
      <c r="M992" s="157"/>
      <c r="T992" s="158"/>
      <c r="AT992" s="153" t="s">
        <v>290</v>
      </c>
      <c r="AU992" s="153" t="s">
        <v>85</v>
      </c>
      <c r="AV992" s="12" t="s">
        <v>85</v>
      </c>
      <c r="AW992" s="12" t="s">
        <v>32</v>
      </c>
      <c r="AX992" s="12" t="s">
        <v>76</v>
      </c>
      <c r="AY992" s="153" t="s">
        <v>282</v>
      </c>
    </row>
    <row r="993" spans="2:65" s="14" customFormat="1" x14ac:dyDescent="0.2">
      <c r="B993" s="166"/>
      <c r="D993" s="152" t="s">
        <v>290</v>
      </c>
      <c r="E993" s="167" t="s">
        <v>1</v>
      </c>
      <c r="F993" s="168" t="s">
        <v>306</v>
      </c>
      <c r="H993" s="169">
        <v>1.7989999999999999</v>
      </c>
      <c r="I993" s="170"/>
      <c r="L993" s="166"/>
      <c r="M993" s="171"/>
      <c r="T993" s="172"/>
      <c r="AT993" s="167" t="s">
        <v>290</v>
      </c>
      <c r="AU993" s="167" t="s">
        <v>85</v>
      </c>
      <c r="AV993" s="14" t="s">
        <v>105</v>
      </c>
      <c r="AW993" s="14" t="s">
        <v>32</v>
      </c>
      <c r="AX993" s="14" t="s">
        <v>76</v>
      </c>
      <c r="AY993" s="167" t="s">
        <v>282</v>
      </c>
    </row>
    <row r="994" spans="2:65" s="15" customFormat="1" x14ac:dyDescent="0.2">
      <c r="B994" s="173"/>
      <c r="D994" s="152" t="s">
        <v>290</v>
      </c>
      <c r="E994" s="174" t="s">
        <v>1</v>
      </c>
      <c r="F994" s="175" t="s">
        <v>1185</v>
      </c>
      <c r="H994" s="174" t="s">
        <v>1</v>
      </c>
      <c r="I994" s="176"/>
      <c r="L994" s="173"/>
      <c r="M994" s="177"/>
      <c r="T994" s="178"/>
      <c r="AT994" s="174" t="s">
        <v>290</v>
      </c>
      <c r="AU994" s="174" t="s">
        <v>85</v>
      </c>
      <c r="AV994" s="15" t="s">
        <v>83</v>
      </c>
      <c r="AW994" s="15" t="s">
        <v>32</v>
      </c>
      <c r="AX994" s="15" t="s">
        <v>76</v>
      </c>
      <c r="AY994" s="174" t="s">
        <v>282</v>
      </c>
    </row>
    <row r="995" spans="2:65" s="12" customFormat="1" x14ac:dyDescent="0.2">
      <c r="B995" s="151"/>
      <c r="D995" s="152" t="s">
        <v>290</v>
      </c>
      <c r="E995" s="153" t="s">
        <v>1</v>
      </c>
      <c r="F995" s="154" t="s">
        <v>1186</v>
      </c>
      <c r="H995" s="155">
        <v>2.1800000000000002</v>
      </c>
      <c r="I995" s="156"/>
      <c r="L995" s="151"/>
      <c r="M995" s="157"/>
      <c r="T995" s="158"/>
      <c r="AT995" s="153" t="s">
        <v>290</v>
      </c>
      <c r="AU995" s="153" t="s">
        <v>85</v>
      </c>
      <c r="AV995" s="12" t="s">
        <v>85</v>
      </c>
      <c r="AW995" s="12" t="s">
        <v>32</v>
      </c>
      <c r="AX995" s="12" t="s">
        <v>76</v>
      </c>
      <c r="AY995" s="153" t="s">
        <v>282</v>
      </c>
    </row>
    <row r="996" spans="2:65" s="14" customFormat="1" x14ac:dyDescent="0.2">
      <c r="B996" s="166"/>
      <c r="D996" s="152" t="s">
        <v>290</v>
      </c>
      <c r="E996" s="167" t="s">
        <v>1</v>
      </c>
      <c r="F996" s="168" t="s">
        <v>306</v>
      </c>
      <c r="H996" s="169">
        <v>2.1800000000000002</v>
      </c>
      <c r="I996" s="170"/>
      <c r="L996" s="166"/>
      <c r="M996" s="171"/>
      <c r="T996" s="172"/>
      <c r="AT996" s="167" t="s">
        <v>290</v>
      </c>
      <c r="AU996" s="167" t="s">
        <v>85</v>
      </c>
      <c r="AV996" s="14" t="s">
        <v>105</v>
      </c>
      <c r="AW996" s="14" t="s">
        <v>32</v>
      </c>
      <c r="AX996" s="14" t="s">
        <v>76</v>
      </c>
      <c r="AY996" s="167" t="s">
        <v>282</v>
      </c>
    </row>
    <row r="997" spans="2:65" s="15" customFormat="1" x14ac:dyDescent="0.2">
      <c r="B997" s="173"/>
      <c r="D997" s="152" t="s">
        <v>290</v>
      </c>
      <c r="E997" s="174" t="s">
        <v>1</v>
      </c>
      <c r="F997" s="175" t="s">
        <v>1187</v>
      </c>
      <c r="H997" s="174" t="s">
        <v>1</v>
      </c>
      <c r="I997" s="176"/>
      <c r="L997" s="173"/>
      <c r="M997" s="177"/>
      <c r="T997" s="178"/>
      <c r="AT997" s="174" t="s">
        <v>290</v>
      </c>
      <c r="AU997" s="174" t="s">
        <v>85</v>
      </c>
      <c r="AV997" s="15" t="s">
        <v>83</v>
      </c>
      <c r="AW997" s="15" t="s">
        <v>32</v>
      </c>
      <c r="AX997" s="15" t="s">
        <v>76</v>
      </c>
      <c r="AY997" s="174" t="s">
        <v>282</v>
      </c>
    </row>
    <row r="998" spans="2:65" s="12" customFormat="1" ht="22.5" x14ac:dyDescent="0.2">
      <c r="B998" s="151"/>
      <c r="D998" s="152" t="s">
        <v>290</v>
      </c>
      <c r="E998" s="153" t="s">
        <v>1</v>
      </c>
      <c r="F998" s="154" t="s">
        <v>1188</v>
      </c>
      <c r="H998" s="155">
        <v>6.5069999999999997</v>
      </c>
      <c r="I998" s="156"/>
      <c r="L998" s="151"/>
      <c r="M998" s="157"/>
      <c r="T998" s="158"/>
      <c r="AT998" s="153" t="s">
        <v>290</v>
      </c>
      <c r="AU998" s="153" t="s">
        <v>85</v>
      </c>
      <c r="AV998" s="12" t="s">
        <v>85</v>
      </c>
      <c r="AW998" s="12" t="s">
        <v>32</v>
      </c>
      <c r="AX998" s="12" t="s">
        <v>76</v>
      </c>
      <c r="AY998" s="153" t="s">
        <v>282</v>
      </c>
    </row>
    <row r="999" spans="2:65" s="14" customFormat="1" x14ac:dyDescent="0.2">
      <c r="B999" s="166"/>
      <c r="D999" s="152" t="s">
        <v>290</v>
      </c>
      <c r="E999" s="167" t="s">
        <v>1</v>
      </c>
      <c r="F999" s="168" t="s">
        <v>306</v>
      </c>
      <c r="H999" s="169">
        <v>6.5069999999999997</v>
      </c>
      <c r="I999" s="170"/>
      <c r="L999" s="166"/>
      <c r="M999" s="171"/>
      <c r="T999" s="172"/>
      <c r="AT999" s="167" t="s">
        <v>290</v>
      </c>
      <c r="AU999" s="167" t="s">
        <v>85</v>
      </c>
      <c r="AV999" s="14" t="s">
        <v>105</v>
      </c>
      <c r="AW999" s="14" t="s">
        <v>32</v>
      </c>
      <c r="AX999" s="14" t="s">
        <v>76</v>
      </c>
      <c r="AY999" s="167" t="s">
        <v>282</v>
      </c>
    </row>
    <row r="1000" spans="2:65" s="15" customFormat="1" x14ac:dyDescent="0.2">
      <c r="B1000" s="173"/>
      <c r="D1000" s="152" t="s">
        <v>290</v>
      </c>
      <c r="E1000" s="174" t="s">
        <v>1</v>
      </c>
      <c r="F1000" s="175" t="s">
        <v>1189</v>
      </c>
      <c r="H1000" s="174" t="s">
        <v>1</v>
      </c>
      <c r="I1000" s="176"/>
      <c r="L1000" s="173"/>
      <c r="M1000" s="177"/>
      <c r="T1000" s="178"/>
      <c r="AT1000" s="174" t="s">
        <v>290</v>
      </c>
      <c r="AU1000" s="174" t="s">
        <v>85</v>
      </c>
      <c r="AV1000" s="15" t="s">
        <v>83</v>
      </c>
      <c r="AW1000" s="15" t="s">
        <v>32</v>
      </c>
      <c r="AX1000" s="15" t="s">
        <v>76</v>
      </c>
      <c r="AY1000" s="174" t="s">
        <v>282</v>
      </c>
    </row>
    <row r="1001" spans="2:65" s="12" customFormat="1" x14ac:dyDescent="0.2">
      <c r="B1001" s="151"/>
      <c r="D1001" s="152" t="s">
        <v>290</v>
      </c>
      <c r="E1001" s="153" t="s">
        <v>1</v>
      </c>
      <c r="F1001" s="154" t="s">
        <v>1190</v>
      </c>
      <c r="H1001" s="155">
        <v>4.4219999999999997</v>
      </c>
      <c r="I1001" s="156"/>
      <c r="L1001" s="151"/>
      <c r="M1001" s="157"/>
      <c r="T1001" s="158"/>
      <c r="AT1001" s="153" t="s">
        <v>290</v>
      </c>
      <c r="AU1001" s="153" t="s">
        <v>85</v>
      </c>
      <c r="AV1001" s="12" t="s">
        <v>85</v>
      </c>
      <c r="AW1001" s="12" t="s">
        <v>32</v>
      </c>
      <c r="AX1001" s="12" t="s">
        <v>76</v>
      </c>
      <c r="AY1001" s="153" t="s">
        <v>282</v>
      </c>
    </row>
    <row r="1002" spans="2:65" s="14" customFormat="1" x14ac:dyDescent="0.2">
      <c r="B1002" s="166"/>
      <c r="D1002" s="152" t="s">
        <v>290</v>
      </c>
      <c r="E1002" s="167" t="s">
        <v>1</v>
      </c>
      <c r="F1002" s="168" t="s">
        <v>306</v>
      </c>
      <c r="H1002" s="169">
        <v>4.4219999999999997</v>
      </c>
      <c r="I1002" s="170"/>
      <c r="L1002" s="166"/>
      <c r="M1002" s="171"/>
      <c r="T1002" s="172"/>
      <c r="AT1002" s="167" t="s">
        <v>290</v>
      </c>
      <c r="AU1002" s="167" t="s">
        <v>85</v>
      </c>
      <c r="AV1002" s="14" t="s">
        <v>105</v>
      </c>
      <c r="AW1002" s="14" t="s">
        <v>32</v>
      </c>
      <c r="AX1002" s="14" t="s">
        <v>76</v>
      </c>
      <c r="AY1002" s="167" t="s">
        <v>282</v>
      </c>
    </row>
    <row r="1003" spans="2:65" s="13" customFormat="1" x14ac:dyDescent="0.2">
      <c r="B1003" s="159"/>
      <c r="D1003" s="152" t="s">
        <v>290</v>
      </c>
      <c r="E1003" s="160" t="s">
        <v>1</v>
      </c>
      <c r="F1003" s="161" t="s">
        <v>292</v>
      </c>
      <c r="H1003" s="162">
        <v>14.907999999999999</v>
      </c>
      <c r="I1003" s="163"/>
      <c r="L1003" s="159"/>
      <c r="M1003" s="164"/>
      <c r="T1003" s="165"/>
      <c r="AT1003" s="160" t="s">
        <v>290</v>
      </c>
      <c r="AU1003" s="160" t="s">
        <v>85</v>
      </c>
      <c r="AV1003" s="13" t="s">
        <v>288</v>
      </c>
      <c r="AW1003" s="13" t="s">
        <v>32</v>
      </c>
      <c r="AX1003" s="13" t="s">
        <v>83</v>
      </c>
      <c r="AY1003" s="160" t="s">
        <v>282</v>
      </c>
    </row>
    <row r="1004" spans="2:65" s="1" customFormat="1" ht="24.2" customHeight="1" x14ac:dyDescent="0.2">
      <c r="B1004" s="32"/>
      <c r="C1004" s="137" t="s">
        <v>1191</v>
      </c>
      <c r="D1004" s="137" t="s">
        <v>284</v>
      </c>
      <c r="E1004" s="138" t="s">
        <v>1192</v>
      </c>
      <c r="F1004" s="139" t="s">
        <v>1193</v>
      </c>
      <c r="G1004" s="140" t="s">
        <v>295</v>
      </c>
      <c r="H1004" s="141">
        <v>67.525000000000006</v>
      </c>
      <c r="I1004" s="142"/>
      <c r="J1004" s="143">
        <f>ROUND(I1004*H1004,2)</f>
        <v>0</v>
      </c>
      <c r="K1004" s="144"/>
      <c r="L1004" s="32"/>
      <c r="M1004" s="145" t="s">
        <v>1</v>
      </c>
      <c r="N1004" s="146" t="s">
        <v>41</v>
      </c>
      <c r="P1004" s="147">
        <f>O1004*H1004</f>
        <v>0</v>
      </c>
      <c r="Q1004" s="147">
        <v>0</v>
      </c>
      <c r="R1004" s="147">
        <f>Q1004*H1004</f>
        <v>0</v>
      </c>
      <c r="S1004" s="147">
        <v>0</v>
      </c>
      <c r="T1004" s="148">
        <f>S1004*H1004</f>
        <v>0</v>
      </c>
      <c r="AR1004" s="149" t="s">
        <v>288</v>
      </c>
      <c r="AT1004" s="149" t="s">
        <v>284</v>
      </c>
      <c r="AU1004" s="149" t="s">
        <v>85</v>
      </c>
      <c r="AY1004" s="17" t="s">
        <v>282</v>
      </c>
      <c r="BE1004" s="150">
        <f>IF(N1004="základní",J1004,0)</f>
        <v>0</v>
      </c>
      <c r="BF1004" s="150">
        <f>IF(N1004="snížená",J1004,0)</f>
        <v>0</v>
      </c>
      <c r="BG1004" s="150">
        <f>IF(N1004="zákl. přenesená",J1004,0)</f>
        <v>0</v>
      </c>
      <c r="BH1004" s="150">
        <f>IF(N1004="sníž. přenesená",J1004,0)</f>
        <v>0</v>
      </c>
      <c r="BI1004" s="150">
        <f>IF(N1004="nulová",J1004,0)</f>
        <v>0</v>
      </c>
      <c r="BJ1004" s="17" t="s">
        <v>83</v>
      </c>
      <c r="BK1004" s="150">
        <f>ROUND(I1004*H1004,2)</f>
        <v>0</v>
      </c>
      <c r="BL1004" s="17" t="s">
        <v>288</v>
      </c>
      <c r="BM1004" s="149" t="s">
        <v>1194</v>
      </c>
    </row>
    <row r="1005" spans="2:65" s="1" customFormat="1" ht="24.2" customHeight="1" x14ac:dyDescent="0.2">
      <c r="B1005" s="32"/>
      <c r="C1005" s="137" t="s">
        <v>1195</v>
      </c>
      <c r="D1005" s="137" t="s">
        <v>284</v>
      </c>
      <c r="E1005" s="138" t="s">
        <v>1196</v>
      </c>
      <c r="F1005" s="139" t="s">
        <v>1197</v>
      </c>
      <c r="G1005" s="140" t="s">
        <v>295</v>
      </c>
      <c r="H1005" s="141">
        <v>14.907999999999999</v>
      </c>
      <c r="I1005" s="142"/>
      <c r="J1005" s="143">
        <f>ROUND(I1005*H1005,2)</f>
        <v>0</v>
      </c>
      <c r="K1005" s="144"/>
      <c r="L1005" s="32"/>
      <c r="M1005" s="145" t="s">
        <v>1</v>
      </c>
      <c r="N1005" s="146" t="s">
        <v>41</v>
      </c>
      <c r="P1005" s="147">
        <f>O1005*H1005</f>
        <v>0</v>
      </c>
      <c r="Q1005" s="147">
        <v>0</v>
      </c>
      <c r="R1005" s="147">
        <f>Q1005*H1005</f>
        <v>0</v>
      </c>
      <c r="S1005" s="147">
        <v>0</v>
      </c>
      <c r="T1005" s="148">
        <f>S1005*H1005</f>
        <v>0</v>
      </c>
      <c r="AR1005" s="149" t="s">
        <v>288</v>
      </c>
      <c r="AT1005" s="149" t="s">
        <v>284</v>
      </c>
      <c r="AU1005" s="149" t="s">
        <v>85</v>
      </c>
      <c r="AY1005" s="17" t="s">
        <v>282</v>
      </c>
      <c r="BE1005" s="150">
        <f>IF(N1005="základní",J1005,0)</f>
        <v>0</v>
      </c>
      <c r="BF1005" s="150">
        <f>IF(N1005="snížená",J1005,0)</f>
        <v>0</v>
      </c>
      <c r="BG1005" s="150">
        <f>IF(N1005="zákl. přenesená",J1005,0)</f>
        <v>0</v>
      </c>
      <c r="BH1005" s="150">
        <f>IF(N1005="sníž. přenesená",J1005,0)</f>
        <v>0</v>
      </c>
      <c r="BI1005" s="150">
        <f>IF(N1005="nulová",J1005,0)</f>
        <v>0</v>
      </c>
      <c r="BJ1005" s="17" t="s">
        <v>83</v>
      </c>
      <c r="BK1005" s="150">
        <f>ROUND(I1005*H1005,2)</f>
        <v>0</v>
      </c>
      <c r="BL1005" s="17" t="s">
        <v>288</v>
      </c>
      <c r="BM1005" s="149" t="s">
        <v>1198</v>
      </c>
    </row>
    <row r="1006" spans="2:65" s="1" customFormat="1" ht="33" customHeight="1" x14ac:dyDescent="0.2">
      <c r="B1006" s="32"/>
      <c r="C1006" s="137" t="s">
        <v>1199</v>
      </c>
      <c r="D1006" s="137" t="s">
        <v>284</v>
      </c>
      <c r="E1006" s="138" t="s">
        <v>1200</v>
      </c>
      <c r="F1006" s="139" t="s">
        <v>1201</v>
      </c>
      <c r="G1006" s="140" t="s">
        <v>295</v>
      </c>
      <c r="H1006" s="141">
        <v>67.525000000000006</v>
      </c>
      <c r="I1006" s="142"/>
      <c r="J1006" s="143">
        <f>ROUND(I1006*H1006,2)</f>
        <v>0</v>
      </c>
      <c r="K1006" s="144"/>
      <c r="L1006" s="32"/>
      <c r="M1006" s="145" t="s">
        <v>1</v>
      </c>
      <c r="N1006" s="146" t="s">
        <v>41</v>
      </c>
      <c r="P1006" s="147">
        <f>O1006*H1006</f>
        <v>0</v>
      </c>
      <c r="Q1006" s="147">
        <v>0</v>
      </c>
      <c r="R1006" s="147">
        <f>Q1006*H1006</f>
        <v>0</v>
      </c>
      <c r="S1006" s="147">
        <v>0</v>
      </c>
      <c r="T1006" s="148">
        <f>S1006*H1006</f>
        <v>0</v>
      </c>
      <c r="AR1006" s="149" t="s">
        <v>288</v>
      </c>
      <c r="AT1006" s="149" t="s">
        <v>284</v>
      </c>
      <c r="AU1006" s="149" t="s">
        <v>85</v>
      </c>
      <c r="AY1006" s="17" t="s">
        <v>282</v>
      </c>
      <c r="BE1006" s="150">
        <f>IF(N1006="základní",J1006,0)</f>
        <v>0</v>
      </c>
      <c r="BF1006" s="150">
        <f>IF(N1006="snížená",J1006,0)</f>
        <v>0</v>
      </c>
      <c r="BG1006" s="150">
        <f>IF(N1006="zákl. přenesená",J1006,0)</f>
        <v>0</v>
      </c>
      <c r="BH1006" s="150">
        <f>IF(N1006="sníž. přenesená",J1006,0)</f>
        <v>0</v>
      </c>
      <c r="BI1006" s="150">
        <f>IF(N1006="nulová",J1006,0)</f>
        <v>0</v>
      </c>
      <c r="BJ1006" s="17" t="s">
        <v>83</v>
      </c>
      <c r="BK1006" s="150">
        <f>ROUND(I1006*H1006,2)</f>
        <v>0</v>
      </c>
      <c r="BL1006" s="17" t="s">
        <v>288</v>
      </c>
      <c r="BM1006" s="149" t="s">
        <v>1202</v>
      </c>
    </row>
    <row r="1007" spans="2:65" s="1" customFormat="1" ht="33" customHeight="1" x14ac:dyDescent="0.2">
      <c r="B1007" s="32"/>
      <c r="C1007" s="137" t="s">
        <v>1203</v>
      </c>
      <c r="D1007" s="137" t="s">
        <v>284</v>
      </c>
      <c r="E1007" s="138" t="s">
        <v>1204</v>
      </c>
      <c r="F1007" s="139" t="s">
        <v>1205</v>
      </c>
      <c r="G1007" s="140" t="s">
        <v>295</v>
      </c>
      <c r="H1007" s="141">
        <v>14.907999999999999</v>
      </c>
      <c r="I1007" s="142"/>
      <c r="J1007" s="143">
        <f>ROUND(I1007*H1007,2)</f>
        <v>0</v>
      </c>
      <c r="K1007" s="144"/>
      <c r="L1007" s="32"/>
      <c r="M1007" s="145" t="s">
        <v>1</v>
      </c>
      <c r="N1007" s="146" t="s">
        <v>41</v>
      </c>
      <c r="P1007" s="147">
        <f>O1007*H1007</f>
        <v>0</v>
      </c>
      <c r="Q1007" s="147">
        <v>0</v>
      </c>
      <c r="R1007" s="147">
        <f>Q1007*H1007</f>
        <v>0</v>
      </c>
      <c r="S1007" s="147">
        <v>0</v>
      </c>
      <c r="T1007" s="148">
        <f>S1007*H1007</f>
        <v>0</v>
      </c>
      <c r="AR1007" s="149" t="s">
        <v>288</v>
      </c>
      <c r="AT1007" s="149" t="s">
        <v>284</v>
      </c>
      <c r="AU1007" s="149" t="s">
        <v>85</v>
      </c>
      <c r="AY1007" s="17" t="s">
        <v>282</v>
      </c>
      <c r="BE1007" s="150">
        <f>IF(N1007="základní",J1007,0)</f>
        <v>0</v>
      </c>
      <c r="BF1007" s="150">
        <f>IF(N1007="snížená",J1007,0)</f>
        <v>0</v>
      </c>
      <c r="BG1007" s="150">
        <f>IF(N1007="zákl. přenesená",J1007,0)</f>
        <v>0</v>
      </c>
      <c r="BH1007" s="150">
        <f>IF(N1007="sníž. přenesená",J1007,0)</f>
        <v>0</v>
      </c>
      <c r="BI1007" s="150">
        <f>IF(N1007="nulová",J1007,0)</f>
        <v>0</v>
      </c>
      <c r="BJ1007" s="17" t="s">
        <v>83</v>
      </c>
      <c r="BK1007" s="150">
        <f>ROUND(I1007*H1007,2)</f>
        <v>0</v>
      </c>
      <c r="BL1007" s="17" t="s">
        <v>288</v>
      </c>
      <c r="BM1007" s="149" t="s">
        <v>1206</v>
      </c>
    </row>
    <row r="1008" spans="2:65" s="1" customFormat="1" ht="16.5" customHeight="1" x14ac:dyDescent="0.2">
      <c r="B1008" s="32"/>
      <c r="C1008" s="137" t="s">
        <v>1207</v>
      </c>
      <c r="D1008" s="137" t="s">
        <v>284</v>
      </c>
      <c r="E1008" s="138" t="s">
        <v>1208</v>
      </c>
      <c r="F1008" s="139" t="s">
        <v>1209</v>
      </c>
      <c r="G1008" s="140" t="s">
        <v>376</v>
      </c>
      <c r="H1008" s="141">
        <v>2.9670000000000001</v>
      </c>
      <c r="I1008" s="142"/>
      <c r="J1008" s="143">
        <f>ROUND(I1008*H1008,2)</f>
        <v>0</v>
      </c>
      <c r="K1008" s="144"/>
      <c r="L1008" s="32"/>
      <c r="M1008" s="145" t="s">
        <v>1</v>
      </c>
      <c r="N1008" s="146" t="s">
        <v>41</v>
      </c>
      <c r="P1008" s="147">
        <f>O1008*H1008</f>
        <v>0</v>
      </c>
      <c r="Q1008" s="147">
        <v>1.06277</v>
      </c>
      <c r="R1008" s="147">
        <f>Q1008*H1008</f>
        <v>3.15323859</v>
      </c>
      <c r="S1008" s="147">
        <v>0</v>
      </c>
      <c r="T1008" s="148">
        <f>S1008*H1008</f>
        <v>0</v>
      </c>
      <c r="AR1008" s="149" t="s">
        <v>288</v>
      </c>
      <c r="AT1008" s="149" t="s">
        <v>284</v>
      </c>
      <c r="AU1008" s="149" t="s">
        <v>85</v>
      </c>
      <c r="AY1008" s="17" t="s">
        <v>282</v>
      </c>
      <c r="BE1008" s="150">
        <f>IF(N1008="základní",J1008,0)</f>
        <v>0</v>
      </c>
      <c r="BF1008" s="150">
        <f>IF(N1008="snížená",J1008,0)</f>
        <v>0</v>
      </c>
      <c r="BG1008" s="150">
        <f>IF(N1008="zákl. přenesená",J1008,0)</f>
        <v>0</v>
      </c>
      <c r="BH1008" s="150">
        <f>IF(N1008="sníž. přenesená",J1008,0)</f>
        <v>0</v>
      </c>
      <c r="BI1008" s="150">
        <f>IF(N1008="nulová",J1008,0)</f>
        <v>0</v>
      </c>
      <c r="BJ1008" s="17" t="s">
        <v>83</v>
      </c>
      <c r="BK1008" s="150">
        <f>ROUND(I1008*H1008,2)</f>
        <v>0</v>
      </c>
      <c r="BL1008" s="17" t="s">
        <v>288</v>
      </c>
      <c r="BM1008" s="149" t="s">
        <v>1210</v>
      </c>
    </row>
    <row r="1009" spans="2:51" s="15" customFormat="1" x14ac:dyDescent="0.2">
      <c r="B1009" s="173"/>
      <c r="D1009" s="152" t="s">
        <v>290</v>
      </c>
      <c r="E1009" s="174" t="s">
        <v>1</v>
      </c>
      <c r="F1009" s="175" t="s">
        <v>1169</v>
      </c>
      <c r="H1009" s="174" t="s">
        <v>1</v>
      </c>
      <c r="I1009" s="176"/>
      <c r="L1009" s="173"/>
      <c r="M1009" s="177"/>
      <c r="T1009" s="178"/>
      <c r="AT1009" s="174" t="s">
        <v>290</v>
      </c>
      <c r="AU1009" s="174" t="s">
        <v>85</v>
      </c>
      <c r="AV1009" s="15" t="s">
        <v>83</v>
      </c>
      <c r="AW1009" s="15" t="s">
        <v>32</v>
      </c>
      <c r="AX1009" s="15" t="s">
        <v>76</v>
      </c>
      <c r="AY1009" s="174" t="s">
        <v>282</v>
      </c>
    </row>
    <row r="1010" spans="2:51" s="12" customFormat="1" ht="22.5" x14ac:dyDescent="0.2">
      <c r="B1010" s="151"/>
      <c r="D1010" s="152" t="s">
        <v>290</v>
      </c>
      <c r="E1010" s="153" t="s">
        <v>1</v>
      </c>
      <c r="F1010" s="154" t="s">
        <v>1211</v>
      </c>
      <c r="H1010" s="155">
        <v>1.621</v>
      </c>
      <c r="I1010" s="156"/>
      <c r="L1010" s="151"/>
      <c r="M1010" s="157"/>
      <c r="T1010" s="158"/>
      <c r="AT1010" s="153" t="s">
        <v>290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282</v>
      </c>
    </row>
    <row r="1011" spans="2:51" s="14" customFormat="1" x14ac:dyDescent="0.2">
      <c r="B1011" s="166"/>
      <c r="D1011" s="152" t="s">
        <v>290</v>
      </c>
      <c r="E1011" s="167" t="s">
        <v>1</v>
      </c>
      <c r="F1011" s="168" t="s">
        <v>306</v>
      </c>
      <c r="H1011" s="169">
        <v>1.621</v>
      </c>
      <c r="I1011" s="170"/>
      <c r="L1011" s="166"/>
      <c r="M1011" s="171"/>
      <c r="T1011" s="172"/>
      <c r="AT1011" s="167" t="s">
        <v>290</v>
      </c>
      <c r="AU1011" s="167" t="s">
        <v>85</v>
      </c>
      <c r="AV1011" s="14" t="s">
        <v>105</v>
      </c>
      <c r="AW1011" s="14" t="s">
        <v>32</v>
      </c>
      <c r="AX1011" s="14" t="s">
        <v>76</v>
      </c>
      <c r="AY1011" s="167" t="s">
        <v>282</v>
      </c>
    </row>
    <row r="1012" spans="2:51" s="15" customFormat="1" x14ac:dyDescent="0.2">
      <c r="B1012" s="173"/>
      <c r="D1012" s="152" t="s">
        <v>290</v>
      </c>
      <c r="E1012" s="174" t="s">
        <v>1</v>
      </c>
      <c r="F1012" s="175" t="s">
        <v>1171</v>
      </c>
      <c r="H1012" s="174" t="s">
        <v>1</v>
      </c>
      <c r="I1012" s="176"/>
      <c r="L1012" s="173"/>
      <c r="M1012" s="177"/>
      <c r="T1012" s="178"/>
      <c r="AT1012" s="174" t="s">
        <v>290</v>
      </c>
      <c r="AU1012" s="174" t="s">
        <v>85</v>
      </c>
      <c r="AV1012" s="15" t="s">
        <v>83</v>
      </c>
      <c r="AW1012" s="15" t="s">
        <v>32</v>
      </c>
      <c r="AX1012" s="15" t="s">
        <v>76</v>
      </c>
      <c r="AY1012" s="174" t="s">
        <v>282</v>
      </c>
    </row>
    <row r="1013" spans="2:51" s="12" customFormat="1" x14ac:dyDescent="0.2">
      <c r="B1013" s="151"/>
      <c r="D1013" s="152" t="s">
        <v>290</v>
      </c>
      <c r="E1013" s="153" t="s">
        <v>1</v>
      </c>
      <c r="F1013" s="154" t="s">
        <v>1212</v>
      </c>
      <c r="H1013" s="155">
        <v>0.58299999999999996</v>
      </c>
      <c r="I1013" s="156"/>
      <c r="L1013" s="151"/>
      <c r="M1013" s="157"/>
      <c r="T1013" s="158"/>
      <c r="AT1013" s="153" t="s">
        <v>290</v>
      </c>
      <c r="AU1013" s="153" t="s">
        <v>85</v>
      </c>
      <c r="AV1013" s="12" t="s">
        <v>85</v>
      </c>
      <c r="AW1013" s="12" t="s">
        <v>32</v>
      </c>
      <c r="AX1013" s="12" t="s">
        <v>76</v>
      </c>
      <c r="AY1013" s="153" t="s">
        <v>282</v>
      </c>
    </row>
    <row r="1014" spans="2:51" s="14" customFormat="1" x14ac:dyDescent="0.2">
      <c r="B1014" s="166"/>
      <c r="D1014" s="152" t="s">
        <v>290</v>
      </c>
      <c r="E1014" s="167" t="s">
        <v>1</v>
      </c>
      <c r="F1014" s="168" t="s">
        <v>306</v>
      </c>
      <c r="H1014" s="169">
        <v>0.58299999999999996</v>
      </c>
      <c r="I1014" s="170"/>
      <c r="L1014" s="166"/>
      <c r="M1014" s="171"/>
      <c r="T1014" s="172"/>
      <c r="AT1014" s="167" t="s">
        <v>290</v>
      </c>
      <c r="AU1014" s="167" t="s">
        <v>85</v>
      </c>
      <c r="AV1014" s="14" t="s">
        <v>105</v>
      </c>
      <c r="AW1014" s="14" t="s">
        <v>32</v>
      </c>
      <c r="AX1014" s="14" t="s">
        <v>76</v>
      </c>
      <c r="AY1014" s="167" t="s">
        <v>282</v>
      </c>
    </row>
    <row r="1015" spans="2:51" s="15" customFormat="1" x14ac:dyDescent="0.2">
      <c r="B1015" s="173"/>
      <c r="D1015" s="152" t="s">
        <v>290</v>
      </c>
      <c r="E1015" s="174" t="s">
        <v>1</v>
      </c>
      <c r="F1015" s="175" t="s">
        <v>1173</v>
      </c>
      <c r="H1015" s="174" t="s">
        <v>1</v>
      </c>
      <c r="I1015" s="176"/>
      <c r="L1015" s="173"/>
      <c r="M1015" s="177"/>
      <c r="T1015" s="178"/>
      <c r="AT1015" s="174" t="s">
        <v>290</v>
      </c>
      <c r="AU1015" s="174" t="s">
        <v>85</v>
      </c>
      <c r="AV1015" s="15" t="s">
        <v>83</v>
      </c>
      <c r="AW1015" s="15" t="s">
        <v>32</v>
      </c>
      <c r="AX1015" s="15" t="s">
        <v>76</v>
      </c>
      <c r="AY1015" s="174" t="s">
        <v>282</v>
      </c>
    </row>
    <row r="1016" spans="2:51" s="12" customFormat="1" ht="22.5" x14ac:dyDescent="0.2">
      <c r="B1016" s="151"/>
      <c r="D1016" s="152" t="s">
        <v>290</v>
      </c>
      <c r="E1016" s="153" t="s">
        <v>1</v>
      </c>
      <c r="F1016" s="154" t="s">
        <v>1213</v>
      </c>
      <c r="H1016" s="155">
        <v>0.13100000000000001</v>
      </c>
      <c r="I1016" s="156"/>
      <c r="L1016" s="151"/>
      <c r="M1016" s="157"/>
      <c r="T1016" s="158"/>
      <c r="AT1016" s="153" t="s">
        <v>290</v>
      </c>
      <c r="AU1016" s="153" t="s">
        <v>85</v>
      </c>
      <c r="AV1016" s="12" t="s">
        <v>85</v>
      </c>
      <c r="AW1016" s="12" t="s">
        <v>32</v>
      </c>
      <c r="AX1016" s="12" t="s">
        <v>76</v>
      </c>
      <c r="AY1016" s="153" t="s">
        <v>282</v>
      </c>
    </row>
    <row r="1017" spans="2:51" s="14" customFormat="1" x14ac:dyDescent="0.2">
      <c r="B1017" s="166"/>
      <c r="D1017" s="152" t="s">
        <v>290</v>
      </c>
      <c r="E1017" s="167" t="s">
        <v>1</v>
      </c>
      <c r="F1017" s="168" t="s">
        <v>306</v>
      </c>
      <c r="H1017" s="169">
        <v>0.13100000000000001</v>
      </c>
      <c r="I1017" s="170"/>
      <c r="L1017" s="166"/>
      <c r="M1017" s="171"/>
      <c r="T1017" s="172"/>
      <c r="AT1017" s="167" t="s">
        <v>290</v>
      </c>
      <c r="AU1017" s="167" t="s">
        <v>85</v>
      </c>
      <c r="AV1017" s="14" t="s">
        <v>105</v>
      </c>
      <c r="AW1017" s="14" t="s">
        <v>32</v>
      </c>
      <c r="AX1017" s="14" t="s">
        <v>76</v>
      </c>
      <c r="AY1017" s="167" t="s">
        <v>282</v>
      </c>
    </row>
    <row r="1018" spans="2:51" s="15" customFormat="1" x14ac:dyDescent="0.2">
      <c r="B1018" s="173"/>
      <c r="D1018" s="152" t="s">
        <v>290</v>
      </c>
      <c r="E1018" s="174" t="s">
        <v>1</v>
      </c>
      <c r="F1018" s="175" t="s">
        <v>1183</v>
      </c>
      <c r="H1018" s="174" t="s">
        <v>1</v>
      </c>
      <c r="I1018" s="176"/>
      <c r="L1018" s="173"/>
      <c r="M1018" s="177"/>
      <c r="T1018" s="178"/>
      <c r="AT1018" s="174" t="s">
        <v>290</v>
      </c>
      <c r="AU1018" s="174" t="s">
        <v>85</v>
      </c>
      <c r="AV1018" s="15" t="s">
        <v>83</v>
      </c>
      <c r="AW1018" s="15" t="s">
        <v>32</v>
      </c>
      <c r="AX1018" s="15" t="s">
        <v>76</v>
      </c>
      <c r="AY1018" s="174" t="s">
        <v>282</v>
      </c>
    </row>
    <row r="1019" spans="2:51" s="12" customFormat="1" ht="22.5" x14ac:dyDescent="0.2">
      <c r="B1019" s="151"/>
      <c r="D1019" s="152" t="s">
        <v>290</v>
      </c>
      <c r="E1019" s="153" t="s">
        <v>1</v>
      </c>
      <c r="F1019" s="154" t="s">
        <v>1214</v>
      </c>
      <c r="H1019" s="155">
        <v>5.5E-2</v>
      </c>
      <c r="I1019" s="156"/>
      <c r="L1019" s="151"/>
      <c r="M1019" s="157"/>
      <c r="T1019" s="158"/>
      <c r="AT1019" s="153" t="s">
        <v>290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282</v>
      </c>
    </row>
    <row r="1020" spans="2:51" s="14" customFormat="1" x14ac:dyDescent="0.2">
      <c r="B1020" s="166"/>
      <c r="D1020" s="152" t="s">
        <v>290</v>
      </c>
      <c r="E1020" s="167" t="s">
        <v>1</v>
      </c>
      <c r="F1020" s="168" t="s">
        <v>306</v>
      </c>
      <c r="H1020" s="169">
        <v>5.5E-2</v>
      </c>
      <c r="I1020" s="170"/>
      <c r="L1020" s="166"/>
      <c r="M1020" s="171"/>
      <c r="T1020" s="172"/>
      <c r="AT1020" s="167" t="s">
        <v>290</v>
      </c>
      <c r="AU1020" s="167" t="s">
        <v>85</v>
      </c>
      <c r="AV1020" s="14" t="s">
        <v>105</v>
      </c>
      <c r="AW1020" s="14" t="s">
        <v>32</v>
      </c>
      <c r="AX1020" s="14" t="s">
        <v>76</v>
      </c>
      <c r="AY1020" s="167" t="s">
        <v>282</v>
      </c>
    </row>
    <row r="1021" spans="2:51" s="15" customFormat="1" x14ac:dyDescent="0.2">
      <c r="B1021" s="173"/>
      <c r="D1021" s="152" t="s">
        <v>290</v>
      </c>
      <c r="E1021" s="174" t="s">
        <v>1</v>
      </c>
      <c r="F1021" s="175" t="s">
        <v>1185</v>
      </c>
      <c r="H1021" s="174" t="s">
        <v>1</v>
      </c>
      <c r="I1021" s="176"/>
      <c r="L1021" s="173"/>
      <c r="M1021" s="177"/>
      <c r="T1021" s="178"/>
      <c r="AT1021" s="174" t="s">
        <v>290</v>
      </c>
      <c r="AU1021" s="174" t="s">
        <v>85</v>
      </c>
      <c r="AV1021" s="15" t="s">
        <v>83</v>
      </c>
      <c r="AW1021" s="15" t="s">
        <v>32</v>
      </c>
      <c r="AX1021" s="15" t="s">
        <v>76</v>
      </c>
      <c r="AY1021" s="174" t="s">
        <v>282</v>
      </c>
    </row>
    <row r="1022" spans="2:51" s="12" customFormat="1" x14ac:dyDescent="0.2">
      <c r="B1022" s="151"/>
      <c r="D1022" s="152" t="s">
        <v>290</v>
      </c>
      <c r="E1022" s="153" t="s">
        <v>1</v>
      </c>
      <c r="F1022" s="154" t="s">
        <v>1215</v>
      </c>
      <c r="H1022" s="155">
        <v>6.6000000000000003E-2</v>
      </c>
      <c r="I1022" s="156"/>
      <c r="L1022" s="151"/>
      <c r="M1022" s="157"/>
      <c r="T1022" s="158"/>
      <c r="AT1022" s="153" t="s">
        <v>290</v>
      </c>
      <c r="AU1022" s="153" t="s">
        <v>85</v>
      </c>
      <c r="AV1022" s="12" t="s">
        <v>85</v>
      </c>
      <c r="AW1022" s="12" t="s">
        <v>32</v>
      </c>
      <c r="AX1022" s="12" t="s">
        <v>76</v>
      </c>
      <c r="AY1022" s="153" t="s">
        <v>282</v>
      </c>
    </row>
    <row r="1023" spans="2:51" s="14" customFormat="1" x14ac:dyDescent="0.2">
      <c r="B1023" s="166"/>
      <c r="D1023" s="152" t="s">
        <v>290</v>
      </c>
      <c r="E1023" s="167" t="s">
        <v>1</v>
      </c>
      <c r="F1023" s="168" t="s">
        <v>306</v>
      </c>
      <c r="H1023" s="169">
        <v>6.6000000000000003E-2</v>
      </c>
      <c r="I1023" s="170"/>
      <c r="L1023" s="166"/>
      <c r="M1023" s="171"/>
      <c r="T1023" s="172"/>
      <c r="AT1023" s="167" t="s">
        <v>290</v>
      </c>
      <c r="AU1023" s="167" t="s">
        <v>85</v>
      </c>
      <c r="AV1023" s="14" t="s">
        <v>105</v>
      </c>
      <c r="AW1023" s="14" t="s">
        <v>32</v>
      </c>
      <c r="AX1023" s="14" t="s">
        <v>76</v>
      </c>
      <c r="AY1023" s="167" t="s">
        <v>282</v>
      </c>
    </row>
    <row r="1024" spans="2:51" s="15" customFormat="1" x14ac:dyDescent="0.2">
      <c r="B1024" s="173"/>
      <c r="D1024" s="152" t="s">
        <v>290</v>
      </c>
      <c r="E1024" s="174" t="s">
        <v>1</v>
      </c>
      <c r="F1024" s="175" t="s">
        <v>1175</v>
      </c>
      <c r="H1024" s="174" t="s">
        <v>1</v>
      </c>
      <c r="I1024" s="176"/>
      <c r="L1024" s="173"/>
      <c r="M1024" s="177"/>
      <c r="T1024" s="178"/>
      <c r="AT1024" s="174" t="s">
        <v>290</v>
      </c>
      <c r="AU1024" s="174" t="s">
        <v>85</v>
      </c>
      <c r="AV1024" s="15" t="s">
        <v>83</v>
      </c>
      <c r="AW1024" s="15" t="s">
        <v>32</v>
      </c>
      <c r="AX1024" s="15" t="s">
        <v>76</v>
      </c>
      <c r="AY1024" s="174" t="s">
        <v>282</v>
      </c>
    </row>
    <row r="1025" spans="2:65" s="12" customFormat="1" x14ac:dyDescent="0.2">
      <c r="B1025" s="151"/>
      <c r="D1025" s="152" t="s">
        <v>290</v>
      </c>
      <c r="E1025" s="153" t="s">
        <v>1</v>
      </c>
      <c r="F1025" s="154" t="s">
        <v>1216</v>
      </c>
      <c r="H1025" s="155">
        <v>0.121</v>
      </c>
      <c r="I1025" s="156"/>
      <c r="L1025" s="151"/>
      <c r="M1025" s="157"/>
      <c r="T1025" s="158"/>
      <c r="AT1025" s="153" t="s">
        <v>290</v>
      </c>
      <c r="AU1025" s="153" t="s">
        <v>85</v>
      </c>
      <c r="AV1025" s="12" t="s">
        <v>85</v>
      </c>
      <c r="AW1025" s="12" t="s">
        <v>32</v>
      </c>
      <c r="AX1025" s="12" t="s">
        <v>76</v>
      </c>
      <c r="AY1025" s="153" t="s">
        <v>282</v>
      </c>
    </row>
    <row r="1026" spans="2:65" s="14" customFormat="1" x14ac:dyDescent="0.2">
      <c r="B1026" s="166"/>
      <c r="D1026" s="152" t="s">
        <v>290</v>
      </c>
      <c r="E1026" s="167" t="s">
        <v>1</v>
      </c>
      <c r="F1026" s="168" t="s">
        <v>306</v>
      </c>
      <c r="H1026" s="169">
        <v>0.121</v>
      </c>
      <c r="I1026" s="170"/>
      <c r="L1026" s="166"/>
      <c r="M1026" s="171"/>
      <c r="T1026" s="172"/>
      <c r="AT1026" s="167" t="s">
        <v>290</v>
      </c>
      <c r="AU1026" s="167" t="s">
        <v>85</v>
      </c>
      <c r="AV1026" s="14" t="s">
        <v>105</v>
      </c>
      <c r="AW1026" s="14" t="s">
        <v>32</v>
      </c>
      <c r="AX1026" s="14" t="s">
        <v>76</v>
      </c>
      <c r="AY1026" s="167" t="s">
        <v>282</v>
      </c>
    </row>
    <row r="1027" spans="2:65" s="15" customFormat="1" x14ac:dyDescent="0.2">
      <c r="B1027" s="173"/>
      <c r="D1027" s="152" t="s">
        <v>290</v>
      </c>
      <c r="E1027" s="174" t="s">
        <v>1</v>
      </c>
      <c r="F1027" s="175" t="s">
        <v>1187</v>
      </c>
      <c r="H1027" s="174" t="s">
        <v>1</v>
      </c>
      <c r="I1027" s="176"/>
      <c r="L1027" s="173"/>
      <c r="M1027" s="177"/>
      <c r="T1027" s="178"/>
      <c r="AT1027" s="174" t="s">
        <v>290</v>
      </c>
      <c r="AU1027" s="174" t="s">
        <v>85</v>
      </c>
      <c r="AV1027" s="15" t="s">
        <v>83</v>
      </c>
      <c r="AW1027" s="15" t="s">
        <v>32</v>
      </c>
      <c r="AX1027" s="15" t="s">
        <v>76</v>
      </c>
      <c r="AY1027" s="174" t="s">
        <v>282</v>
      </c>
    </row>
    <row r="1028" spans="2:65" s="12" customFormat="1" ht="22.5" x14ac:dyDescent="0.2">
      <c r="B1028" s="151"/>
      <c r="D1028" s="152" t="s">
        <v>290</v>
      </c>
      <c r="E1028" s="153" t="s">
        <v>1</v>
      </c>
      <c r="F1028" s="154" t="s">
        <v>1217</v>
      </c>
      <c r="H1028" s="155">
        <v>0.189</v>
      </c>
      <c r="I1028" s="156"/>
      <c r="L1028" s="151"/>
      <c r="M1028" s="157"/>
      <c r="T1028" s="158"/>
      <c r="AT1028" s="153" t="s">
        <v>290</v>
      </c>
      <c r="AU1028" s="153" t="s">
        <v>85</v>
      </c>
      <c r="AV1028" s="12" t="s">
        <v>85</v>
      </c>
      <c r="AW1028" s="12" t="s">
        <v>32</v>
      </c>
      <c r="AX1028" s="12" t="s">
        <v>76</v>
      </c>
      <c r="AY1028" s="153" t="s">
        <v>282</v>
      </c>
    </row>
    <row r="1029" spans="2:65" s="14" customFormat="1" x14ac:dyDescent="0.2">
      <c r="B1029" s="166"/>
      <c r="D1029" s="152" t="s">
        <v>290</v>
      </c>
      <c r="E1029" s="167" t="s">
        <v>1</v>
      </c>
      <c r="F1029" s="168" t="s">
        <v>306</v>
      </c>
      <c r="H1029" s="169">
        <v>0.189</v>
      </c>
      <c r="I1029" s="170"/>
      <c r="L1029" s="166"/>
      <c r="M1029" s="171"/>
      <c r="T1029" s="172"/>
      <c r="AT1029" s="167" t="s">
        <v>290</v>
      </c>
      <c r="AU1029" s="167" t="s">
        <v>85</v>
      </c>
      <c r="AV1029" s="14" t="s">
        <v>105</v>
      </c>
      <c r="AW1029" s="14" t="s">
        <v>32</v>
      </c>
      <c r="AX1029" s="14" t="s">
        <v>76</v>
      </c>
      <c r="AY1029" s="167" t="s">
        <v>282</v>
      </c>
    </row>
    <row r="1030" spans="2:65" s="15" customFormat="1" x14ac:dyDescent="0.2">
      <c r="B1030" s="173"/>
      <c r="D1030" s="152" t="s">
        <v>290</v>
      </c>
      <c r="E1030" s="174" t="s">
        <v>1</v>
      </c>
      <c r="F1030" s="175" t="s">
        <v>1189</v>
      </c>
      <c r="H1030" s="174" t="s">
        <v>1</v>
      </c>
      <c r="I1030" s="176"/>
      <c r="L1030" s="173"/>
      <c r="M1030" s="177"/>
      <c r="T1030" s="178"/>
      <c r="AT1030" s="174" t="s">
        <v>290</v>
      </c>
      <c r="AU1030" s="174" t="s">
        <v>85</v>
      </c>
      <c r="AV1030" s="15" t="s">
        <v>83</v>
      </c>
      <c r="AW1030" s="15" t="s">
        <v>32</v>
      </c>
      <c r="AX1030" s="15" t="s">
        <v>76</v>
      </c>
      <c r="AY1030" s="174" t="s">
        <v>282</v>
      </c>
    </row>
    <row r="1031" spans="2:65" s="12" customFormat="1" x14ac:dyDescent="0.2">
      <c r="B1031" s="151"/>
      <c r="D1031" s="152" t="s">
        <v>290</v>
      </c>
      <c r="E1031" s="153" t="s">
        <v>1</v>
      </c>
      <c r="F1031" s="154" t="s">
        <v>1218</v>
      </c>
      <c r="H1031" s="155">
        <v>0.13</v>
      </c>
      <c r="I1031" s="156"/>
      <c r="L1031" s="151"/>
      <c r="M1031" s="157"/>
      <c r="T1031" s="158"/>
      <c r="AT1031" s="153" t="s">
        <v>290</v>
      </c>
      <c r="AU1031" s="153" t="s">
        <v>85</v>
      </c>
      <c r="AV1031" s="12" t="s">
        <v>85</v>
      </c>
      <c r="AW1031" s="12" t="s">
        <v>32</v>
      </c>
      <c r="AX1031" s="12" t="s">
        <v>76</v>
      </c>
      <c r="AY1031" s="153" t="s">
        <v>282</v>
      </c>
    </row>
    <row r="1032" spans="2:65" s="14" customFormat="1" x14ac:dyDescent="0.2">
      <c r="B1032" s="166"/>
      <c r="D1032" s="152" t="s">
        <v>290</v>
      </c>
      <c r="E1032" s="167" t="s">
        <v>1</v>
      </c>
      <c r="F1032" s="168" t="s">
        <v>306</v>
      </c>
      <c r="H1032" s="169">
        <v>0.13</v>
      </c>
      <c r="I1032" s="170"/>
      <c r="L1032" s="166"/>
      <c r="M1032" s="171"/>
      <c r="T1032" s="172"/>
      <c r="AT1032" s="167" t="s">
        <v>290</v>
      </c>
      <c r="AU1032" s="167" t="s">
        <v>85</v>
      </c>
      <c r="AV1032" s="14" t="s">
        <v>105</v>
      </c>
      <c r="AW1032" s="14" t="s">
        <v>32</v>
      </c>
      <c r="AX1032" s="14" t="s">
        <v>76</v>
      </c>
      <c r="AY1032" s="167" t="s">
        <v>282</v>
      </c>
    </row>
    <row r="1033" spans="2:65" s="15" customFormat="1" x14ac:dyDescent="0.2">
      <c r="B1033" s="173"/>
      <c r="D1033" s="152" t="s">
        <v>290</v>
      </c>
      <c r="E1033" s="174" t="s">
        <v>1</v>
      </c>
      <c r="F1033" s="175" t="s">
        <v>1177</v>
      </c>
      <c r="H1033" s="174" t="s">
        <v>1</v>
      </c>
      <c r="I1033" s="176"/>
      <c r="L1033" s="173"/>
      <c r="M1033" s="177"/>
      <c r="T1033" s="178"/>
      <c r="AT1033" s="174" t="s">
        <v>290</v>
      </c>
      <c r="AU1033" s="174" t="s">
        <v>85</v>
      </c>
      <c r="AV1033" s="15" t="s">
        <v>83</v>
      </c>
      <c r="AW1033" s="15" t="s">
        <v>32</v>
      </c>
      <c r="AX1033" s="15" t="s">
        <v>76</v>
      </c>
      <c r="AY1033" s="174" t="s">
        <v>282</v>
      </c>
    </row>
    <row r="1034" spans="2:65" s="12" customFormat="1" x14ac:dyDescent="0.2">
      <c r="B1034" s="151"/>
      <c r="D1034" s="152" t="s">
        <v>290</v>
      </c>
      <c r="E1034" s="153" t="s">
        <v>1</v>
      </c>
      <c r="F1034" s="154" t="s">
        <v>1219</v>
      </c>
      <c r="H1034" s="155">
        <v>7.0999999999999994E-2</v>
      </c>
      <c r="I1034" s="156"/>
      <c r="L1034" s="151"/>
      <c r="M1034" s="157"/>
      <c r="T1034" s="158"/>
      <c r="AT1034" s="153" t="s">
        <v>290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282</v>
      </c>
    </row>
    <row r="1035" spans="2:65" s="14" customFormat="1" x14ac:dyDescent="0.2">
      <c r="B1035" s="166"/>
      <c r="D1035" s="152" t="s">
        <v>290</v>
      </c>
      <c r="E1035" s="167" t="s">
        <v>1</v>
      </c>
      <c r="F1035" s="168" t="s">
        <v>306</v>
      </c>
      <c r="H1035" s="169">
        <v>7.0999999999999994E-2</v>
      </c>
      <c r="I1035" s="170"/>
      <c r="L1035" s="166"/>
      <c r="M1035" s="171"/>
      <c r="T1035" s="172"/>
      <c r="AT1035" s="167" t="s">
        <v>290</v>
      </c>
      <c r="AU1035" s="167" t="s">
        <v>85</v>
      </c>
      <c r="AV1035" s="14" t="s">
        <v>105</v>
      </c>
      <c r="AW1035" s="14" t="s">
        <v>32</v>
      </c>
      <c r="AX1035" s="14" t="s">
        <v>76</v>
      </c>
      <c r="AY1035" s="167" t="s">
        <v>282</v>
      </c>
    </row>
    <row r="1036" spans="2:65" s="13" customFormat="1" x14ac:dyDescent="0.2">
      <c r="B1036" s="159"/>
      <c r="D1036" s="152" t="s">
        <v>290</v>
      </c>
      <c r="E1036" s="160" t="s">
        <v>1</v>
      </c>
      <c r="F1036" s="161" t="s">
        <v>292</v>
      </c>
      <c r="H1036" s="162">
        <v>2.9670000000000001</v>
      </c>
      <c r="I1036" s="163"/>
      <c r="L1036" s="159"/>
      <c r="M1036" s="164"/>
      <c r="T1036" s="165"/>
      <c r="AT1036" s="160" t="s">
        <v>290</v>
      </c>
      <c r="AU1036" s="160" t="s">
        <v>85</v>
      </c>
      <c r="AV1036" s="13" t="s">
        <v>288</v>
      </c>
      <c r="AW1036" s="13" t="s">
        <v>32</v>
      </c>
      <c r="AX1036" s="13" t="s">
        <v>83</v>
      </c>
      <c r="AY1036" s="160" t="s">
        <v>282</v>
      </c>
    </row>
    <row r="1037" spans="2:65" s="1" customFormat="1" ht="16.5" customHeight="1" x14ac:dyDescent="0.2">
      <c r="B1037" s="32"/>
      <c r="C1037" s="137" t="s">
        <v>1220</v>
      </c>
      <c r="D1037" s="137" t="s">
        <v>284</v>
      </c>
      <c r="E1037" s="138" t="s">
        <v>1221</v>
      </c>
      <c r="F1037" s="139" t="s">
        <v>1222</v>
      </c>
      <c r="G1037" s="140" t="s">
        <v>471</v>
      </c>
      <c r="H1037" s="141">
        <v>41.85</v>
      </c>
      <c r="I1037" s="142"/>
      <c r="J1037" s="143">
        <f>ROUND(I1037*H1037,2)</f>
        <v>0</v>
      </c>
      <c r="K1037" s="144"/>
      <c r="L1037" s="32"/>
      <c r="M1037" s="145" t="s">
        <v>1</v>
      </c>
      <c r="N1037" s="146" t="s">
        <v>41</v>
      </c>
      <c r="P1037" s="147">
        <f>O1037*H1037</f>
        <v>0</v>
      </c>
      <c r="Q1037" s="147">
        <v>7.9100000000000004E-3</v>
      </c>
      <c r="R1037" s="147">
        <f>Q1037*H1037</f>
        <v>0.33103350000000004</v>
      </c>
      <c r="S1037" s="147">
        <v>0</v>
      </c>
      <c r="T1037" s="148">
        <f>S1037*H1037</f>
        <v>0</v>
      </c>
      <c r="AR1037" s="149" t="s">
        <v>288</v>
      </c>
      <c r="AT1037" s="149" t="s">
        <v>284</v>
      </c>
      <c r="AU1037" s="149" t="s">
        <v>85</v>
      </c>
      <c r="AY1037" s="17" t="s">
        <v>282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288</v>
      </c>
      <c r="BM1037" s="149" t="s">
        <v>1223</v>
      </c>
    </row>
    <row r="1038" spans="2:65" s="15" customFormat="1" x14ac:dyDescent="0.2">
      <c r="B1038" s="173"/>
      <c r="D1038" s="152" t="s">
        <v>290</v>
      </c>
      <c r="E1038" s="174" t="s">
        <v>1</v>
      </c>
      <c r="F1038" s="175" t="s">
        <v>585</v>
      </c>
      <c r="H1038" s="174" t="s">
        <v>1</v>
      </c>
      <c r="I1038" s="176"/>
      <c r="L1038" s="173"/>
      <c r="M1038" s="177"/>
      <c r="T1038" s="178"/>
      <c r="AT1038" s="174" t="s">
        <v>290</v>
      </c>
      <c r="AU1038" s="174" t="s">
        <v>85</v>
      </c>
      <c r="AV1038" s="15" t="s">
        <v>83</v>
      </c>
      <c r="AW1038" s="15" t="s">
        <v>32</v>
      </c>
      <c r="AX1038" s="15" t="s">
        <v>76</v>
      </c>
      <c r="AY1038" s="174" t="s">
        <v>282</v>
      </c>
    </row>
    <row r="1039" spans="2:65" s="12" customFormat="1" x14ac:dyDescent="0.2">
      <c r="B1039" s="151"/>
      <c r="D1039" s="152" t="s">
        <v>290</v>
      </c>
      <c r="E1039" s="153" t="s">
        <v>1</v>
      </c>
      <c r="F1039" s="154" t="s">
        <v>1224</v>
      </c>
      <c r="H1039" s="155">
        <v>10.199999999999999</v>
      </c>
      <c r="I1039" s="156"/>
      <c r="L1039" s="151"/>
      <c r="M1039" s="157"/>
      <c r="T1039" s="158"/>
      <c r="AT1039" s="153" t="s">
        <v>290</v>
      </c>
      <c r="AU1039" s="153" t="s">
        <v>85</v>
      </c>
      <c r="AV1039" s="12" t="s">
        <v>85</v>
      </c>
      <c r="AW1039" s="12" t="s">
        <v>32</v>
      </c>
      <c r="AX1039" s="12" t="s">
        <v>76</v>
      </c>
      <c r="AY1039" s="153" t="s">
        <v>282</v>
      </c>
    </row>
    <row r="1040" spans="2:65" s="12" customFormat="1" x14ac:dyDescent="0.2">
      <c r="B1040" s="151"/>
      <c r="D1040" s="152" t="s">
        <v>290</v>
      </c>
      <c r="E1040" s="153" t="s">
        <v>1</v>
      </c>
      <c r="F1040" s="154" t="s">
        <v>1225</v>
      </c>
      <c r="H1040" s="155">
        <v>31.65</v>
      </c>
      <c r="I1040" s="156"/>
      <c r="L1040" s="151"/>
      <c r="M1040" s="157"/>
      <c r="T1040" s="158"/>
      <c r="AT1040" s="153" t="s">
        <v>290</v>
      </c>
      <c r="AU1040" s="153" t="s">
        <v>85</v>
      </c>
      <c r="AV1040" s="12" t="s">
        <v>85</v>
      </c>
      <c r="AW1040" s="12" t="s">
        <v>32</v>
      </c>
      <c r="AX1040" s="12" t="s">
        <v>76</v>
      </c>
      <c r="AY1040" s="153" t="s">
        <v>282</v>
      </c>
    </row>
    <row r="1041" spans="2:65" s="14" customFormat="1" x14ac:dyDescent="0.2">
      <c r="B1041" s="166"/>
      <c r="D1041" s="152" t="s">
        <v>290</v>
      </c>
      <c r="E1041" s="167" t="s">
        <v>1</v>
      </c>
      <c r="F1041" s="168" t="s">
        <v>306</v>
      </c>
      <c r="H1041" s="169">
        <v>41.85</v>
      </c>
      <c r="I1041" s="170"/>
      <c r="L1041" s="166"/>
      <c r="M1041" s="171"/>
      <c r="T1041" s="172"/>
      <c r="AT1041" s="167" t="s">
        <v>290</v>
      </c>
      <c r="AU1041" s="167" t="s">
        <v>85</v>
      </c>
      <c r="AV1041" s="14" t="s">
        <v>105</v>
      </c>
      <c r="AW1041" s="14" t="s">
        <v>32</v>
      </c>
      <c r="AX1041" s="14" t="s">
        <v>76</v>
      </c>
      <c r="AY1041" s="167" t="s">
        <v>282</v>
      </c>
    </row>
    <row r="1042" spans="2:65" s="13" customFormat="1" x14ac:dyDescent="0.2">
      <c r="B1042" s="159"/>
      <c r="D1042" s="152" t="s">
        <v>290</v>
      </c>
      <c r="E1042" s="160" t="s">
        <v>1</v>
      </c>
      <c r="F1042" s="161" t="s">
        <v>292</v>
      </c>
      <c r="H1042" s="162">
        <v>41.85</v>
      </c>
      <c r="I1042" s="163"/>
      <c r="L1042" s="159"/>
      <c r="M1042" s="164"/>
      <c r="T1042" s="165"/>
      <c r="AT1042" s="160" t="s">
        <v>290</v>
      </c>
      <c r="AU1042" s="160" t="s">
        <v>85</v>
      </c>
      <c r="AV1042" s="13" t="s">
        <v>288</v>
      </c>
      <c r="AW1042" s="13" t="s">
        <v>32</v>
      </c>
      <c r="AX1042" s="13" t="s">
        <v>83</v>
      </c>
      <c r="AY1042" s="160" t="s">
        <v>282</v>
      </c>
    </row>
    <row r="1043" spans="2:65" s="1" customFormat="1" ht="24.2" customHeight="1" x14ac:dyDescent="0.2">
      <c r="B1043" s="32"/>
      <c r="C1043" s="137" t="s">
        <v>1226</v>
      </c>
      <c r="D1043" s="137" t="s">
        <v>284</v>
      </c>
      <c r="E1043" s="138" t="s">
        <v>1227</v>
      </c>
      <c r="F1043" s="139" t="s">
        <v>1228</v>
      </c>
      <c r="G1043" s="140" t="s">
        <v>287</v>
      </c>
      <c r="H1043" s="141">
        <v>934.6</v>
      </c>
      <c r="I1043" s="142"/>
      <c r="J1043" s="143">
        <f>ROUND(I1043*H1043,2)</f>
        <v>0</v>
      </c>
      <c r="K1043" s="144"/>
      <c r="L1043" s="32"/>
      <c r="M1043" s="145" t="s">
        <v>1</v>
      </c>
      <c r="N1043" s="146" t="s">
        <v>41</v>
      </c>
      <c r="P1043" s="147">
        <f>O1043*H1043</f>
        <v>0</v>
      </c>
      <c r="Q1043" s="147">
        <v>0.11169999999999999</v>
      </c>
      <c r="R1043" s="147">
        <f>Q1043*H1043</f>
        <v>104.39482</v>
      </c>
      <c r="S1043" s="147">
        <v>0</v>
      </c>
      <c r="T1043" s="148">
        <f>S1043*H1043</f>
        <v>0</v>
      </c>
      <c r="AR1043" s="149" t="s">
        <v>288</v>
      </c>
      <c r="AT1043" s="149" t="s">
        <v>284</v>
      </c>
      <c r="AU1043" s="149" t="s">
        <v>85</v>
      </c>
      <c r="AY1043" s="17" t="s">
        <v>282</v>
      </c>
      <c r="BE1043" s="150">
        <f>IF(N1043="základní",J1043,0)</f>
        <v>0</v>
      </c>
      <c r="BF1043" s="150">
        <f>IF(N1043="snížená",J1043,0)</f>
        <v>0</v>
      </c>
      <c r="BG1043" s="150">
        <f>IF(N1043="zákl. přenesená",J1043,0)</f>
        <v>0</v>
      </c>
      <c r="BH1043" s="150">
        <f>IF(N1043="sníž. přenesená",J1043,0)</f>
        <v>0</v>
      </c>
      <c r="BI1043" s="150">
        <f>IF(N1043="nulová",J1043,0)</f>
        <v>0</v>
      </c>
      <c r="BJ1043" s="17" t="s">
        <v>83</v>
      </c>
      <c r="BK1043" s="150">
        <f>ROUND(I1043*H1043,2)</f>
        <v>0</v>
      </c>
      <c r="BL1043" s="17" t="s">
        <v>288</v>
      </c>
      <c r="BM1043" s="149" t="s">
        <v>1229</v>
      </c>
    </row>
    <row r="1044" spans="2:65" s="15" customFormat="1" x14ac:dyDescent="0.2">
      <c r="B1044" s="173"/>
      <c r="D1044" s="152" t="s">
        <v>290</v>
      </c>
      <c r="E1044" s="174" t="s">
        <v>1</v>
      </c>
      <c r="F1044" s="175" t="s">
        <v>1169</v>
      </c>
      <c r="H1044" s="174" t="s">
        <v>1</v>
      </c>
      <c r="I1044" s="176"/>
      <c r="L1044" s="173"/>
      <c r="M1044" s="177"/>
      <c r="T1044" s="178"/>
      <c r="AT1044" s="174" t="s">
        <v>290</v>
      </c>
      <c r="AU1044" s="174" t="s">
        <v>85</v>
      </c>
      <c r="AV1044" s="15" t="s">
        <v>83</v>
      </c>
      <c r="AW1044" s="15" t="s">
        <v>32</v>
      </c>
      <c r="AX1044" s="15" t="s">
        <v>76</v>
      </c>
      <c r="AY1044" s="174" t="s">
        <v>282</v>
      </c>
    </row>
    <row r="1045" spans="2:65" s="12" customFormat="1" ht="22.5" x14ac:dyDescent="0.2">
      <c r="B1045" s="151"/>
      <c r="D1045" s="152" t="s">
        <v>290</v>
      </c>
      <c r="E1045" s="153" t="s">
        <v>1</v>
      </c>
      <c r="F1045" s="154" t="s">
        <v>1230</v>
      </c>
      <c r="H1045" s="155">
        <v>655.07000000000005</v>
      </c>
      <c r="I1045" s="156"/>
      <c r="L1045" s="151"/>
      <c r="M1045" s="157"/>
      <c r="T1045" s="158"/>
      <c r="AT1045" s="153" t="s">
        <v>290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282</v>
      </c>
    </row>
    <row r="1046" spans="2:65" s="14" customFormat="1" x14ac:dyDescent="0.2">
      <c r="B1046" s="166"/>
      <c r="D1046" s="152" t="s">
        <v>290</v>
      </c>
      <c r="E1046" s="167" t="s">
        <v>1</v>
      </c>
      <c r="F1046" s="168" t="s">
        <v>306</v>
      </c>
      <c r="H1046" s="169">
        <v>655.07000000000005</v>
      </c>
      <c r="I1046" s="170"/>
      <c r="L1046" s="166"/>
      <c r="M1046" s="171"/>
      <c r="T1046" s="172"/>
      <c r="AT1046" s="167" t="s">
        <v>290</v>
      </c>
      <c r="AU1046" s="167" t="s">
        <v>85</v>
      </c>
      <c r="AV1046" s="14" t="s">
        <v>105</v>
      </c>
      <c r="AW1046" s="14" t="s">
        <v>32</v>
      </c>
      <c r="AX1046" s="14" t="s">
        <v>76</v>
      </c>
      <c r="AY1046" s="167" t="s">
        <v>282</v>
      </c>
    </row>
    <row r="1047" spans="2:65" s="15" customFormat="1" x14ac:dyDescent="0.2">
      <c r="B1047" s="173"/>
      <c r="D1047" s="152" t="s">
        <v>290</v>
      </c>
      <c r="E1047" s="174" t="s">
        <v>1</v>
      </c>
      <c r="F1047" s="175" t="s">
        <v>1173</v>
      </c>
      <c r="H1047" s="174" t="s">
        <v>1</v>
      </c>
      <c r="I1047" s="176"/>
      <c r="L1047" s="173"/>
      <c r="M1047" s="177"/>
      <c r="T1047" s="178"/>
      <c r="AT1047" s="174" t="s">
        <v>290</v>
      </c>
      <c r="AU1047" s="174" t="s">
        <v>85</v>
      </c>
      <c r="AV1047" s="15" t="s">
        <v>83</v>
      </c>
      <c r="AW1047" s="15" t="s">
        <v>32</v>
      </c>
      <c r="AX1047" s="15" t="s">
        <v>76</v>
      </c>
      <c r="AY1047" s="174" t="s">
        <v>282</v>
      </c>
    </row>
    <row r="1048" spans="2:65" s="12" customFormat="1" ht="22.5" x14ac:dyDescent="0.2">
      <c r="B1048" s="151"/>
      <c r="D1048" s="152" t="s">
        <v>290</v>
      </c>
      <c r="E1048" s="153" t="s">
        <v>1</v>
      </c>
      <c r="F1048" s="154" t="s">
        <v>1231</v>
      </c>
      <c r="H1048" s="155">
        <v>52.82</v>
      </c>
      <c r="I1048" s="156"/>
      <c r="L1048" s="151"/>
      <c r="M1048" s="157"/>
      <c r="T1048" s="158"/>
      <c r="AT1048" s="153" t="s">
        <v>290</v>
      </c>
      <c r="AU1048" s="153" t="s">
        <v>85</v>
      </c>
      <c r="AV1048" s="12" t="s">
        <v>85</v>
      </c>
      <c r="AW1048" s="12" t="s">
        <v>32</v>
      </c>
      <c r="AX1048" s="12" t="s">
        <v>76</v>
      </c>
      <c r="AY1048" s="153" t="s">
        <v>282</v>
      </c>
    </row>
    <row r="1049" spans="2:65" s="14" customFormat="1" x14ac:dyDescent="0.2">
      <c r="B1049" s="166"/>
      <c r="D1049" s="152" t="s">
        <v>290</v>
      </c>
      <c r="E1049" s="167" t="s">
        <v>1</v>
      </c>
      <c r="F1049" s="168" t="s">
        <v>306</v>
      </c>
      <c r="H1049" s="169">
        <v>52.82</v>
      </c>
      <c r="I1049" s="170"/>
      <c r="L1049" s="166"/>
      <c r="M1049" s="171"/>
      <c r="T1049" s="172"/>
      <c r="AT1049" s="167" t="s">
        <v>290</v>
      </c>
      <c r="AU1049" s="167" t="s">
        <v>85</v>
      </c>
      <c r="AV1049" s="14" t="s">
        <v>105</v>
      </c>
      <c r="AW1049" s="14" t="s">
        <v>32</v>
      </c>
      <c r="AX1049" s="14" t="s">
        <v>76</v>
      </c>
      <c r="AY1049" s="167" t="s">
        <v>282</v>
      </c>
    </row>
    <row r="1050" spans="2:65" s="15" customFormat="1" x14ac:dyDescent="0.2">
      <c r="B1050" s="173"/>
      <c r="D1050" s="152" t="s">
        <v>290</v>
      </c>
      <c r="E1050" s="174" t="s">
        <v>1</v>
      </c>
      <c r="F1050" s="175" t="s">
        <v>1183</v>
      </c>
      <c r="H1050" s="174" t="s">
        <v>1</v>
      </c>
      <c r="I1050" s="176"/>
      <c r="L1050" s="173"/>
      <c r="M1050" s="177"/>
      <c r="T1050" s="178"/>
      <c r="AT1050" s="174" t="s">
        <v>290</v>
      </c>
      <c r="AU1050" s="174" t="s">
        <v>85</v>
      </c>
      <c r="AV1050" s="15" t="s">
        <v>83</v>
      </c>
      <c r="AW1050" s="15" t="s">
        <v>32</v>
      </c>
      <c r="AX1050" s="15" t="s">
        <v>76</v>
      </c>
      <c r="AY1050" s="174" t="s">
        <v>282</v>
      </c>
    </row>
    <row r="1051" spans="2:65" s="12" customFormat="1" ht="22.5" x14ac:dyDescent="0.2">
      <c r="B1051" s="151"/>
      <c r="D1051" s="152" t="s">
        <v>290</v>
      </c>
      <c r="E1051" s="153" t="s">
        <v>1</v>
      </c>
      <c r="F1051" s="154" t="s">
        <v>1232</v>
      </c>
      <c r="H1051" s="155">
        <v>22.21</v>
      </c>
      <c r="I1051" s="156"/>
      <c r="L1051" s="151"/>
      <c r="M1051" s="157"/>
      <c r="T1051" s="158"/>
      <c r="AT1051" s="153" t="s">
        <v>290</v>
      </c>
      <c r="AU1051" s="153" t="s">
        <v>85</v>
      </c>
      <c r="AV1051" s="12" t="s">
        <v>85</v>
      </c>
      <c r="AW1051" s="12" t="s">
        <v>32</v>
      </c>
      <c r="AX1051" s="12" t="s">
        <v>76</v>
      </c>
      <c r="AY1051" s="153" t="s">
        <v>282</v>
      </c>
    </row>
    <row r="1052" spans="2:65" s="14" customFormat="1" x14ac:dyDescent="0.2">
      <c r="B1052" s="166"/>
      <c r="D1052" s="152" t="s">
        <v>290</v>
      </c>
      <c r="E1052" s="167" t="s">
        <v>1</v>
      </c>
      <c r="F1052" s="168" t="s">
        <v>306</v>
      </c>
      <c r="H1052" s="169">
        <v>22.21</v>
      </c>
      <c r="I1052" s="170"/>
      <c r="L1052" s="166"/>
      <c r="M1052" s="171"/>
      <c r="T1052" s="172"/>
      <c r="AT1052" s="167" t="s">
        <v>290</v>
      </c>
      <c r="AU1052" s="167" t="s">
        <v>85</v>
      </c>
      <c r="AV1052" s="14" t="s">
        <v>105</v>
      </c>
      <c r="AW1052" s="14" t="s">
        <v>32</v>
      </c>
      <c r="AX1052" s="14" t="s">
        <v>76</v>
      </c>
      <c r="AY1052" s="167" t="s">
        <v>282</v>
      </c>
    </row>
    <row r="1053" spans="2:65" s="15" customFormat="1" x14ac:dyDescent="0.2">
      <c r="B1053" s="173"/>
      <c r="D1053" s="152" t="s">
        <v>290</v>
      </c>
      <c r="E1053" s="174" t="s">
        <v>1</v>
      </c>
      <c r="F1053" s="175" t="s">
        <v>1185</v>
      </c>
      <c r="H1053" s="174" t="s">
        <v>1</v>
      </c>
      <c r="I1053" s="176"/>
      <c r="L1053" s="173"/>
      <c r="M1053" s="177"/>
      <c r="T1053" s="178"/>
      <c r="AT1053" s="174" t="s">
        <v>290</v>
      </c>
      <c r="AU1053" s="174" t="s">
        <v>85</v>
      </c>
      <c r="AV1053" s="15" t="s">
        <v>83</v>
      </c>
      <c r="AW1053" s="15" t="s">
        <v>32</v>
      </c>
      <c r="AX1053" s="15" t="s">
        <v>76</v>
      </c>
      <c r="AY1053" s="174" t="s">
        <v>282</v>
      </c>
    </row>
    <row r="1054" spans="2:65" s="12" customFormat="1" x14ac:dyDescent="0.2">
      <c r="B1054" s="151"/>
      <c r="D1054" s="152" t="s">
        <v>290</v>
      </c>
      <c r="E1054" s="153" t="s">
        <v>1</v>
      </c>
      <c r="F1054" s="154" t="s">
        <v>1233</v>
      </c>
      <c r="H1054" s="155">
        <v>26.58</v>
      </c>
      <c r="I1054" s="156"/>
      <c r="L1054" s="151"/>
      <c r="M1054" s="157"/>
      <c r="T1054" s="158"/>
      <c r="AT1054" s="153" t="s">
        <v>290</v>
      </c>
      <c r="AU1054" s="153" t="s">
        <v>85</v>
      </c>
      <c r="AV1054" s="12" t="s">
        <v>85</v>
      </c>
      <c r="AW1054" s="12" t="s">
        <v>32</v>
      </c>
      <c r="AX1054" s="12" t="s">
        <v>76</v>
      </c>
      <c r="AY1054" s="153" t="s">
        <v>282</v>
      </c>
    </row>
    <row r="1055" spans="2:65" s="14" customFormat="1" x14ac:dyDescent="0.2">
      <c r="B1055" s="166"/>
      <c r="D1055" s="152" t="s">
        <v>290</v>
      </c>
      <c r="E1055" s="167" t="s">
        <v>1</v>
      </c>
      <c r="F1055" s="168" t="s">
        <v>306</v>
      </c>
      <c r="H1055" s="169">
        <v>26.58</v>
      </c>
      <c r="I1055" s="170"/>
      <c r="L1055" s="166"/>
      <c r="M1055" s="171"/>
      <c r="T1055" s="172"/>
      <c r="AT1055" s="167" t="s">
        <v>290</v>
      </c>
      <c r="AU1055" s="167" t="s">
        <v>85</v>
      </c>
      <c r="AV1055" s="14" t="s">
        <v>105</v>
      </c>
      <c r="AW1055" s="14" t="s">
        <v>32</v>
      </c>
      <c r="AX1055" s="14" t="s">
        <v>76</v>
      </c>
      <c r="AY1055" s="167" t="s">
        <v>282</v>
      </c>
    </row>
    <row r="1056" spans="2:65" s="15" customFormat="1" x14ac:dyDescent="0.2">
      <c r="B1056" s="173"/>
      <c r="D1056" s="152" t="s">
        <v>290</v>
      </c>
      <c r="E1056" s="174" t="s">
        <v>1</v>
      </c>
      <c r="F1056" s="175" t="s">
        <v>1175</v>
      </c>
      <c r="H1056" s="174" t="s">
        <v>1</v>
      </c>
      <c r="I1056" s="176"/>
      <c r="L1056" s="173"/>
      <c r="M1056" s="177"/>
      <c r="T1056" s="178"/>
      <c r="AT1056" s="174" t="s">
        <v>290</v>
      </c>
      <c r="AU1056" s="174" t="s">
        <v>85</v>
      </c>
      <c r="AV1056" s="15" t="s">
        <v>83</v>
      </c>
      <c r="AW1056" s="15" t="s">
        <v>32</v>
      </c>
      <c r="AX1056" s="15" t="s">
        <v>76</v>
      </c>
      <c r="AY1056" s="174" t="s">
        <v>282</v>
      </c>
    </row>
    <row r="1057" spans="2:65" s="12" customFormat="1" x14ac:dyDescent="0.2">
      <c r="B1057" s="151"/>
      <c r="D1057" s="152" t="s">
        <v>290</v>
      </c>
      <c r="E1057" s="153" t="s">
        <v>1</v>
      </c>
      <c r="F1057" s="154" t="s">
        <v>1234</v>
      </c>
      <c r="H1057" s="155">
        <v>48.73</v>
      </c>
      <c r="I1057" s="156"/>
      <c r="L1057" s="151"/>
      <c r="M1057" s="157"/>
      <c r="T1057" s="158"/>
      <c r="AT1057" s="153" t="s">
        <v>290</v>
      </c>
      <c r="AU1057" s="153" t="s">
        <v>85</v>
      </c>
      <c r="AV1057" s="12" t="s">
        <v>85</v>
      </c>
      <c r="AW1057" s="12" t="s">
        <v>32</v>
      </c>
      <c r="AX1057" s="12" t="s">
        <v>76</v>
      </c>
      <c r="AY1057" s="153" t="s">
        <v>282</v>
      </c>
    </row>
    <row r="1058" spans="2:65" s="14" customFormat="1" x14ac:dyDescent="0.2">
      <c r="B1058" s="166"/>
      <c r="D1058" s="152" t="s">
        <v>290</v>
      </c>
      <c r="E1058" s="167" t="s">
        <v>1</v>
      </c>
      <c r="F1058" s="168" t="s">
        <v>306</v>
      </c>
      <c r="H1058" s="169">
        <v>48.73</v>
      </c>
      <c r="I1058" s="170"/>
      <c r="L1058" s="166"/>
      <c r="M1058" s="171"/>
      <c r="T1058" s="172"/>
      <c r="AT1058" s="167" t="s">
        <v>290</v>
      </c>
      <c r="AU1058" s="167" t="s">
        <v>85</v>
      </c>
      <c r="AV1058" s="14" t="s">
        <v>105</v>
      </c>
      <c r="AW1058" s="14" t="s">
        <v>32</v>
      </c>
      <c r="AX1058" s="14" t="s">
        <v>76</v>
      </c>
      <c r="AY1058" s="167" t="s">
        <v>282</v>
      </c>
    </row>
    <row r="1059" spans="2:65" s="15" customFormat="1" x14ac:dyDescent="0.2">
      <c r="B1059" s="173"/>
      <c r="D1059" s="152" t="s">
        <v>290</v>
      </c>
      <c r="E1059" s="174" t="s">
        <v>1</v>
      </c>
      <c r="F1059" s="175" t="s">
        <v>1187</v>
      </c>
      <c r="H1059" s="174" t="s">
        <v>1</v>
      </c>
      <c r="I1059" s="176"/>
      <c r="L1059" s="173"/>
      <c r="M1059" s="177"/>
      <c r="T1059" s="178"/>
      <c r="AT1059" s="174" t="s">
        <v>290</v>
      </c>
      <c r="AU1059" s="174" t="s">
        <v>85</v>
      </c>
      <c r="AV1059" s="15" t="s">
        <v>83</v>
      </c>
      <c r="AW1059" s="15" t="s">
        <v>32</v>
      </c>
      <c r="AX1059" s="15" t="s">
        <v>76</v>
      </c>
      <c r="AY1059" s="174" t="s">
        <v>282</v>
      </c>
    </row>
    <row r="1060" spans="2:65" s="12" customFormat="1" x14ac:dyDescent="0.2">
      <c r="B1060" s="151"/>
      <c r="D1060" s="152" t="s">
        <v>290</v>
      </c>
      <c r="E1060" s="153" t="s">
        <v>1</v>
      </c>
      <c r="F1060" s="154" t="s">
        <v>1235</v>
      </c>
      <c r="H1060" s="155">
        <v>76.55</v>
      </c>
      <c r="I1060" s="156"/>
      <c r="L1060" s="151"/>
      <c r="M1060" s="157"/>
      <c r="T1060" s="158"/>
      <c r="AT1060" s="153" t="s">
        <v>290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282</v>
      </c>
    </row>
    <row r="1061" spans="2:65" s="14" customFormat="1" x14ac:dyDescent="0.2">
      <c r="B1061" s="166"/>
      <c r="D1061" s="152" t="s">
        <v>290</v>
      </c>
      <c r="E1061" s="167" t="s">
        <v>1</v>
      </c>
      <c r="F1061" s="168" t="s">
        <v>306</v>
      </c>
      <c r="H1061" s="169">
        <v>76.55</v>
      </c>
      <c r="I1061" s="170"/>
      <c r="L1061" s="166"/>
      <c r="M1061" s="171"/>
      <c r="T1061" s="172"/>
      <c r="AT1061" s="167" t="s">
        <v>290</v>
      </c>
      <c r="AU1061" s="167" t="s">
        <v>85</v>
      </c>
      <c r="AV1061" s="14" t="s">
        <v>105</v>
      </c>
      <c r="AW1061" s="14" t="s">
        <v>32</v>
      </c>
      <c r="AX1061" s="14" t="s">
        <v>76</v>
      </c>
      <c r="AY1061" s="167" t="s">
        <v>282</v>
      </c>
    </row>
    <row r="1062" spans="2:65" s="15" customFormat="1" x14ac:dyDescent="0.2">
      <c r="B1062" s="173"/>
      <c r="D1062" s="152" t="s">
        <v>290</v>
      </c>
      <c r="E1062" s="174" t="s">
        <v>1</v>
      </c>
      <c r="F1062" s="175" t="s">
        <v>1189</v>
      </c>
      <c r="H1062" s="174" t="s">
        <v>1</v>
      </c>
      <c r="I1062" s="176"/>
      <c r="L1062" s="173"/>
      <c r="M1062" s="177"/>
      <c r="T1062" s="178"/>
      <c r="AT1062" s="174" t="s">
        <v>290</v>
      </c>
      <c r="AU1062" s="174" t="s">
        <v>85</v>
      </c>
      <c r="AV1062" s="15" t="s">
        <v>83</v>
      </c>
      <c r="AW1062" s="15" t="s">
        <v>32</v>
      </c>
      <c r="AX1062" s="15" t="s">
        <v>76</v>
      </c>
      <c r="AY1062" s="174" t="s">
        <v>282</v>
      </c>
    </row>
    <row r="1063" spans="2:65" s="12" customFormat="1" x14ac:dyDescent="0.2">
      <c r="B1063" s="151"/>
      <c r="D1063" s="152" t="s">
        <v>290</v>
      </c>
      <c r="E1063" s="153" t="s">
        <v>1</v>
      </c>
      <c r="F1063" s="154" t="s">
        <v>1236</v>
      </c>
      <c r="H1063" s="155">
        <v>52.64</v>
      </c>
      <c r="I1063" s="156"/>
      <c r="L1063" s="151"/>
      <c r="M1063" s="157"/>
      <c r="T1063" s="158"/>
      <c r="AT1063" s="153" t="s">
        <v>290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282</v>
      </c>
    </row>
    <row r="1064" spans="2:65" s="14" customFormat="1" x14ac:dyDescent="0.2">
      <c r="B1064" s="166"/>
      <c r="D1064" s="152" t="s">
        <v>290</v>
      </c>
      <c r="E1064" s="167" t="s">
        <v>1</v>
      </c>
      <c r="F1064" s="168" t="s">
        <v>306</v>
      </c>
      <c r="H1064" s="169">
        <v>52.64</v>
      </c>
      <c r="I1064" s="170"/>
      <c r="L1064" s="166"/>
      <c r="M1064" s="171"/>
      <c r="T1064" s="172"/>
      <c r="AT1064" s="167" t="s">
        <v>290</v>
      </c>
      <c r="AU1064" s="167" t="s">
        <v>85</v>
      </c>
      <c r="AV1064" s="14" t="s">
        <v>105</v>
      </c>
      <c r="AW1064" s="14" t="s">
        <v>32</v>
      </c>
      <c r="AX1064" s="14" t="s">
        <v>76</v>
      </c>
      <c r="AY1064" s="167" t="s">
        <v>282</v>
      </c>
    </row>
    <row r="1065" spans="2:65" s="13" customFormat="1" x14ac:dyDescent="0.2">
      <c r="B1065" s="159"/>
      <c r="D1065" s="152" t="s">
        <v>290</v>
      </c>
      <c r="E1065" s="160" t="s">
        <v>1</v>
      </c>
      <c r="F1065" s="161" t="s">
        <v>292</v>
      </c>
      <c r="H1065" s="162">
        <v>934.6</v>
      </c>
      <c r="I1065" s="163"/>
      <c r="L1065" s="159"/>
      <c r="M1065" s="164"/>
      <c r="T1065" s="165"/>
      <c r="AT1065" s="160" t="s">
        <v>290</v>
      </c>
      <c r="AU1065" s="160" t="s">
        <v>85</v>
      </c>
      <c r="AV1065" s="13" t="s">
        <v>288</v>
      </c>
      <c r="AW1065" s="13" t="s">
        <v>32</v>
      </c>
      <c r="AX1065" s="13" t="s">
        <v>83</v>
      </c>
      <c r="AY1065" s="160" t="s">
        <v>282</v>
      </c>
    </row>
    <row r="1066" spans="2:65" s="1" customFormat="1" ht="24.2" customHeight="1" x14ac:dyDescent="0.2">
      <c r="B1066" s="32"/>
      <c r="C1066" s="137" t="s">
        <v>1237</v>
      </c>
      <c r="D1066" s="137" t="s">
        <v>284</v>
      </c>
      <c r="E1066" s="138" t="s">
        <v>1238</v>
      </c>
      <c r="F1066" s="139" t="s">
        <v>1239</v>
      </c>
      <c r="G1066" s="140" t="s">
        <v>295</v>
      </c>
      <c r="H1066" s="141">
        <v>128.92099999999999</v>
      </c>
      <c r="I1066" s="142"/>
      <c r="J1066" s="143">
        <f>ROUND(I1066*H1066,2)</f>
        <v>0</v>
      </c>
      <c r="K1066" s="144"/>
      <c r="L1066" s="32"/>
      <c r="M1066" s="145" t="s">
        <v>1</v>
      </c>
      <c r="N1066" s="146" t="s">
        <v>41</v>
      </c>
      <c r="P1066" s="147">
        <f>O1066*H1066</f>
        <v>0</v>
      </c>
      <c r="Q1066" s="147">
        <v>2.16</v>
      </c>
      <c r="R1066" s="147">
        <f>Q1066*H1066</f>
        <v>278.46935999999999</v>
      </c>
      <c r="S1066" s="147">
        <v>0</v>
      </c>
      <c r="T1066" s="148">
        <f>S1066*H1066</f>
        <v>0</v>
      </c>
      <c r="AR1066" s="149" t="s">
        <v>288</v>
      </c>
      <c r="AT1066" s="149" t="s">
        <v>284</v>
      </c>
      <c r="AU1066" s="149" t="s">
        <v>85</v>
      </c>
      <c r="AY1066" s="17" t="s">
        <v>282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288</v>
      </c>
      <c r="BM1066" s="149" t="s">
        <v>1240</v>
      </c>
    </row>
    <row r="1067" spans="2:65" s="12" customFormat="1" ht="22.5" x14ac:dyDescent="0.2">
      <c r="B1067" s="151"/>
      <c r="D1067" s="152" t="s">
        <v>290</v>
      </c>
      <c r="E1067" s="153" t="s">
        <v>1</v>
      </c>
      <c r="F1067" s="154" t="s">
        <v>412</v>
      </c>
      <c r="H1067" s="155">
        <v>39.642000000000003</v>
      </c>
      <c r="I1067" s="156"/>
      <c r="L1067" s="151"/>
      <c r="M1067" s="157"/>
      <c r="T1067" s="158"/>
      <c r="AT1067" s="153" t="s">
        <v>290</v>
      </c>
      <c r="AU1067" s="153" t="s">
        <v>85</v>
      </c>
      <c r="AV1067" s="12" t="s">
        <v>85</v>
      </c>
      <c r="AW1067" s="12" t="s">
        <v>32</v>
      </c>
      <c r="AX1067" s="12" t="s">
        <v>76</v>
      </c>
      <c r="AY1067" s="153" t="s">
        <v>282</v>
      </c>
    </row>
    <row r="1068" spans="2:65" s="12" customFormat="1" x14ac:dyDescent="0.2">
      <c r="B1068" s="151"/>
      <c r="D1068" s="152" t="s">
        <v>290</v>
      </c>
      <c r="E1068" s="153" t="s">
        <v>1</v>
      </c>
      <c r="F1068" s="154" t="s">
        <v>413</v>
      </c>
      <c r="H1068" s="155">
        <v>9.9410000000000007</v>
      </c>
      <c r="I1068" s="156"/>
      <c r="L1068" s="151"/>
      <c r="M1068" s="157"/>
      <c r="T1068" s="158"/>
      <c r="AT1068" s="153" t="s">
        <v>290</v>
      </c>
      <c r="AU1068" s="153" t="s">
        <v>85</v>
      </c>
      <c r="AV1068" s="12" t="s">
        <v>85</v>
      </c>
      <c r="AW1068" s="12" t="s">
        <v>32</v>
      </c>
      <c r="AX1068" s="12" t="s">
        <v>76</v>
      </c>
      <c r="AY1068" s="153" t="s">
        <v>282</v>
      </c>
    </row>
    <row r="1069" spans="2:65" s="12" customFormat="1" ht="22.5" x14ac:dyDescent="0.2">
      <c r="B1069" s="151"/>
      <c r="D1069" s="152" t="s">
        <v>290</v>
      </c>
      <c r="E1069" s="153" t="s">
        <v>1</v>
      </c>
      <c r="F1069" s="154" t="s">
        <v>414</v>
      </c>
      <c r="H1069" s="155">
        <v>26.64</v>
      </c>
      <c r="I1069" s="156"/>
      <c r="L1069" s="151"/>
      <c r="M1069" s="157"/>
      <c r="T1069" s="158"/>
      <c r="AT1069" s="153" t="s">
        <v>290</v>
      </c>
      <c r="AU1069" s="153" t="s">
        <v>85</v>
      </c>
      <c r="AV1069" s="12" t="s">
        <v>85</v>
      </c>
      <c r="AW1069" s="12" t="s">
        <v>32</v>
      </c>
      <c r="AX1069" s="12" t="s">
        <v>76</v>
      </c>
      <c r="AY1069" s="153" t="s">
        <v>282</v>
      </c>
    </row>
    <row r="1070" spans="2:65" s="12" customFormat="1" x14ac:dyDescent="0.2">
      <c r="B1070" s="151"/>
      <c r="D1070" s="152" t="s">
        <v>290</v>
      </c>
      <c r="E1070" s="153" t="s">
        <v>1</v>
      </c>
      <c r="F1070" s="154" t="s">
        <v>413</v>
      </c>
      <c r="H1070" s="155">
        <v>9.9410000000000007</v>
      </c>
      <c r="I1070" s="156"/>
      <c r="L1070" s="151"/>
      <c r="M1070" s="157"/>
      <c r="T1070" s="158"/>
      <c r="AT1070" s="153" t="s">
        <v>290</v>
      </c>
      <c r="AU1070" s="153" t="s">
        <v>85</v>
      </c>
      <c r="AV1070" s="12" t="s">
        <v>85</v>
      </c>
      <c r="AW1070" s="12" t="s">
        <v>32</v>
      </c>
      <c r="AX1070" s="12" t="s">
        <v>76</v>
      </c>
      <c r="AY1070" s="153" t="s">
        <v>282</v>
      </c>
    </row>
    <row r="1071" spans="2:65" s="12" customFormat="1" x14ac:dyDescent="0.2">
      <c r="B1071" s="151"/>
      <c r="D1071" s="152" t="s">
        <v>290</v>
      </c>
      <c r="E1071" s="153" t="s">
        <v>1</v>
      </c>
      <c r="F1071" s="154" t="s">
        <v>415</v>
      </c>
      <c r="H1071" s="155">
        <v>42.756999999999998</v>
      </c>
      <c r="I1071" s="156"/>
      <c r="L1071" s="151"/>
      <c r="M1071" s="157"/>
      <c r="T1071" s="158"/>
      <c r="AT1071" s="153" t="s">
        <v>290</v>
      </c>
      <c r="AU1071" s="153" t="s">
        <v>85</v>
      </c>
      <c r="AV1071" s="12" t="s">
        <v>85</v>
      </c>
      <c r="AW1071" s="12" t="s">
        <v>32</v>
      </c>
      <c r="AX1071" s="12" t="s">
        <v>76</v>
      </c>
      <c r="AY1071" s="153" t="s">
        <v>282</v>
      </c>
    </row>
    <row r="1072" spans="2:65" s="14" customFormat="1" x14ac:dyDescent="0.2">
      <c r="B1072" s="166"/>
      <c r="D1072" s="152" t="s">
        <v>290</v>
      </c>
      <c r="E1072" s="167" t="s">
        <v>1</v>
      </c>
      <c r="F1072" s="168" t="s">
        <v>306</v>
      </c>
      <c r="H1072" s="169">
        <v>128.92099999999999</v>
      </c>
      <c r="I1072" s="170"/>
      <c r="L1072" s="166"/>
      <c r="M1072" s="171"/>
      <c r="T1072" s="172"/>
      <c r="AT1072" s="167" t="s">
        <v>290</v>
      </c>
      <c r="AU1072" s="167" t="s">
        <v>85</v>
      </c>
      <c r="AV1072" s="14" t="s">
        <v>105</v>
      </c>
      <c r="AW1072" s="14" t="s">
        <v>32</v>
      </c>
      <c r="AX1072" s="14" t="s">
        <v>76</v>
      </c>
      <c r="AY1072" s="167" t="s">
        <v>282</v>
      </c>
    </row>
    <row r="1073" spans="2:65" s="13" customFormat="1" x14ac:dyDescent="0.2">
      <c r="B1073" s="159"/>
      <c r="D1073" s="152" t="s">
        <v>290</v>
      </c>
      <c r="E1073" s="160" t="s">
        <v>1</v>
      </c>
      <c r="F1073" s="161" t="s">
        <v>292</v>
      </c>
      <c r="H1073" s="162">
        <v>128.92099999999999</v>
      </c>
      <c r="I1073" s="163"/>
      <c r="L1073" s="159"/>
      <c r="M1073" s="164"/>
      <c r="T1073" s="165"/>
      <c r="AT1073" s="160" t="s">
        <v>290</v>
      </c>
      <c r="AU1073" s="160" t="s">
        <v>85</v>
      </c>
      <c r="AV1073" s="13" t="s">
        <v>288</v>
      </c>
      <c r="AW1073" s="13" t="s">
        <v>32</v>
      </c>
      <c r="AX1073" s="13" t="s">
        <v>83</v>
      </c>
      <c r="AY1073" s="160" t="s">
        <v>282</v>
      </c>
    </row>
    <row r="1074" spans="2:65" s="1" customFormat="1" ht="33" customHeight="1" x14ac:dyDescent="0.2">
      <c r="B1074" s="32"/>
      <c r="C1074" s="137" t="s">
        <v>1241</v>
      </c>
      <c r="D1074" s="137" t="s">
        <v>284</v>
      </c>
      <c r="E1074" s="138" t="s">
        <v>1242</v>
      </c>
      <c r="F1074" s="139" t="s">
        <v>1243</v>
      </c>
      <c r="G1074" s="140" t="s">
        <v>287</v>
      </c>
      <c r="H1074" s="141">
        <v>160.65</v>
      </c>
      <c r="I1074" s="142"/>
      <c r="J1074" s="143">
        <f>ROUND(I1074*H1074,2)</f>
        <v>0</v>
      </c>
      <c r="K1074" s="144"/>
      <c r="L1074" s="32"/>
      <c r="M1074" s="145" t="s">
        <v>1</v>
      </c>
      <c r="N1074" s="146" t="s">
        <v>41</v>
      </c>
      <c r="P1074" s="147">
        <f>O1074*H1074</f>
        <v>0</v>
      </c>
      <c r="Q1074" s="147">
        <v>2E-3</v>
      </c>
      <c r="R1074" s="147">
        <f>Q1074*H1074</f>
        <v>0.32130000000000003</v>
      </c>
      <c r="S1074" s="147">
        <v>0</v>
      </c>
      <c r="T1074" s="148">
        <f>S1074*H1074</f>
        <v>0</v>
      </c>
      <c r="AR1074" s="149" t="s">
        <v>288</v>
      </c>
      <c r="AT1074" s="149" t="s">
        <v>284</v>
      </c>
      <c r="AU1074" s="149" t="s">
        <v>85</v>
      </c>
      <c r="AY1074" s="17" t="s">
        <v>282</v>
      </c>
      <c r="BE1074" s="150">
        <f>IF(N1074="základní",J1074,0)</f>
        <v>0</v>
      </c>
      <c r="BF1074" s="150">
        <f>IF(N1074="snížená",J1074,0)</f>
        <v>0</v>
      </c>
      <c r="BG1074" s="150">
        <f>IF(N1074="zákl. přenesená",J1074,0)</f>
        <v>0</v>
      </c>
      <c r="BH1074" s="150">
        <f>IF(N1074="sníž. přenesená",J1074,0)</f>
        <v>0</v>
      </c>
      <c r="BI1074" s="150">
        <f>IF(N1074="nulová",J1074,0)</f>
        <v>0</v>
      </c>
      <c r="BJ1074" s="17" t="s">
        <v>83</v>
      </c>
      <c r="BK1074" s="150">
        <f>ROUND(I1074*H1074,2)</f>
        <v>0</v>
      </c>
      <c r="BL1074" s="17" t="s">
        <v>288</v>
      </c>
      <c r="BM1074" s="149" t="s">
        <v>1244</v>
      </c>
    </row>
    <row r="1075" spans="2:65" s="15" customFormat="1" x14ac:dyDescent="0.2">
      <c r="B1075" s="173"/>
      <c r="D1075" s="152" t="s">
        <v>290</v>
      </c>
      <c r="E1075" s="174" t="s">
        <v>1</v>
      </c>
      <c r="F1075" s="175" t="s">
        <v>1245</v>
      </c>
      <c r="H1075" s="174" t="s">
        <v>1</v>
      </c>
      <c r="I1075" s="176"/>
      <c r="L1075" s="173"/>
      <c r="M1075" s="177"/>
      <c r="T1075" s="178"/>
      <c r="AT1075" s="174" t="s">
        <v>290</v>
      </c>
      <c r="AU1075" s="174" t="s">
        <v>85</v>
      </c>
      <c r="AV1075" s="15" t="s">
        <v>83</v>
      </c>
      <c r="AW1075" s="15" t="s">
        <v>32</v>
      </c>
      <c r="AX1075" s="15" t="s">
        <v>76</v>
      </c>
      <c r="AY1075" s="174" t="s">
        <v>282</v>
      </c>
    </row>
    <row r="1076" spans="2:65" s="12" customFormat="1" x14ac:dyDescent="0.2">
      <c r="B1076" s="151"/>
      <c r="D1076" s="152" t="s">
        <v>290</v>
      </c>
      <c r="E1076" s="153" t="s">
        <v>1</v>
      </c>
      <c r="F1076" s="154" t="s">
        <v>1246</v>
      </c>
      <c r="H1076" s="155">
        <v>160.65</v>
      </c>
      <c r="I1076" s="156"/>
      <c r="L1076" s="151"/>
      <c r="M1076" s="157"/>
      <c r="T1076" s="158"/>
      <c r="AT1076" s="153" t="s">
        <v>290</v>
      </c>
      <c r="AU1076" s="153" t="s">
        <v>85</v>
      </c>
      <c r="AV1076" s="12" t="s">
        <v>85</v>
      </c>
      <c r="AW1076" s="12" t="s">
        <v>32</v>
      </c>
      <c r="AX1076" s="12" t="s">
        <v>76</v>
      </c>
      <c r="AY1076" s="153" t="s">
        <v>282</v>
      </c>
    </row>
    <row r="1077" spans="2:65" s="13" customFormat="1" x14ac:dyDescent="0.2">
      <c r="B1077" s="159"/>
      <c r="D1077" s="152" t="s">
        <v>290</v>
      </c>
      <c r="E1077" s="160" t="s">
        <v>1</v>
      </c>
      <c r="F1077" s="161" t="s">
        <v>292</v>
      </c>
      <c r="H1077" s="162">
        <v>160.65</v>
      </c>
      <c r="I1077" s="163"/>
      <c r="L1077" s="159"/>
      <c r="M1077" s="164"/>
      <c r="T1077" s="165"/>
      <c r="AT1077" s="160" t="s">
        <v>290</v>
      </c>
      <c r="AU1077" s="160" t="s">
        <v>85</v>
      </c>
      <c r="AV1077" s="13" t="s">
        <v>288</v>
      </c>
      <c r="AW1077" s="13" t="s">
        <v>32</v>
      </c>
      <c r="AX1077" s="13" t="s">
        <v>83</v>
      </c>
      <c r="AY1077" s="160" t="s">
        <v>282</v>
      </c>
    </row>
    <row r="1078" spans="2:65" s="1" customFormat="1" ht="37.9" customHeight="1" x14ac:dyDescent="0.2">
      <c r="B1078" s="32"/>
      <c r="C1078" s="179" t="s">
        <v>1247</v>
      </c>
      <c r="D1078" s="179" t="s">
        <v>1020</v>
      </c>
      <c r="E1078" s="180" t="s">
        <v>1021</v>
      </c>
      <c r="F1078" s="181" t="s">
        <v>1022</v>
      </c>
      <c r="G1078" s="182" t="s">
        <v>287</v>
      </c>
      <c r="H1078" s="183">
        <v>163.863</v>
      </c>
      <c r="I1078" s="184"/>
      <c r="J1078" s="185">
        <f>ROUND(I1078*H1078,2)</f>
        <v>0</v>
      </c>
      <c r="K1078" s="186"/>
      <c r="L1078" s="187"/>
      <c r="M1078" s="188" t="s">
        <v>1</v>
      </c>
      <c r="N1078" s="189" t="s">
        <v>41</v>
      </c>
      <c r="P1078" s="147">
        <f>O1078*H1078</f>
        <v>0</v>
      </c>
      <c r="Q1078" s="147">
        <v>0.11799999999999999</v>
      </c>
      <c r="R1078" s="147">
        <f>Q1078*H1078</f>
        <v>19.335833999999998</v>
      </c>
      <c r="S1078" s="147">
        <v>0</v>
      </c>
      <c r="T1078" s="148">
        <f>S1078*H1078</f>
        <v>0</v>
      </c>
      <c r="AR1078" s="149" t="s">
        <v>350</v>
      </c>
      <c r="AT1078" s="149" t="s">
        <v>1020</v>
      </c>
      <c r="AU1078" s="149" t="s">
        <v>85</v>
      </c>
      <c r="AY1078" s="17" t="s">
        <v>282</v>
      </c>
      <c r="BE1078" s="150">
        <f>IF(N1078="základní",J1078,0)</f>
        <v>0</v>
      </c>
      <c r="BF1078" s="150">
        <f>IF(N1078="snížená",J1078,0)</f>
        <v>0</v>
      </c>
      <c r="BG1078" s="150">
        <f>IF(N1078="zákl. přenesená",J1078,0)</f>
        <v>0</v>
      </c>
      <c r="BH1078" s="150">
        <f>IF(N1078="sníž. přenesená",J1078,0)</f>
        <v>0</v>
      </c>
      <c r="BI1078" s="150">
        <f>IF(N1078="nulová",J1078,0)</f>
        <v>0</v>
      </c>
      <c r="BJ1078" s="17" t="s">
        <v>83</v>
      </c>
      <c r="BK1078" s="150">
        <f>ROUND(I1078*H1078,2)</f>
        <v>0</v>
      </c>
      <c r="BL1078" s="17" t="s">
        <v>288</v>
      </c>
      <c r="BM1078" s="149" t="s">
        <v>1248</v>
      </c>
    </row>
    <row r="1079" spans="2:65" s="12" customFormat="1" x14ac:dyDescent="0.2">
      <c r="B1079" s="151"/>
      <c r="D1079" s="152" t="s">
        <v>290</v>
      </c>
      <c r="F1079" s="154" t="s">
        <v>1249</v>
      </c>
      <c r="H1079" s="155">
        <v>163.863</v>
      </c>
      <c r="I1079" s="156"/>
      <c r="L1079" s="151"/>
      <c r="M1079" s="157"/>
      <c r="T1079" s="158"/>
      <c r="AT1079" s="153" t="s">
        <v>290</v>
      </c>
      <c r="AU1079" s="153" t="s">
        <v>85</v>
      </c>
      <c r="AV1079" s="12" t="s">
        <v>85</v>
      </c>
      <c r="AW1079" s="12" t="s">
        <v>4</v>
      </c>
      <c r="AX1079" s="12" t="s">
        <v>83</v>
      </c>
      <c r="AY1079" s="153" t="s">
        <v>282</v>
      </c>
    </row>
    <row r="1080" spans="2:65" s="1" customFormat="1" ht="21.75" customHeight="1" x14ac:dyDescent="0.2">
      <c r="B1080" s="32"/>
      <c r="C1080" s="137" t="s">
        <v>1250</v>
      </c>
      <c r="D1080" s="137" t="s">
        <v>284</v>
      </c>
      <c r="E1080" s="138" t="s">
        <v>1251</v>
      </c>
      <c r="F1080" s="139" t="s">
        <v>1252</v>
      </c>
      <c r="G1080" s="140" t="s">
        <v>287</v>
      </c>
      <c r="H1080" s="141">
        <v>224.29</v>
      </c>
      <c r="I1080" s="142"/>
      <c r="J1080" s="143">
        <f>ROUND(I1080*H1080,2)</f>
        <v>0</v>
      </c>
      <c r="K1080" s="144"/>
      <c r="L1080" s="32"/>
      <c r="M1080" s="145" t="s">
        <v>1</v>
      </c>
      <c r="N1080" s="146" t="s">
        <v>41</v>
      </c>
      <c r="P1080" s="147">
        <f>O1080*H1080</f>
        <v>0</v>
      </c>
      <c r="Q1080" s="147">
        <v>0.26140999999999998</v>
      </c>
      <c r="R1080" s="147">
        <f>Q1080*H1080</f>
        <v>58.631648899999995</v>
      </c>
      <c r="S1080" s="147">
        <v>0</v>
      </c>
      <c r="T1080" s="148">
        <f>S1080*H1080</f>
        <v>0</v>
      </c>
      <c r="AR1080" s="149" t="s">
        <v>288</v>
      </c>
      <c r="AT1080" s="149" t="s">
        <v>284</v>
      </c>
      <c r="AU1080" s="149" t="s">
        <v>85</v>
      </c>
      <c r="AY1080" s="17" t="s">
        <v>282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83</v>
      </c>
      <c r="BK1080" s="150">
        <f>ROUND(I1080*H1080,2)</f>
        <v>0</v>
      </c>
      <c r="BL1080" s="17" t="s">
        <v>288</v>
      </c>
      <c r="BM1080" s="149" t="s">
        <v>1253</v>
      </c>
    </row>
    <row r="1081" spans="2:65" s="15" customFormat="1" x14ac:dyDescent="0.2">
      <c r="B1081" s="173"/>
      <c r="D1081" s="152" t="s">
        <v>290</v>
      </c>
      <c r="E1081" s="174" t="s">
        <v>1</v>
      </c>
      <c r="F1081" s="175" t="s">
        <v>996</v>
      </c>
      <c r="H1081" s="174" t="s">
        <v>1</v>
      </c>
      <c r="I1081" s="176"/>
      <c r="L1081" s="173"/>
      <c r="M1081" s="177"/>
      <c r="T1081" s="178"/>
      <c r="AT1081" s="174" t="s">
        <v>290</v>
      </c>
      <c r="AU1081" s="174" t="s">
        <v>85</v>
      </c>
      <c r="AV1081" s="15" t="s">
        <v>83</v>
      </c>
      <c r="AW1081" s="15" t="s">
        <v>32</v>
      </c>
      <c r="AX1081" s="15" t="s">
        <v>76</v>
      </c>
      <c r="AY1081" s="174" t="s">
        <v>282</v>
      </c>
    </row>
    <row r="1082" spans="2:65" s="12" customFormat="1" x14ac:dyDescent="0.2">
      <c r="B1082" s="151"/>
      <c r="D1082" s="152" t="s">
        <v>290</v>
      </c>
      <c r="E1082" s="153" t="s">
        <v>1</v>
      </c>
      <c r="F1082" s="154" t="s">
        <v>1254</v>
      </c>
      <c r="H1082" s="155">
        <v>224.29</v>
      </c>
      <c r="I1082" s="156"/>
      <c r="L1082" s="151"/>
      <c r="M1082" s="157"/>
      <c r="T1082" s="158"/>
      <c r="AT1082" s="153" t="s">
        <v>290</v>
      </c>
      <c r="AU1082" s="153" t="s">
        <v>85</v>
      </c>
      <c r="AV1082" s="12" t="s">
        <v>85</v>
      </c>
      <c r="AW1082" s="12" t="s">
        <v>32</v>
      </c>
      <c r="AX1082" s="12" t="s">
        <v>76</v>
      </c>
      <c r="AY1082" s="153" t="s">
        <v>282</v>
      </c>
    </row>
    <row r="1083" spans="2:65" s="13" customFormat="1" x14ac:dyDescent="0.2">
      <c r="B1083" s="159"/>
      <c r="D1083" s="152" t="s">
        <v>290</v>
      </c>
      <c r="E1083" s="160" t="s">
        <v>1</v>
      </c>
      <c r="F1083" s="161" t="s">
        <v>292</v>
      </c>
      <c r="H1083" s="162">
        <v>224.29</v>
      </c>
      <c r="I1083" s="163"/>
      <c r="L1083" s="159"/>
      <c r="M1083" s="164"/>
      <c r="T1083" s="165"/>
      <c r="AT1083" s="160" t="s">
        <v>290</v>
      </c>
      <c r="AU1083" s="160" t="s">
        <v>85</v>
      </c>
      <c r="AV1083" s="13" t="s">
        <v>288</v>
      </c>
      <c r="AW1083" s="13" t="s">
        <v>32</v>
      </c>
      <c r="AX1083" s="13" t="s">
        <v>83</v>
      </c>
      <c r="AY1083" s="160" t="s">
        <v>282</v>
      </c>
    </row>
    <row r="1084" spans="2:65" s="1" customFormat="1" ht="44.25" customHeight="1" x14ac:dyDescent="0.2">
      <c r="B1084" s="32"/>
      <c r="C1084" s="137" t="s">
        <v>1255</v>
      </c>
      <c r="D1084" s="137" t="s">
        <v>284</v>
      </c>
      <c r="E1084" s="138" t="s">
        <v>1256</v>
      </c>
      <c r="F1084" s="139" t="s">
        <v>1257</v>
      </c>
      <c r="G1084" s="140" t="s">
        <v>613</v>
      </c>
      <c r="H1084" s="141">
        <v>16</v>
      </c>
      <c r="I1084" s="142"/>
      <c r="J1084" s="143">
        <f>ROUND(I1084*H1084,2)</f>
        <v>0</v>
      </c>
      <c r="K1084" s="144"/>
      <c r="L1084" s="32"/>
      <c r="M1084" s="145" t="s">
        <v>1</v>
      </c>
      <c r="N1084" s="146" t="s">
        <v>41</v>
      </c>
      <c r="P1084" s="147">
        <f>O1084*H1084</f>
        <v>0</v>
      </c>
      <c r="Q1084" s="147">
        <v>1.7770000000000001E-2</v>
      </c>
      <c r="R1084" s="147">
        <f>Q1084*H1084</f>
        <v>0.28432000000000002</v>
      </c>
      <c r="S1084" s="147">
        <v>0</v>
      </c>
      <c r="T1084" s="148">
        <f>S1084*H1084</f>
        <v>0</v>
      </c>
      <c r="AR1084" s="149" t="s">
        <v>288</v>
      </c>
      <c r="AT1084" s="149" t="s">
        <v>284</v>
      </c>
      <c r="AU1084" s="149" t="s">
        <v>85</v>
      </c>
      <c r="AY1084" s="17" t="s">
        <v>282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83</v>
      </c>
      <c r="BK1084" s="150">
        <f>ROUND(I1084*H1084,2)</f>
        <v>0</v>
      </c>
      <c r="BL1084" s="17" t="s">
        <v>288</v>
      </c>
      <c r="BM1084" s="149" t="s">
        <v>1258</v>
      </c>
    </row>
    <row r="1085" spans="2:65" s="1" customFormat="1" ht="55.5" customHeight="1" x14ac:dyDescent="0.2">
      <c r="B1085" s="32"/>
      <c r="C1085" s="179" t="s">
        <v>1259</v>
      </c>
      <c r="D1085" s="179" t="s">
        <v>1020</v>
      </c>
      <c r="E1085" s="180" t="s">
        <v>1260</v>
      </c>
      <c r="F1085" s="181" t="s">
        <v>1261</v>
      </c>
      <c r="G1085" s="182" t="s">
        <v>613</v>
      </c>
      <c r="H1085" s="183">
        <v>9</v>
      </c>
      <c r="I1085" s="184"/>
      <c r="J1085" s="185">
        <f>ROUND(I1085*H1085,2)</f>
        <v>0</v>
      </c>
      <c r="K1085" s="186"/>
      <c r="L1085" s="187"/>
      <c r="M1085" s="188" t="s">
        <v>1</v>
      </c>
      <c r="N1085" s="189" t="s">
        <v>41</v>
      </c>
      <c r="P1085" s="147">
        <f>O1085*H1085</f>
        <v>0</v>
      </c>
      <c r="Q1085" s="147">
        <v>1.225E-2</v>
      </c>
      <c r="R1085" s="147">
        <f>Q1085*H1085</f>
        <v>0.11025</v>
      </c>
      <c r="S1085" s="147">
        <v>0</v>
      </c>
      <c r="T1085" s="148">
        <f>S1085*H1085</f>
        <v>0</v>
      </c>
      <c r="AR1085" s="149" t="s">
        <v>350</v>
      </c>
      <c r="AT1085" s="149" t="s">
        <v>1020</v>
      </c>
      <c r="AU1085" s="149" t="s">
        <v>85</v>
      </c>
      <c r="AY1085" s="17" t="s">
        <v>282</v>
      </c>
      <c r="BE1085" s="150">
        <f>IF(N1085="základní",J1085,0)</f>
        <v>0</v>
      </c>
      <c r="BF1085" s="150">
        <f>IF(N1085="snížená",J1085,0)</f>
        <v>0</v>
      </c>
      <c r="BG1085" s="150">
        <f>IF(N1085="zákl. přenesená",J1085,0)</f>
        <v>0</v>
      </c>
      <c r="BH1085" s="150">
        <f>IF(N1085="sníž. přenesená",J1085,0)</f>
        <v>0</v>
      </c>
      <c r="BI1085" s="150">
        <f>IF(N1085="nulová",J1085,0)</f>
        <v>0</v>
      </c>
      <c r="BJ1085" s="17" t="s">
        <v>83</v>
      </c>
      <c r="BK1085" s="150">
        <f>ROUND(I1085*H1085,2)</f>
        <v>0</v>
      </c>
      <c r="BL1085" s="17" t="s">
        <v>288</v>
      </c>
      <c r="BM1085" s="149" t="s">
        <v>1262</v>
      </c>
    </row>
    <row r="1086" spans="2:65" s="15" customFormat="1" x14ac:dyDescent="0.2">
      <c r="B1086" s="173"/>
      <c r="D1086" s="152" t="s">
        <v>290</v>
      </c>
      <c r="E1086" s="174" t="s">
        <v>1</v>
      </c>
      <c r="F1086" s="175" t="s">
        <v>1263</v>
      </c>
      <c r="H1086" s="174" t="s">
        <v>1</v>
      </c>
      <c r="I1086" s="176"/>
      <c r="L1086" s="173"/>
      <c r="M1086" s="177"/>
      <c r="T1086" s="178"/>
      <c r="AT1086" s="174" t="s">
        <v>290</v>
      </c>
      <c r="AU1086" s="174" t="s">
        <v>85</v>
      </c>
      <c r="AV1086" s="15" t="s">
        <v>83</v>
      </c>
      <c r="AW1086" s="15" t="s">
        <v>32</v>
      </c>
      <c r="AX1086" s="15" t="s">
        <v>76</v>
      </c>
      <c r="AY1086" s="174" t="s">
        <v>282</v>
      </c>
    </row>
    <row r="1087" spans="2:65" s="12" customFormat="1" x14ac:dyDescent="0.2">
      <c r="B1087" s="151"/>
      <c r="D1087" s="152" t="s">
        <v>290</v>
      </c>
      <c r="E1087" s="153" t="s">
        <v>1</v>
      </c>
      <c r="F1087" s="154" t="s">
        <v>1264</v>
      </c>
      <c r="H1087" s="155">
        <v>9</v>
      </c>
      <c r="I1087" s="156"/>
      <c r="L1087" s="151"/>
      <c r="M1087" s="157"/>
      <c r="T1087" s="158"/>
      <c r="AT1087" s="153" t="s">
        <v>290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282</v>
      </c>
    </row>
    <row r="1088" spans="2:65" s="13" customFormat="1" x14ac:dyDescent="0.2">
      <c r="B1088" s="159"/>
      <c r="D1088" s="152" t="s">
        <v>290</v>
      </c>
      <c r="E1088" s="160" t="s">
        <v>1</v>
      </c>
      <c r="F1088" s="161" t="s">
        <v>292</v>
      </c>
      <c r="H1088" s="162">
        <v>9</v>
      </c>
      <c r="I1088" s="163"/>
      <c r="L1088" s="159"/>
      <c r="M1088" s="164"/>
      <c r="T1088" s="165"/>
      <c r="AT1088" s="160" t="s">
        <v>290</v>
      </c>
      <c r="AU1088" s="160" t="s">
        <v>85</v>
      </c>
      <c r="AV1088" s="13" t="s">
        <v>288</v>
      </c>
      <c r="AW1088" s="13" t="s">
        <v>32</v>
      </c>
      <c r="AX1088" s="13" t="s">
        <v>83</v>
      </c>
      <c r="AY1088" s="160" t="s">
        <v>282</v>
      </c>
    </row>
    <row r="1089" spans="2:65" s="1" customFormat="1" ht="55.5" customHeight="1" x14ac:dyDescent="0.2">
      <c r="B1089" s="32"/>
      <c r="C1089" s="179" t="s">
        <v>1265</v>
      </c>
      <c r="D1089" s="179" t="s">
        <v>1020</v>
      </c>
      <c r="E1089" s="180" t="s">
        <v>1266</v>
      </c>
      <c r="F1089" s="181" t="s">
        <v>1267</v>
      </c>
      <c r="G1089" s="182" t="s">
        <v>613</v>
      </c>
      <c r="H1089" s="183">
        <v>6</v>
      </c>
      <c r="I1089" s="184"/>
      <c r="J1089" s="185">
        <f>ROUND(I1089*H1089,2)</f>
        <v>0</v>
      </c>
      <c r="K1089" s="186"/>
      <c r="L1089" s="187"/>
      <c r="M1089" s="188" t="s">
        <v>1</v>
      </c>
      <c r="N1089" s="189" t="s">
        <v>41</v>
      </c>
      <c r="P1089" s="147">
        <f>O1089*H1089</f>
        <v>0</v>
      </c>
      <c r="Q1089" s="147">
        <v>1.225E-2</v>
      </c>
      <c r="R1089" s="147">
        <f>Q1089*H1089</f>
        <v>7.350000000000001E-2</v>
      </c>
      <c r="S1089" s="147">
        <v>0</v>
      </c>
      <c r="T1089" s="148">
        <f>S1089*H1089</f>
        <v>0</v>
      </c>
      <c r="AR1089" s="149" t="s">
        <v>350</v>
      </c>
      <c r="AT1089" s="149" t="s">
        <v>1020</v>
      </c>
      <c r="AU1089" s="149" t="s">
        <v>85</v>
      </c>
      <c r="AY1089" s="17" t="s">
        <v>282</v>
      </c>
      <c r="BE1089" s="150">
        <f>IF(N1089="základní",J1089,0)</f>
        <v>0</v>
      </c>
      <c r="BF1089" s="150">
        <f>IF(N1089="snížená",J1089,0)</f>
        <v>0</v>
      </c>
      <c r="BG1089" s="150">
        <f>IF(N1089="zákl. přenesená",J1089,0)</f>
        <v>0</v>
      </c>
      <c r="BH1089" s="150">
        <f>IF(N1089="sníž. přenesená",J1089,0)</f>
        <v>0</v>
      </c>
      <c r="BI1089" s="150">
        <f>IF(N1089="nulová",J1089,0)</f>
        <v>0</v>
      </c>
      <c r="BJ1089" s="17" t="s">
        <v>83</v>
      </c>
      <c r="BK1089" s="150">
        <f>ROUND(I1089*H1089,2)</f>
        <v>0</v>
      </c>
      <c r="BL1089" s="17" t="s">
        <v>288</v>
      </c>
      <c r="BM1089" s="149" t="s">
        <v>1268</v>
      </c>
    </row>
    <row r="1090" spans="2:65" s="15" customFormat="1" x14ac:dyDescent="0.2">
      <c r="B1090" s="173"/>
      <c r="D1090" s="152" t="s">
        <v>290</v>
      </c>
      <c r="E1090" s="174" t="s">
        <v>1</v>
      </c>
      <c r="F1090" s="175" t="s">
        <v>1269</v>
      </c>
      <c r="H1090" s="174" t="s">
        <v>1</v>
      </c>
      <c r="I1090" s="176"/>
      <c r="L1090" s="173"/>
      <c r="M1090" s="177"/>
      <c r="T1090" s="178"/>
      <c r="AT1090" s="174" t="s">
        <v>290</v>
      </c>
      <c r="AU1090" s="174" t="s">
        <v>85</v>
      </c>
      <c r="AV1090" s="15" t="s">
        <v>83</v>
      </c>
      <c r="AW1090" s="15" t="s">
        <v>32</v>
      </c>
      <c r="AX1090" s="15" t="s">
        <v>76</v>
      </c>
      <c r="AY1090" s="174" t="s">
        <v>282</v>
      </c>
    </row>
    <row r="1091" spans="2:65" s="12" customFormat="1" x14ac:dyDescent="0.2">
      <c r="B1091" s="151"/>
      <c r="D1091" s="152" t="s">
        <v>290</v>
      </c>
      <c r="E1091" s="153" t="s">
        <v>1</v>
      </c>
      <c r="F1091" s="154" t="s">
        <v>1270</v>
      </c>
      <c r="H1091" s="155">
        <v>6</v>
      </c>
      <c r="I1091" s="156"/>
      <c r="L1091" s="151"/>
      <c r="M1091" s="157"/>
      <c r="T1091" s="158"/>
      <c r="AT1091" s="153" t="s">
        <v>290</v>
      </c>
      <c r="AU1091" s="153" t="s">
        <v>85</v>
      </c>
      <c r="AV1091" s="12" t="s">
        <v>85</v>
      </c>
      <c r="AW1091" s="12" t="s">
        <v>32</v>
      </c>
      <c r="AX1091" s="12" t="s">
        <v>76</v>
      </c>
      <c r="AY1091" s="153" t="s">
        <v>282</v>
      </c>
    </row>
    <row r="1092" spans="2:65" s="13" customFormat="1" x14ac:dyDescent="0.2">
      <c r="B1092" s="159"/>
      <c r="D1092" s="152" t="s">
        <v>290</v>
      </c>
      <c r="E1092" s="160" t="s">
        <v>1</v>
      </c>
      <c r="F1092" s="161" t="s">
        <v>292</v>
      </c>
      <c r="H1092" s="162">
        <v>6</v>
      </c>
      <c r="I1092" s="163"/>
      <c r="L1092" s="159"/>
      <c r="M1092" s="164"/>
      <c r="T1092" s="165"/>
      <c r="AT1092" s="160" t="s">
        <v>290</v>
      </c>
      <c r="AU1092" s="160" t="s">
        <v>85</v>
      </c>
      <c r="AV1092" s="13" t="s">
        <v>288</v>
      </c>
      <c r="AW1092" s="13" t="s">
        <v>32</v>
      </c>
      <c r="AX1092" s="13" t="s">
        <v>83</v>
      </c>
      <c r="AY1092" s="160" t="s">
        <v>282</v>
      </c>
    </row>
    <row r="1093" spans="2:65" s="1" customFormat="1" ht="55.5" customHeight="1" x14ac:dyDescent="0.2">
      <c r="B1093" s="32"/>
      <c r="C1093" s="179" t="s">
        <v>1271</v>
      </c>
      <c r="D1093" s="179" t="s">
        <v>1020</v>
      </c>
      <c r="E1093" s="180" t="s">
        <v>1272</v>
      </c>
      <c r="F1093" s="181" t="s">
        <v>1273</v>
      </c>
      <c r="G1093" s="182" t="s">
        <v>613</v>
      </c>
      <c r="H1093" s="183">
        <v>1</v>
      </c>
      <c r="I1093" s="184"/>
      <c r="J1093" s="185">
        <f>ROUND(I1093*H1093,2)</f>
        <v>0</v>
      </c>
      <c r="K1093" s="186"/>
      <c r="L1093" s="187"/>
      <c r="M1093" s="188" t="s">
        <v>1</v>
      </c>
      <c r="N1093" s="189" t="s">
        <v>41</v>
      </c>
      <c r="P1093" s="147">
        <f>O1093*H1093</f>
        <v>0</v>
      </c>
      <c r="Q1093" s="147">
        <v>1.225E-2</v>
      </c>
      <c r="R1093" s="147">
        <f>Q1093*H1093</f>
        <v>1.225E-2</v>
      </c>
      <c r="S1093" s="147">
        <v>0</v>
      </c>
      <c r="T1093" s="148">
        <f>S1093*H1093</f>
        <v>0</v>
      </c>
      <c r="AR1093" s="149" t="s">
        <v>350</v>
      </c>
      <c r="AT1093" s="149" t="s">
        <v>1020</v>
      </c>
      <c r="AU1093" s="149" t="s">
        <v>85</v>
      </c>
      <c r="AY1093" s="17" t="s">
        <v>282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288</v>
      </c>
      <c r="BM1093" s="149" t="s">
        <v>1274</v>
      </c>
    </row>
    <row r="1094" spans="2:65" s="15" customFormat="1" x14ac:dyDescent="0.2">
      <c r="B1094" s="173"/>
      <c r="D1094" s="152" t="s">
        <v>290</v>
      </c>
      <c r="E1094" s="174" t="s">
        <v>1</v>
      </c>
      <c r="F1094" s="175" t="s">
        <v>1275</v>
      </c>
      <c r="H1094" s="174" t="s">
        <v>1</v>
      </c>
      <c r="I1094" s="176"/>
      <c r="L1094" s="173"/>
      <c r="M1094" s="177"/>
      <c r="T1094" s="178"/>
      <c r="AT1094" s="174" t="s">
        <v>290</v>
      </c>
      <c r="AU1094" s="174" t="s">
        <v>85</v>
      </c>
      <c r="AV1094" s="15" t="s">
        <v>83</v>
      </c>
      <c r="AW1094" s="15" t="s">
        <v>32</v>
      </c>
      <c r="AX1094" s="15" t="s">
        <v>76</v>
      </c>
      <c r="AY1094" s="174" t="s">
        <v>282</v>
      </c>
    </row>
    <row r="1095" spans="2:65" s="12" customFormat="1" x14ac:dyDescent="0.2">
      <c r="B1095" s="151"/>
      <c r="D1095" s="152" t="s">
        <v>290</v>
      </c>
      <c r="E1095" s="153" t="s">
        <v>1</v>
      </c>
      <c r="F1095" s="154" t="s">
        <v>83</v>
      </c>
      <c r="H1095" s="155">
        <v>1</v>
      </c>
      <c r="I1095" s="156"/>
      <c r="L1095" s="151"/>
      <c r="M1095" s="157"/>
      <c r="T1095" s="158"/>
      <c r="AT1095" s="153" t="s">
        <v>290</v>
      </c>
      <c r="AU1095" s="153" t="s">
        <v>85</v>
      </c>
      <c r="AV1095" s="12" t="s">
        <v>85</v>
      </c>
      <c r="AW1095" s="12" t="s">
        <v>32</v>
      </c>
      <c r="AX1095" s="12" t="s">
        <v>76</v>
      </c>
      <c r="AY1095" s="153" t="s">
        <v>282</v>
      </c>
    </row>
    <row r="1096" spans="2:65" s="13" customFormat="1" x14ac:dyDescent="0.2">
      <c r="B1096" s="159"/>
      <c r="D1096" s="152" t="s">
        <v>290</v>
      </c>
      <c r="E1096" s="160" t="s">
        <v>1</v>
      </c>
      <c r="F1096" s="161" t="s">
        <v>292</v>
      </c>
      <c r="H1096" s="162">
        <v>1</v>
      </c>
      <c r="I1096" s="163"/>
      <c r="L1096" s="159"/>
      <c r="M1096" s="164"/>
      <c r="T1096" s="165"/>
      <c r="AT1096" s="160" t="s">
        <v>290</v>
      </c>
      <c r="AU1096" s="160" t="s">
        <v>85</v>
      </c>
      <c r="AV1096" s="13" t="s">
        <v>288</v>
      </c>
      <c r="AW1096" s="13" t="s">
        <v>32</v>
      </c>
      <c r="AX1096" s="13" t="s">
        <v>83</v>
      </c>
      <c r="AY1096" s="160" t="s">
        <v>282</v>
      </c>
    </row>
    <row r="1097" spans="2:65" s="1" customFormat="1" ht="44.25" customHeight="1" x14ac:dyDescent="0.2">
      <c r="B1097" s="32"/>
      <c r="C1097" s="137" t="s">
        <v>1276</v>
      </c>
      <c r="D1097" s="137" t="s">
        <v>284</v>
      </c>
      <c r="E1097" s="138" t="s">
        <v>1277</v>
      </c>
      <c r="F1097" s="139" t="s">
        <v>1278</v>
      </c>
      <c r="G1097" s="140" t="s">
        <v>613</v>
      </c>
      <c r="H1097" s="141">
        <v>1</v>
      </c>
      <c r="I1097" s="142"/>
      <c r="J1097" s="143">
        <f>ROUND(I1097*H1097,2)</f>
        <v>0</v>
      </c>
      <c r="K1097" s="144"/>
      <c r="L1097" s="32"/>
      <c r="M1097" s="145" t="s">
        <v>1</v>
      </c>
      <c r="N1097" s="146" t="s">
        <v>41</v>
      </c>
      <c r="P1097" s="147">
        <f>O1097*H1097</f>
        <v>0</v>
      </c>
      <c r="Q1097" s="147">
        <v>3.5319999999999997E-2</v>
      </c>
      <c r="R1097" s="147">
        <f>Q1097*H1097</f>
        <v>3.5319999999999997E-2</v>
      </c>
      <c r="S1097" s="147">
        <v>0</v>
      </c>
      <c r="T1097" s="148">
        <f>S1097*H1097</f>
        <v>0</v>
      </c>
      <c r="AR1097" s="149" t="s">
        <v>288</v>
      </c>
      <c r="AT1097" s="149" t="s">
        <v>284</v>
      </c>
      <c r="AU1097" s="149" t="s">
        <v>85</v>
      </c>
      <c r="AY1097" s="17" t="s">
        <v>282</v>
      </c>
      <c r="BE1097" s="150">
        <f>IF(N1097="základní",J1097,0)</f>
        <v>0</v>
      </c>
      <c r="BF1097" s="150">
        <f>IF(N1097="snížená",J1097,0)</f>
        <v>0</v>
      </c>
      <c r="BG1097" s="150">
        <f>IF(N1097="zákl. přenesená",J1097,0)</f>
        <v>0</v>
      </c>
      <c r="BH1097" s="150">
        <f>IF(N1097="sníž. přenesená",J1097,0)</f>
        <v>0</v>
      </c>
      <c r="BI1097" s="150">
        <f>IF(N1097="nulová",J1097,0)</f>
        <v>0</v>
      </c>
      <c r="BJ1097" s="17" t="s">
        <v>83</v>
      </c>
      <c r="BK1097" s="150">
        <f>ROUND(I1097*H1097,2)</f>
        <v>0</v>
      </c>
      <c r="BL1097" s="17" t="s">
        <v>288</v>
      </c>
      <c r="BM1097" s="149" t="s">
        <v>1279</v>
      </c>
    </row>
    <row r="1098" spans="2:65" s="1" customFormat="1" ht="55.5" customHeight="1" x14ac:dyDescent="0.2">
      <c r="B1098" s="32"/>
      <c r="C1098" s="179" t="s">
        <v>1280</v>
      </c>
      <c r="D1098" s="179" t="s">
        <v>1020</v>
      </c>
      <c r="E1098" s="180" t="s">
        <v>1281</v>
      </c>
      <c r="F1098" s="181" t="s">
        <v>1282</v>
      </c>
      <c r="G1098" s="182" t="s">
        <v>613</v>
      </c>
      <c r="H1098" s="183">
        <v>1</v>
      </c>
      <c r="I1098" s="184"/>
      <c r="J1098" s="185">
        <f>ROUND(I1098*H1098,2)</f>
        <v>0</v>
      </c>
      <c r="K1098" s="186"/>
      <c r="L1098" s="187"/>
      <c r="M1098" s="188" t="s">
        <v>1</v>
      </c>
      <c r="N1098" s="189" t="s">
        <v>41</v>
      </c>
      <c r="P1098" s="147">
        <f>O1098*H1098</f>
        <v>0</v>
      </c>
      <c r="Q1098" s="147">
        <v>3.0300000000000001E-2</v>
      </c>
      <c r="R1098" s="147">
        <f>Q1098*H1098</f>
        <v>3.0300000000000001E-2</v>
      </c>
      <c r="S1098" s="147">
        <v>0</v>
      </c>
      <c r="T1098" s="148">
        <f>S1098*H1098</f>
        <v>0</v>
      </c>
      <c r="AR1098" s="149" t="s">
        <v>350</v>
      </c>
      <c r="AT1098" s="149" t="s">
        <v>1020</v>
      </c>
      <c r="AU1098" s="149" t="s">
        <v>85</v>
      </c>
      <c r="AY1098" s="17" t="s">
        <v>282</v>
      </c>
      <c r="BE1098" s="150">
        <f>IF(N1098="základní",J1098,0)</f>
        <v>0</v>
      </c>
      <c r="BF1098" s="150">
        <f>IF(N1098="snížená",J1098,0)</f>
        <v>0</v>
      </c>
      <c r="BG1098" s="150">
        <f>IF(N1098="zákl. přenesená",J1098,0)</f>
        <v>0</v>
      </c>
      <c r="BH1098" s="150">
        <f>IF(N1098="sníž. přenesená",J1098,0)</f>
        <v>0</v>
      </c>
      <c r="BI1098" s="150">
        <f>IF(N1098="nulová",J1098,0)</f>
        <v>0</v>
      </c>
      <c r="BJ1098" s="17" t="s">
        <v>83</v>
      </c>
      <c r="BK1098" s="150">
        <f>ROUND(I1098*H1098,2)</f>
        <v>0</v>
      </c>
      <c r="BL1098" s="17" t="s">
        <v>288</v>
      </c>
      <c r="BM1098" s="149" t="s">
        <v>1283</v>
      </c>
    </row>
    <row r="1099" spans="2:65" s="15" customFormat="1" x14ac:dyDescent="0.2">
      <c r="B1099" s="173"/>
      <c r="D1099" s="152" t="s">
        <v>290</v>
      </c>
      <c r="E1099" s="174" t="s">
        <v>1</v>
      </c>
      <c r="F1099" s="175" t="s">
        <v>1284</v>
      </c>
      <c r="H1099" s="174" t="s">
        <v>1</v>
      </c>
      <c r="I1099" s="176"/>
      <c r="L1099" s="173"/>
      <c r="M1099" s="177"/>
      <c r="T1099" s="178"/>
      <c r="AT1099" s="174" t="s">
        <v>290</v>
      </c>
      <c r="AU1099" s="174" t="s">
        <v>85</v>
      </c>
      <c r="AV1099" s="15" t="s">
        <v>83</v>
      </c>
      <c r="AW1099" s="15" t="s">
        <v>32</v>
      </c>
      <c r="AX1099" s="15" t="s">
        <v>76</v>
      </c>
      <c r="AY1099" s="174" t="s">
        <v>282</v>
      </c>
    </row>
    <row r="1100" spans="2:65" s="12" customFormat="1" x14ac:dyDescent="0.2">
      <c r="B1100" s="151"/>
      <c r="D1100" s="152" t="s">
        <v>290</v>
      </c>
      <c r="E1100" s="153" t="s">
        <v>1</v>
      </c>
      <c r="F1100" s="154" t="s">
        <v>83</v>
      </c>
      <c r="H1100" s="155">
        <v>1</v>
      </c>
      <c r="I1100" s="156"/>
      <c r="L1100" s="151"/>
      <c r="M1100" s="157"/>
      <c r="T1100" s="158"/>
      <c r="AT1100" s="153" t="s">
        <v>290</v>
      </c>
      <c r="AU1100" s="153" t="s">
        <v>85</v>
      </c>
      <c r="AV1100" s="12" t="s">
        <v>85</v>
      </c>
      <c r="AW1100" s="12" t="s">
        <v>32</v>
      </c>
      <c r="AX1100" s="12" t="s">
        <v>76</v>
      </c>
      <c r="AY1100" s="153" t="s">
        <v>282</v>
      </c>
    </row>
    <row r="1101" spans="2:65" s="13" customFormat="1" x14ac:dyDescent="0.2">
      <c r="B1101" s="159"/>
      <c r="D1101" s="152" t="s">
        <v>290</v>
      </c>
      <c r="E1101" s="160" t="s">
        <v>1</v>
      </c>
      <c r="F1101" s="161" t="s">
        <v>292</v>
      </c>
      <c r="H1101" s="162">
        <v>1</v>
      </c>
      <c r="I1101" s="163"/>
      <c r="L1101" s="159"/>
      <c r="M1101" s="164"/>
      <c r="T1101" s="165"/>
      <c r="AT1101" s="160" t="s">
        <v>290</v>
      </c>
      <c r="AU1101" s="160" t="s">
        <v>85</v>
      </c>
      <c r="AV1101" s="13" t="s">
        <v>288</v>
      </c>
      <c r="AW1101" s="13" t="s">
        <v>32</v>
      </c>
      <c r="AX1101" s="13" t="s">
        <v>83</v>
      </c>
      <c r="AY1101" s="160" t="s">
        <v>282</v>
      </c>
    </row>
    <row r="1102" spans="2:65" s="1" customFormat="1" ht="44.25" customHeight="1" x14ac:dyDescent="0.2">
      <c r="B1102" s="32"/>
      <c r="C1102" s="137" t="s">
        <v>1285</v>
      </c>
      <c r="D1102" s="137" t="s">
        <v>284</v>
      </c>
      <c r="E1102" s="138" t="s">
        <v>1286</v>
      </c>
      <c r="F1102" s="139" t="s">
        <v>1287</v>
      </c>
      <c r="G1102" s="140" t="s">
        <v>613</v>
      </c>
      <c r="H1102" s="141">
        <v>2</v>
      </c>
      <c r="I1102" s="142"/>
      <c r="J1102" s="143">
        <f>ROUND(I1102*H1102,2)</f>
        <v>0</v>
      </c>
      <c r="K1102" s="144"/>
      <c r="L1102" s="32"/>
      <c r="M1102" s="145" t="s">
        <v>1</v>
      </c>
      <c r="N1102" s="146" t="s">
        <v>41</v>
      </c>
      <c r="P1102" s="147">
        <f>O1102*H1102</f>
        <v>0</v>
      </c>
      <c r="Q1102" s="147">
        <v>0.44169999999999998</v>
      </c>
      <c r="R1102" s="147">
        <f>Q1102*H1102</f>
        <v>0.88339999999999996</v>
      </c>
      <c r="S1102" s="147">
        <v>0</v>
      </c>
      <c r="T1102" s="148">
        <f>S1102*H1102</f>
        <v>0</v>
      </c>
      <c r="AR1102" s="149" t="s">
        <v>288</v>
      </c>
      <c r="AT1102" s="149" t="s">
        <v>284</v>
      </c>
      <c r="AU1102" s="149" t="s">
        <v>85</v>
      </c>
      <c r="AY1102" s="17" t="s">
        <v>282</v>
      </c>
      <c r="BE1102" s="150">
        <f>IF(N1102="základní",J1102,0)</f>
        <v>0</v>
      </c>
      <c r="BF1102" s="150">
        <f>IF(N1102="snížená",J1102,0)</f>
        <v>0</v>
      </c>
      <c r="BG1102" s="150">
        <f>IF(N1102="zákl. přenesená",J1102,0)</f>
        <v>0</v>
      </c>
      <c r="BH1102" s="150">
        <f>IF(N1102="sníž. přenesená",J1102,0)</f>
        <v>0</v>
      </c>
      <c r="BI1102" s="150">
        <f>IF(N1102="nulová",J1102,0)</f>
        <v>0</v>
      </c>
      <c r="BJ1102" s="17" t="s">
        <v>83</v>
      </c>
      <c r="BK1102" s="150">
        <f>ROUND(I1102*H1102,2)</f>
        <v>0</v>
      </c>
      <c r="BL1102" s="17" t="s">
        <v>288</v>
      </c>
      <c r="BM1102" s="149" t="s">
        <v>1288</v>
      </c>
    </row>
    <row r="1103" spans="2:65" s="1" customFormat="1" ht="62.65" customHeight="1" x14ac:dyDescent="0.2">
      <c r="B1103" s="32"/>
      <c r="C1103" s="179" t="s">
        <v>1289</v>
      </c>
      <c r="D1103" s="179" t="s">
        <v>1020</v>
      </c>
      <c r="E1103" s="180" t="s">
        <v>1290</v>
      </c>
      <c r="F1103" s="181" t="s">
        <v>1291</v>
      </c>
      <c r="G1103" s="182" t="s">
        <v>613</v>
      </c>
      <c r="H1103" s="183">
        <v>2</v>
      </c>
      <c r="I1103" s="184"/>
      <c r="J1103" s="185">
        <f>ROUND(I1103*H1103,2)</f>
        <v>0</v>
      </c>
      <c r="K1103" s="186"/>
      <c r="L1103" s="187"/>
      <c r="M1103" s="188" t="s">
        <v>1</v>
      </c>
      <c r="N1103" s="189" t="s">
        <v>41</v>
      </c>
      <c r="P1103" s="147">
        <f>O1103*H1103</f>
        <v>0</v>
      </c>
      <c r="Q1103" s="147">
        <v>1.7149999999999999E-2</v>
      </c>
      <c r="R1103" s="147">
        <f>Q1103*H1103</f>
        <v>3.4299999999999997E-2</v>
      </c>
      <c r="S1103" s="147">
        <v>0</v>
      </c>
      <c r="T1103" s="148">
        <f>S1103*H1103</f>
        <v>0</v>
      </c>
      <c r="AR1103" s="149" t="s">
        <v>350</v>
      </c>
      <c r="AT1103" s="149" t="s">
        <v>1020</v>
      </c>
      <c r="AU1103" s="149" t="s">
        <v>85</v>
      </c>
      <c r="AY1103" s="17" t="s">
        <v>282</v>
      </c>
      <c r="BE1103" s="150">
        <f>IF(N1103="základní",J1103,0)</f>
        <v>0</v>
      </c>
      <c r="BF1103" s="150">
        <f>IF(N1103="snížená",J1103,0)</f>
        <v>0</v>
      </c>
      <c r="BG1103" s="150">
        <f>IF(N1103="zákl. přenesená",J1103,0)</f>
        <v>0</v>
      </c>
      <c r="BH1103" s="150">
        <f>IF(N1103="sníž. přenesená",J1103,0)</f>
        <v>0</v>
      </c>
      <c r="BI1103" s="150">
        <f>IF(N1103="nulová",J1103,0)</f>
        <v>0</v>
      </c>
      <c r="BJ1103" s="17" t="s">
        <v>83</v>
      </c>
      <c r="BK1103" s="150">
        <f>ROUND(I1103*H1103,2)</f>
        <v>0</v>
      </c>
      <c r="BL1103" s="17" t="s">
        <v>288</v>
      </c>
      <c r="BM1103" s="149" t="s">
        <v>1292</v>
      </c>
    </row>
    <row r="1104" spans="2:65" s="15" customFormat="1" x14ac:dyDescent="0.2">
      <c r="B1104" s="173"/>
      <c r="D1104" s="152" t="s">
        <v>290</v>
      </c>
      <c r="E1104" s="174" t="s">
        <v>1</v>
      </c>
      <c r="F1104" s="175" t="s">
        <v>1293</v>
      </c>
      <c r="H1104" s="174" t="s">
        <v>1</v>
      </c>
      <c r="I1104" s="176"/>
      <c r="L1104" s="173"/>
      <c r="M1104" s="177"/>
      <c r="T1104" s="178"/>
      <c r="AT1104" s="174" t="s">
        <v>290</v>
      </c>
      <c r="AU1104" s="174" t="s">
        <v>85</v>
      </c>
      <c r="AV1104" s="15" t="s">
        <v>83</v>
      </c>
      <c r="AW1104" s="15" t="s">
        <v>32</v>
      </c>
      <c r="AX1104" s="15" t="s">
        <v>76</v>
      </c>
      <c r="AY1104" s="174" t="s">
        <v>282</v>
      </c>
    </row>
    <row r="1105" spans="2:65" s="12" customFormat="1" x14ac:dyDescent="0.2">
      <c r="B1105" s="151"/>
      <c r="D1105" s="152" t="s">
        <v>290</v>
      </c>
      <c r="E1105" s="153" t="s">
        <v>1</v>
      </c>
      <c r="F1105" s="154" t="s">
        <v>1294</v>
      </c>
      <c r="H1105" s="155">
        <v>2</v>
      </c>
      <c r="I1105" s="156"/>
      <c r="L1105" s="151"/>
      <c r="M1105" s="157"/>
      <c r="T1105" s="158"/>
      <c r="AT1105" s="153" t="s">
        <v>290</v>
      </c>
      <c r="AU1105" s="153" t="s">
        <v>85</v>
      </c>
      <c r="AV1105" s="12" t="s">
        <v>85</v>
      </c>
      <c r="AW1105" s="12" t="s">
        <v>32</v>
      </c>
      <c r="AX1105" s="12" t="s">
        <v>76</v>
      </c>
      <c r="AY1105" s="153" t="s">
        <v>282</v>
      </c>
    </row>
    <row r="1106" spans="2:65" s="13" customFormat="1" x14ac:dyDescent="0.2">
      <c r="B1106" s="159"/>
      <c r="D1106" s="152" t="s">
        <v>290</v>
      </c>
      <c r="E1106" s="160" t="s">
        <v>1</v>
      </c>
      <c r="F1106" s="161" t="s">
        <v>292</v>
      </c>
      <c r="H1106" s="162">
        <v>2</v>
      </c>
      <c r="I1106" s="163"/>
      <c r="L1106" s="159"/>
      <c r="M1106" s="164"/>
      <c r="T1106" s="165"/>
      <c r="AT1106" s="160" t="s">
        <v>290</v>
      </c>
      <c r="AU1106" s="160" t="s">
        <v>85</v>
      </c>
      <c r="AV1106" s="13" t="s">
        <v>288</v>
      </c>
      <c r="AW1106" s="13" t="s">
        <v>32</v>
      </c>
      <c r="AX1106" s="13" t="s">
        <v>83</v>
      </c>
      <c r="AY1106" s="160" t="s">
        <v>282</v>
      </c>
    </row>
    <row r="1107" spans="2:65" s="1" customFormat="1" ht="49.15" customHeight="1" x14ac:dyDescent="0.2">
      <c r="B1107" s="32"/>
      <c r="C1107" s="137" t="s">
        <v>1295</v>
      </c>
      <c r="D1107" s="137" t="s">
        <v>284</v>
      </c>
      <c r="E1107" s="138" t="s">
        <v>1296</v>
      </c>
      <c r="F1107" s="139" t="s">
        <v>1297</v>
      </c>
      <c r="G1107" s="140" t="s">
        <v>613</v>
      </c>
      <c r="H1107" s="141">
        <v>3</v>
      </c>
      <c r="I1107" s="142"/>
      <c r="J1107" s="143">
        <f>ROUND(I1107*H1107,2)</f>
        <v>0</v>
      </c>
      <c r="K1107" s="144"/>
      <c r="L1107" s="32"/>
      <c r="M1107" s="145" t="s">
        <v>1</v>
      </c>
      <c r="N1107" s="146" t="s">
        <v>41</v>
      </c>
      <c r="P1107" s="147">
        <f>O1107*H1107</f>
        <v>0</v>
      </c>
      <c r="Q1107" s="147">
        <v>0.54769000000000001</v>
      </c>
      <c r="R1107" s="147">
        <f>Q1107*H1107</f>
        <v>1.64307</v>
      </c>
      <c r="S1107" s="147">
        <v>0</v>
      </c>
      <c r="T1107" s="148">
        <f>S1107*H1107</f>
        <v>0</v>
      </c>
      <c r="AR1107" s="149" t="s">
        <v>288</v>
      </c>
      <c r="AT1107" s="149" t="s">
        <v>284</v>
      </c>
      <c r="AU1107" s="149" t="s">
        <v>85</v>
      </c>
      <c r="AY1107" s="17" t="s">
        <v>282</v>
      </c>
      <c r="BE1107" s="150">
        <f>IF(N1107="základní",J1107,0)</f>
        <v>0</v>
      </c>
      <c r="BF1107" s="150">
        <f>IF(N1107="snížená",J1107,0)</f>
        <v>0</v>
      </c>
      <c r="BG1107" s="150">
        <f>IF(N1107="zákl. přenesená",J1107,0)</f>
        <v>0</v>
      </c>
      <c r="BH1107" s="150">
        <f>IF(N1107="sníž. přenesená",J1107,0)</f>
        <v>0</v>
      </c>
      <c r="BI1107" s="150">
        <f>IF(N1107="nulová",J1107,0)</f>
        <v>0</v>
      </c>
      <c r="BJ1107" s="17" t="s">
        <v>83</v>
      </c>
      <c r="BK1107" s="150">
        <f>ROUND(I1107*H1107,2)</f>
        <v>0</v>
      </c>
      <c r="BL1107" s="17" t="s">
        <v>288</v>
      </c>
      <c r="BM1107" s="149" t="s">
        <v>1298</v>
      </c>
    </row>
    <row r="1108" spans="2:65" s="1" customFormat="1" ht="62.65" customHeight="1" x14ac:dyDescent="0.2">
      <c r="B1108" s="32"/>
      <c r="C1108" s="179" t="s">
        <v>1299</v>
      </c>
      <c r="D1108" s="179" t="s">
        <v>1020</v>
      </c>
      <c r="E1108" s="180" t="s">
        <v>1300</v>
      </c>
      <c r="F1108" s="181" t="s">
        <v>1301</v>
      </c>
      <c r="G1108" s="182" t="s">
        <v>613</v>
      </c>
      <c r="H1108" s="183">
        <v>3</v>
      </c>
      <c r="I1108" s="184"/>
      <c r="J1108" s="185">
        <f>ROUND(I1108*H1108,2)</f>
        <v>0</v>
      </c>
      <c r="K1108" s="186"/>
      <c r="L1108" s="187"/>
      <c r="M1108" s="188" t="s">
        <v>1</v>
      </c>
      <c r="N1108" s="189" t="s">
        <v>41</v>
      </c>
      <c r="P1108" s="147">
        <f>O1108*H1108</f>
        <v>0</v>
      </c>
      <c r="Q1108" s="147">
        <v>1.225E-2</v>
      </c>
      <c r="R1108" s="147">
        <f>Q1108*H1108</f>
        <v>3.6750000000000005E-2</v>
      </c>
      <c r="S1108" s="147">
        <v>0</v>
      </c>
      <c r="T1108" s="148">
        <f>S1108*H1108</f>
        <v>0</v>
      </c>
      <c r="AR1108" s="149" t="s">
        <v>350</v>
      </c>
      <c r="AT1108" s="149" t="s">
        <v>1020</v>
      </c>
      <c r="AU1108" s="149" t="s">
        <v>85</v>
      </c>
      <c r="AY1108" s="17" t="s">
        <v>282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83</v>
      </c>
      <c r="BK1108" s="150">
        <f>ROUND(I1108*H1108,2)</f>
        <v>0</v>
      </c>
      <c r="BL1108" s="17" t="s">
        <v>288</v>
      </c>
      <c r="BM1108" s="149" t="s">
        <v>1302</v>
      </c>
    </row>
    <row r="1109" spans="2:65" s="15" customFormat="1" x14ac:dyDescent="0.2">
      <c r="B1109" s="173"/>
      <c r="D1109" s="152" t="s">
        <v>290</v>
      </c>
      <c r="E1109" s="174" t="s">
        <v>1</v>
      </c>
      <c r="F1109" s="175" t="s">
        <v>1303</v>
      </c>
      <c r="H1109" s="174" t="s">
        <v>1</v>
      </c>
      <c r="I1109" s="176"/>
      <c r="L1109" s="173"/>
      <c r="M1109" s="177"/>
      <c r="T1109" s="178"/>
      <c r="AT1109" s="174" t="s">
        <v>290</v>
      </c>
      <c r="AU1109" s="174" t="s">
        <v>85</v>
      </c>
      <c r="AV1109" s="15" t="s">
        <v>83</v>
      </c>
      <c r="AW1109" s="15" t="s">
        <v>32</v>
      </c>
      <c r="AX1109" s="15" t="s">
        <v>76</v>
      </c>
      <c r="AY1109" s="174" t="s">
        <v>282</v>
      </c>
    </row>
    <row r="1110" spans="2:65" s="12" customFormat="1" x14ac:dyDescent="0.2">
      <c r="B1110" s="151"/>
      <c r="D1110" s="152" t="s">
        <v>290</v>
      </c>
      <c r="E1110" s="153" t="s">
        <v>1</v>
      </c>
      <c r="F1110" s="154" t="s">
        <v>1304</v>
      </c>
      <c r="H1110" s="155">
        <v>3</v>
      </c>
      <c r="I1110" s="156"/>
      <c r="L1110" s="151"/>
      <c r="M1110" s="157"/>
      <c r="T1110" s="158"/>
      <c r="AT1110" s="153" t="s">
        <v>290</v>
      </c>
      <c r="AU1110" s="153" t="s">
        <v>85</v>
      </c>
      <c r="AV1110" s="12" t="s">
        <v>85</v>
      </c>
      <c r="AW1110" s="12" t="s">
        <v>32</v>
      </c>
      <c r="AX1110" s="12" t="s">
        <v>76</v>
      </c>
      <c r="AY1110" s="153" t="s">
        <v>282</v>
      </c>
    </row>
    <row r="1111" spans="2:65" s="13" customFormat="1" x14ac:dyDescent="0.2">
      <c r="B1111" s="159"/>
      <c r="D1111" s="152" t="s">
        <v>290</v>
      </c>
      <c r="E1111" s="160" t="s">
        <v>1</v>
      </c>
      <c r="F1111" s="161" t="s">
        <v>292</v>
      </c>
      <c r="H1111" s="162">
        <v>3</v>
      </c>
      <c r="I1111" s="163"/>
      <c r="L1111" s="159"/>
      <c r="M1111" s="164"/>
      <c r="T1111" s="165"/>
      <c r="AT1111" s="160" t="s">
        <v>290</v>
      </c>
      <c r="AU1111" s="160" t="s">
        <v>85</v>
      </c>
      <c r="AV1111" s="13" t="s">
        <v>288</v>
      </c>
      <c r="AW1111" s="13" t="s">
        <v>32</v>
      </c>
      <c r="AX1111" s="13" t="s">
        <v>83</v>
      </c>
      <c r="AY1111" s="160" t="s">
        <v>282</v>
      </c>
    </row>
    <row r="1112" spans="2:65" s="1" customFormat="1" ht="55.5" customHeight="1" x14ac:dyDescent="0.2">
      <c r="B1112" s="32"/>
      <c r="C1112" s="137" t="s">
        <v>1305</v>
      </c>
      <c r="D1112" s="137" t="s">
        <v>284</v>
      </c>
      <c r="E1112" s="138" t="s">
        <v>1306</v>
      </c>
      <c r="F1112" s="139" t="s">
        <v>1307</v>
      </c>
      <c r="G1112" s="140" t="s">
        <v>613</v>
      </c>
      <c r="H1112" s="141">
        <v>10</v>
      </c>
      <c r="I1112" s="142"/>
      <c r="J1112" s="143">
        <f>ROUND(I1112*H1112,2)</f>
        <v>0</v>
      </c>
      <c r="K1112" s="144"/>
      <c r="L1112" s="32"/>
      <c r="M1112" s="145" t="s">
        <v>1</v>
      </c>
      <c r="N1112" s="146" t="s">
        <v>41</v>
      </c>
      <c r="P1112" s="147">
        <f>O1112*H1112</f>
        <v>0</v>
      </c>
      <c r="Q1112" s="147">
        <v>5.3620000000000001E-2</v>
      </c>
      <c r="R1112" s="147">
        <f>Q1112*H1112</f>
        <v>0.53620000000000001</v>
      </c>
      <c r="S1112" s="147">
        <v>0</v>
      </c>
      <c r="T1112" s="148">
        <f>S1112*H1112</f>
        <v>0</v>
      </c>
      <c r="AR1112" s="149" t="s">
        <v>288</v>
      </c>
      <c r="AT1112" s="149" t="s">
        <v>284</v>
      </c>
      <c r="AU1112" s="149" t="s">
        <v>85</v>
      </c>
      <c r="AY1112" s="17" t="s">
        <v>282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83</v>
      </c>
      <c r="BK1112" s="150">
        <f>ROUND(I1112*H1112,2)</f>
        <v>0</v>
      </c>
      <c r="BL1112" s="17" t="s">
        <v>288</v>
      </c>
      <c r="BM1112" s="149" t="s">
        <v>1308</v>
      </c>
    </row>
    <row r="1113" spans="2:65" s="1" customFormat="1" ht="49.15" customHeight="1" x14ac:dyDescent="0.2">
      <c r="B1113" s="32"/>
      <c r="C1113" s="179" t="s">
        <v>1309</v>
      </c>
      <c r="D1113" s="179" t="s">
        <v>1020</v>
      </c>
      <c r="E1113" s="180" t="s">
        <v>1310</v>
      </c>
      <c r="F1113" s="181" t="s">
        <v>1311</v>
      </c>
      <c r="G1113" s="182" t="s">
        <v>613</v>
      </c>
      <c r="H1113" s="183">
        <v>10</v>
      </c>
      <c r="I1113" s="184"/>
      <c r="J1113" s="185">
        <f>ROUND(I1113*H1113,2)</f>
        <v>0</v>
      </c>
      <c r="K1113" s="186"/>
      <c r="L1113" s="187"/>
      <c r="M1113" s="188" t="s">
        <v>1</v>
      </c>
      <c r="N1113" s="189" t="s">
        <v>41</v>
      </c>
      <c r="P1113" s="147">
        <f>O1113*H1113</f>
        <v>0</v>
      </c>
      <c r="Q1113" s="147">
        <v>4.4999999999999998E-2</v>
      </c>
      <c r="R1113" s="147">
        <f>Q1113*H1113</f>
        <v>0.44999999999999996</v>
      </c>
      <c r="S1113" s="147">
        <v>0</v>
      </c>
      <c r="T1113" s="148">
        <f>S1113*H1113</f>
        <v>0</v>
      </c>
      <c r="AR1113" s="149" t="s">
        <v>350</v>
      </c>
      <c r="AT1113" s="149" t="s">
        <v>1020</v>
      </c>
      <c r="AU1113" s="149" t="s">
        <v>85</v>
      </c>
      <c r="AY1113" s="17" t="s">
        <v>282</v>
      </c>
      <c r="BE1113" s="150">
        <f>IF(N1113="základní",J1113,0)</f>
        <v>0</v>
      </c>
      <c r="BF1113" s="150">
        <f>IF(N1113="snížená",J1113,0)</f>
        <v>0</v>
      </c>
      <c r="BG1113" s="150">
        <f>IF(N1113="zákl. přenesená",J1113,0)</f>
        <v>0</v>
      </c>
      <c r="BH1113" s="150">
        <f>IF(N1113="sníž. přenesená",J1113,0)</f>
        <v>0</v>
      </c>
      <c r="BI1113" s="150">
        <f>IF(N1113="nulová",J1113,0)</f>
        <v>0</v>
      </c>
      <c r="BJ1113" s="17" t="s">
        <v>83</v>
      </c>
      <c r="BK1113" s="150">
        <f>ROUND(I1113*H1113,2)</f>
        <v>0</v>
      </c>
      <c r="BL1113" s="17" t="s">
        <v>288</v>
      </c>
      <c r="BM1113" s="149" t="s">
        <v>1312</v>
      </c>
    </row>
    <row r="1114" spans="2:65" s="15" customFormat="1" x14ac:dyDescent="0.2">
      <c r="B1114" s="173"/>
      <c r="D1114" s="152" t="s">
        <v>290</v>
      </c>
      <c r="E1114" s="174" t="s">
        <v>1</v>
      </c>
      <c r="F1114" s="175" t="s">
        <v>1313</v>
      </c>
      <c r="H1114" s="174" t="s">
        <v>1</v>
      </c>
      <c r="I1114" s="176"/>
      <c r="L1114" s="173"/>
      <c r="M1114" s="177"/>
      <c r="T1114" s="178"/>
      <c r="AT1114" s="174" t="s">
        <v>290</v>
      </c>
      <c r="AU1114" s="174" t="s">
        <v>85</v>
      </c>
      <c r="AV1114" s="15" t="s">
        <v>83</v>
      </c>
      <c r="AW1114" s="15" t="s">
        <v>32</v>
      </c>
      <c r="AX1114" s="15" t="s">
        <v>76</v>
      </c>
      <c r="AY1114" s="174" t="s">
        <v>282</v>
      </c>
    </row>
    <row r="1115" spans="2:65" s="12" customFormat="1" x14ac:dyDescent="0.2">
      <c r="B1115" s="151"/>
      <c r="D1115" s="152" t="s">
        <v>290</v>
      </c>
      <c r="E1115" s="153" t="s">
        <v>1</v>
      </c>
      <c r="F1115" s="154" t="s">
        <v>1314</v>
      </c>
      <c r="H1115" s="155">
        <v>10</v>
      </c>
      <c r="I1115" s="156"/>
      <c r="L1115" s="151"/>
      <c r="M1115" s="157"/>
      <c r="T1115" s="158"/>
      <c r="AT1115" s="153" t="s">
        <v>290</v>
      </c>
      <c r="AU1115" s="153" t="s">
        <v>85</v>
      </c>
      <c r="AV1115" s="12" t="s">
        <v>85</v>
      </c>
      <c r="AW1115" s="12" t="s">
        <v>32</v>
      </c>
      <c r="AX1115" s="12" t="s">
        <v>76</v>
      </c>
      <c r="AY1115" s="153" t="s">
        <v>282</v>
      </c>
    </row>
    <row r="1116" spans="2:65" s="13" customFormat="1" x14ac:dyDescent="0.2">
      <c r="B1116" s="159"/>
      <c r="D1116" s="152" t="s">
        <v>290</v>
      </c>
      <c r="E1116" s="160" t="s">
        <v>1</v>
      </c>
      <c r="F1116" s="161" t="s">
        <v>292</v>
      </c>
      <c r="H1116" s="162">
        <v>10</v>
      </c>
      <c r="I1116" s="163"/>
      <c r="L1116" s="159"/>
      <c r="M1116" s="164"/>
      <c r="T1116" s="165"/>
      <c r="AT1116" s="160" t="s">
        <v>290</v>
      </c>
      <c r="AU1116" s="160" t="s">
        <v>85</v>
      </c>
      <c r="AV1116" s="13" t="s">
        <v>288</v>
      </c>
      <c r="AW1116" s="13" t="s">
        <v>32</v>
      </c>
      <c r="AX1116" s="13" t="s">
        <v>83</v>
      </c>
      <c r="AY1116" s="160" t="s">
        <v>282</v>
      </c>
    </row>
    <row r="1117" spans="2:65" s="11" customFormat="1" ht="22.9" customHeight="1" x14ac:dyDescent="0.2">
      <c r="B1117" s="125"/>
      <c r="D1117" s="126" t="s">
        <v>75</v>
      </c>
      <c r="E1117" s="135" t="s">
        <v>356</v>
      </c>
      <c r="F1117" s="135" t="s">
        <v>1315</v>
      </c>
      <c r="I1117" s="128"/>
      <c r="J1117" s="136">
        <f>BK1117</f>
        <v>0</v>
      </c>
      <c r="L1117" s="125"/>
      <c r="M1117" s="130"/>
      <c r="P1117" s="131">
        <f>SUM(P1118:P1172)</f>
        <v>0</v>
      </c>
      <c r="R1117" s="131">
        <f>SUM(R1118:R1172)</f>
        <v>30.681864690000001</v>
      </c>
      <c r="T1117" s="132">
        <f>SUM(T1118:T1172)</f>
        <v>0</v>
      </c>
      <c r="AR1117" s="126" t="s">
        <v>83</v>
      </c>
      <c r="AT1117" s="133" t="s">
        <v>75</v>
      </c>
      <c r="AU1117" s="133" t="s">
        <v>83</v>
      </c>
      <c r="AY1117" s="126" t="s">
        <v>282</v>
      </c>
      <c r="BK1117" s="134">
        <f>SUM(BK1118:BK1172)</f>
        <v>0</v>
      </c>
    </row>
    <row r="1118" spans="2:65" s="1" customFormat="1" ht="24.2" customHeight="1" x14ac:dyDescent="0.2">
      <c r="B1118" s="32"/>
      <c r="C1118" s="137" t="s">
        <v>1316</v>
      </c>
      <c r="D1118" s="137" t="s">
        <v>284</v>
      </c>
      <c r="E1118" s="138" t="s">
        <v>1317</v>
      </c>
      <c r="F1118" s="139" t="s">
        <v>1318</v>
      </c>
      <c r="G1118" s="140" t="s">
        <v>287</v>
      </c>
      <c r="H1118" s="141">
        <v>30.722999999999999</v>
      </c>
      <c r="I1118" s="142"/>
      <c r="J1118" s="143">
        <f>ROUND(I1118*H1118,2)</f>
        <v>0</v>
      </c>
      <c r="K1118" s="144"/>
      <c r="L1118" s="32"/>
      <c r="M1118" s="145" t="s">
        <v>1</v>
      </c>
      <c r="N1118" s="146" t="s">
        <v>41</v>
      </c>
      <c r="P1118" s="147">
        <f>O1118*H1118</f>
        <v>0</v>
      </c>
      <c r="Q1118" s="147">
        <v>0.80027999999999999</v>
      </c>
      <c r="R1118" s="147">
        <f>Q1118*H1118</f>
        <v>24.587002439999999</v>
      </c>
      <c r="S1118" s="147">
        <v>0</v>
      </c>
      <c r="T1118" s="148">
        <f>S1118*H1118</f>
        <v>0</v>
      </c>
      <c r="AR1118" s="149" t="s">
        <v>288</v>
      </c>
      <c r="AT1118" s="149" t="s">
        <v>284</v>
      </c>
      <c r="AU1118" s="149" t="s">
        <v>85</v>
      </c>
      <c r="AY1118" s="17" t="s">
        <v>282</v>
      </c>
      <c r="BE1118" s="150">
        <f>IF(N1118="základní",J1118,0)</f>
        <v>0</v>
      </c>
      <c r="BF1118" s="150">
        <f>IF(N1118="snížená",J1118,0)</f>
        <v>0</v>
      </c>
      <c r="BG1118" s="150">
        <f>IF(N1118="zákl. přenesená",J1118,0)</f>
        <v>0</v>
      </c>
      <c r="BH1118" s="150">
        <f>IF(N1118="sníž. přenesená",J1118,0)</f>
        <v>0</v>
      </c>
      <c r="BI1118" s="150">
        <f>IF(N1118="nulová",J1118,0)</f>
        <v>0</v>
      </c>
      <c r="BJ1118" s="17" t="s">
        <v>83</v>
      </c>
      <c r="BK1118" s="150">
        <f>ROUND(I1118*H1118,2)</f>
        <v>0</v>
      </c>
      <c r="BL1118" s="17" t="s">
        <v>288</v>
      </c>
      <c r="BM1118" s="149" t="s">
        <v>1319</v>
      </c>
    </row>
    <row r="1119" spans="2:65" s="15" customFormat="1" x14ac:dyDescent="0.2">
      <c r="B1119" s="173"/>
      <c r="D1119" s="152" t="s">
        <v>290</v>
      </c>
      <c r="E1119" s="174" t="s">
        <v>1</v>
      </c>
      <c r="F1119" s="175" t="s">
        <v>1320</v>
      </c>
      <c r="H1119" s="174" t="s">
        <v>1</v>
      </c>
      <c r="I1119" s="176"/>
      <c r="L1119" s="173"/>
      <c r="M1119" s="177"/>
      <c r="T1119" s="178"/>
      <c r="AT1119" s="174" t="s">
        <v>290</v>
      </c>
      <c r="AU1119" s="174" t="s">
        <v>85</v>
      </c>
      <c r="AV1119" s="15" t="s">
        <v>83</v>
      </c>
      <c r="AW1119" s="15" t="s">
        <v>32</v>
      </c>
      <c r="AX1119" s="15" t="s">
        <v>76</v>
      </c>
      <c r="AY1119" s="174" t="s">
        <v>282</v>
      </c>
    </row>
    <row r="1120" spans="2:65" s="12" customFormat="1" x14ac:dyDescent="0.2">
      <c r="B1120" s="151"/>
      <c r="D1120" s="152" t="s">
        <v>290</v>
      </c>
      <c r="E1120" s="153" t="s">
        <v>1</v>
      </c>
      <c r="F1120" s="154" t="s">
        <v>1321</v>
      </c>
      <c r="H1120" s="155">
        <v>34.08</v>
      </c>
      <c r="I1120" s="156"/>
      <c r="L1120" s="151"/>
      <c r="M1120" s="157"/>
      <c r="T1120" s="158"/>
      <c r="AT1120" s="153" t="s">
        <v>290</v>
      </c>
      <c r="AU1120" s="153" t="s">
        <v>85</v>
      </c>
      <c r="AV1120" s="12" t="s">
        <v>85</v>
      </c>
      <c r="AW1120" s="12" t="s">
        <v>32</v>
      </c>
      <c r="AX1120" s="12" t="s">
        <v>76</v>
      </c>
      <c r="AY1120" s="153" t="s">
        <v>282</v>
      </c>
    </row>
    <row r="1121" spans="2:65" s="12" customFormat="1" x14ac:dyDescent="0.2">
      <c r="B1121" s="151"/>
      <c r="D1121" s="152" t="s">
        <v>290</v>
      </c>
      <c r="E1121" s="153" t="s">
        <v>1</v>
      </c>
      <c r="F1121" s="154" t="s">
        <v>1322</v>
      </c>
      <c r="H1121" s="155">
        <v>-3.3570000000000002</v>
      </c>
      <c r="I1121" s="156"/>
      <c r="L1121" s="151"/>
      <c r="M1121" s="157"/>
      <c r="T1121" s="158"/>
      <c r="AT1121" s="153" t="s">
        <v>290</v>
      </c>
      <c r="AU1121" s="153" t="s">
        <v>85</v>
      </c>
      <c r="AV1121" s="12" t="s">
        <v>85</v>
      </c>
      <c r="AW1121" s="12" t="s">
        <v>32</v>
      </c>
      <c r="AX1121" s="12" t="s">
        <v>76</v>
      </c>
      <c r="AY1121" s="153" t="s">
        <v>282</v>
      </c>
    </row>
    <row r="1122" spans="2:65" s="13" customFormat="1" x14ac:dyDescent="0.2">
      <c r="B1122" s="159"/>
      <c r="D1122" s="152" t="s">
        <v>290</v>
      </c>
      <c r="E1122" s="160" t="s">
        <v>1</v>
      </c>
      <c r="F1122" s="161" t="s">
        <v>292</v>
      </c>
      <c r="H1122" s="162">
        <v>30.722999999999999</v>
      </c>
      <c r="I1122" s="163"/>
      <c r="L1122" s="159"/>
      <c r="M1122" s="164"/>
      <c r="T1122" s="165"/>
      <c r="AT1122" s="160" t="s">
        <v>290</v>
      </c>
      <c r="AU1122" s="160" t="s">
        <v>85</v>
      </c>
      <c r="AV1122" s="13" t="s">
        <v>288</v>
      </c>
      <c r="AW1122" s="13" t="s">
        <v>32</v>
      </c>
      <c r="AX1122" s="13" t="s">
        <v>83</v>
      </c>
      <c r="AY1122" s="160" t="s">
        <v>282</v>
      </c>
    </row>
    <row r="1123" spans="2:65" s="1" customFormat="1" ht="33" customHeight="1" x14ac:dyDescent="0.2">
      <c r="B1123" s="32"/>
      <c r="C1123" s="137" t="s">
        <v>1323</v>
      </c>
      <c r="D1123" s="137" t="s">
        <v>284</v>
      </c>
      <c r="E1123" s="138" t="s">
        <v>1324</v>
      </c>
      <c r="F1123" s="139" t="s">
        <v>1325</v>
      </c>
      <c r="G1123" s="140" t="s">
        <v>287</v>
      </c>
      <c r="H1123" s="141">
        <v>674.7</v>
      </c>
      <c r="I1123" s="142"/>
      <c r="J1123" s="143">
        <f>ROUND(I1123*H1123,2)</f>
        <v>0</v>
      </c>
      <c r="K1123" s="144"/>
      <c r="L1123" s="32"/>
      <c r="M1123" s="145" t="s">
        <v>1</v>
      </c>
      <c r="N1123" s="146" t="s">
        <v>41</v>
      </c>
      <c r="P1123" s="147">
        <f>O1123*H1123</f>
        <v>0</v>
      </c>
      <c r="Q1123" s="147">
        <v>0</v>
      </c>
      <c r="R1123" s="147">
        <f>Q1123*H1123</f>
        <v>0</v>
      </c>
      <c r="S1123" s="147">
        <v>0</v>
      </c>
      <c r="T1123" s="148">
        <f>S1123*H1123</f>
        <v>0</v>
      </c>
      <c r="AR1123" s="149" t="s">
        <v>288</v>
      </c>
      <c r="AT1123" s="149" t="s">
        <v>284</v>
      </c>
      <c r="AU1123" s="149" t="s">
        <v>85</v>
      </c>
      <c r="AY1123" s="17" t="s">
        <v>282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83</v>
      </c>
      <c r="BK1123" s="150">
        <f>ROUND(I1123*H1123,2)</f>
        <v>0</v>
      </c>
      <c r="BL1123" s="17" t="s">
        <v>288</v>
      </c>
      <c r="BM1123" s="149" t="s">
        <v>1326</v>
      </c>
    </row>
    <row r="1124" spans="2:65" s="12" customFormat="1" x14ac:dyDescent="0.2">
      <c r="B1124" s="151"/>
      <c r="D1124" s="152" t="s">
        <v>290</v>
      </c>
      <c r="E1124" s="153" t="s">
        <v>1</v>
      </c>
      <c r="F1124" s="154" t="s">
        <v>1327</v>
      </c>
      <c r="H1124" s="155">
        <v>448.2</v>
      </c>
      <c r="I1124" s="156"/>
      <c r="L1124" s="151"/>
      <c r="M1124" s="157"/>
      <c r="T1124" s="158"/>
      <c r="AT1124" s="153" t="s">
        <v>290</v>
      </c>
      <c r="AU1124" s="153" t="s">
        <v>85</v>
      </c>
      <c r="AV1124" s="12" t="s">
        <v>85</v>
      </c>
      <c r="AW1124" s="12" t="s">
        <v>32</v>
      </c>
      <c r="AX1124" s="12" t="s">
        <v>76</v>
      </c>
      <c r="AY1124" s="153" t="s">
        <v>282</v>
      </c>
    </row>
    <row r="1125" spans="2:65" s="12" customFormat="1" x14ac:dyDescent="0.2">
      <c r="B1125" s="151"/>
      <c r="D1125" s="152" t="s">
        <v>290</v>
      </c>
      <c r="E1125" s="153" t="s">
        <v>1</v>
      </c>
      <c r="F1125" s="154" t="s">
        <v>1328</v>
      </c>
      <c r="H1125" s="155">
        <v>156</v>
      </c>
      <c r="I1125" s="156"/>
      <c r="L1125" s="151"/>
      <c r="M1125" s="157"/>
      <c r="T1125" s="158"/>
      <c r="AT1125" s="153" t="s">
        <v>290</v>
      </c>
      <c r="AU1125" s="153" t="s">
        <v>85</v>
      </c>
      <c r="AV1125" s="12" t="s">
        <v>85</v>
      </c>
      <c r="AW1125" s="12" t="s">
        <v>32</v>
      </c>
      <c r="AX1125" s="12" t="s">
        <v>76</v>
      </c>
      <c r="AY1125" s="153" t="s">
        <v>282</v>
      </c>
    </row>
    <row r="1126" spans="2:65" s="12" customFormat="1" x14ac:dyDescent="0.2">
      <c r="B1126" s="151"/>
      <c r="D1126" s="152" t="s">
        <v>290</v>
      </c>
      <c r="E1126" s="153" t="s">
        <v>1</v>
      </c>
      <c r="F1126" s="154" t="s">
        <v>1329</v>
      </c>
      <c r="H1126" s="155">
        <v>70.5</v>
      </c>
      <c r="I1126" s="156"/>
      <c r="L1126" s="151"/>
      <c r="M1126" s="157"/>
      <c r="T1126" s="158"/>
      <c r="AT1126" s="153" t="s">
        <v>290</v>
      </c>
      <c r="AU1126" s="153" t="s">
        <v>85</v>
      </c>
      <c r="AV1126" s="12" t="s">
        <v>85</v>
      </c>
      <c r="AW1126" s="12" t="s">
        <v>32</v>
      </c>
      <c r="AX1126" s="12" t="s">
        <v>76</v>
      </c>
      <c r="AY1126" s="153" t="s">
        <v>282</v>
      </c>
    </row>
    <row r="1127" spans="2:65" s="14" customFormat="1" x14ac:dyDescent="0.2">
      <c r="B1127" s="166"/>
      <c r="D1127" s="152" t="s">
        <v>290</v>
      </c>
      <c r="E1127" s="167" t="s">
        <v>1</v>
      </c>
      <c r="F1127" s="168" t="s">
        <v>306</v>
      </c>
      <c r="H1127" s="169">
        <v>674.7</v>
      </c>
      <c r="I1127" s="170"/>
      <c r="L1127" s="166"/>
      <c r="M1127" s="171"/>
      <c r="T1127" s="172"/>
      <c r="AT1127" s="167" t="s">
        <v>290</v>
      </c>
      <c r="AU1127" s="167" t="s">
        <v>85</v>
      </c>
      <c r="AV1127" s="14" t="s">
        <v>105</v>
      </c>
      <c r="AW1127" s="14" t="s">
        <v>32</v>
      </c>
      <c r="AX1127" s="14" t="s">
        <v>76</v>
      </c>
      <c r="AY1127" s="167" t="s">
        <v>282</v>
      </c>
    </row>
    <row r="1128" spans="2:65" s="13" customFormat="1" x14ac:dyDescent="0.2">
      <c r="B1128" s="159"/>
      <c r="D1128" s="152" t="s">
        <v>290</v>
      </c>
      <c r="E1128" s="160" t="s">
        <v>1</v>
      </c>
      <c r="F1128" s="161" t="s">
        <v>292</v>
      </c>
      <c r="H1128" s="162">
        <v>674.7</v>
      </c>
      <c r="I1128" s="163"/>
      <c r="L1128" s="159"/>
      <c r="M1128" s="164"/>
      <c r="T1128" s="165"/>
      <c r="AT1128" s="160" t="s">
        <v>290</v>
      </c>
      <c r="AU1128" s="160" t="s">
        <v>85</v>
      </c>
      <c r="AV1128" s="13" t="s">
        <v>288</v>
      </c>
      <c r="AW1128" s="13" t="s">
        <v>32</v>
      </c>
      <c r="AX1128" s="13" t="s">
        <v>83</v>
      </c>
      <c r="AY1128" s="160" t="s">
        <v>282</v>
      </c>
    </row>
    <row r="1129" spans="2:65" s="1" customFormat="1" ht="33" customHeight="1" x14ac:dyDescent="0.2">
      <c r="B1129" s="32"/>
      <c r="C1129" s="137" t="s">
        <v>1330</v>
      </c>
      <c r="D1129" s="137" t="s">
        <v>284</v>
      </c>
      <c r="E1129" s="138" t="s">
        <v>1331</v>
      </c>
      <c r="F1129" s="139" t="s">
        <v>1332</v>
      </c>
      <c r="G1129" s="140" t="s">
        <v>287</v>
      </c>
      <c r="H1129" s="141">
        <v>80964</v>
      </c>
      <c r="I1129" s="142"/>
      <c r="J1129" s="143">
        <f>ROUND(I1129*H1129,2)</f>
        <v>0</v>
      </c>
      <c r="K1129" s="144"/>
      <c r="L1129" s="32"/>
      <c r="M1129" s="145" t="s">
        <v>1</v>
      </c>
      <c r="N1129" s="146" t="s">
        <v>41</v>
      </c>
      <c r="P1129" s="147">
        <f>O1129*H1129</f>
        <v>0</v>
      </c>
      <c r="Q1129" s="147">
        <v>0</v>
      </c>
      <c r="R1129" s="147">
        <f>Q1129*H1129</f>
        <v>0</v>
      </c>
      <c r="S1129" s="147">
        <v>0</v>
      </c>
      <c r="T1129" s="148">
        <f>S1129*H1129</f>
        <v>0</v>
      </c>
      <c r="AR1129" s="149" t="s">
        <v>288</v>
      </c>
      <c r="AT1129" s="149" t="s">
        <v>284</v>
      </c>
      <c r="AU1129" s="149" t="s">
        <v>85</v>
      </c>
      <c r="AY1129" s="17" t="s">
        <v>282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83</v>
      </c>
      <c r="BK1129" s="150">
        <f>ROUND(I1129*H1129,2)</f>
        <v>0</v>
      </c>
      <c r="BL1129" s="17" t="s">
        <v>288</v>
      </c>
      <c r="BM1129" s="149" t="s">
        <v>1333</v>
      </c>
    </row>
    <row r="1130" spans="2:65" s="12" customFormat="1" x14ac:dyDescent="0.2">
      <c r="B1130" s="151"/>
      <c r="D1130" s="152" t="s">
        <v>290</v>
      </c>
      <c r="F1130" s="154" t="s">
        <v>1334</v>
      </c>
      <c r="H1130" s="155">
        <v>80964</v>
      </c>
      <c r="I1130" s="156"/>
      <c r="L1130" s="151"/>
      <c r="M1130" s="157"/>
      <c r="T1130" s="158"/>
      <c r="AT1130" s="153" t="s">
        <v>290</v>
      </c>
      <c r="AU1130" s="153" t="s">
        <v>85</v>
      </c>
      <c r="AV1130" s="12" t="s">
        <v>85</v>
      </c>
      <c r="AW1130" s="12" t="s">
        <v>4</v>
      </c>
      <c r="AX1130" s="12" t="s">
        <v>83</v>
      </c>
      <c r="AY1130" s="153" t="s">
        <v>282</v>
      </c>
    </row>
    <row r="1131" spans="2:65" s="1" customFormat="1" ht="33" customHeight="1" x14ac:dyDescent="0.2">
      <c r="B1131" s="32"/>
      <c r="C1131" s="137" t="s">
        <v>1335</v>
      </c>
      <c r="D1131" s="137" t="s">
        <v>284</v>
      </c>
      <c r="E1131" s="138" t="s">
        <v>1336</v>
      </c>
      <c r="F1131" s="139" t="s">
        <v>1337</v>
      </c>
      <c r="G1131" s="140" t="s">
        <v>287</v>
      </c>
      <c r="H1131" s="141">
        <v>674.7</v>
      </c>
      <c r="I1131" s="142"/>
      <c r="J1131" s="143">
        <f>ROUND(I1131*H1131,2)</f>
        <v>0</v>
      </c>
      <c r="K1131" s="144"/>
      <c r="L1131" s="32"/>
      <c r="M1131" s="145" t="s">
        <v>1</v>
      </c>
      <c r="N1131" s="146" t="s">
        <v>41</v>
      </c>
      <c r="P1131" s="147">
        <f>O1131*H1131</f>
        <v>0</v>
      </c>
      <c r="Q1131" s="147">
        <v>0</v>
      </c>
      <c r="R1131" s="147">
        <f>Q1131*H1131</f>
        <v>0</v>
      </c>
      <c r="S1131" s="147">
        <v>0</v>
      </c>
      <c r="T1131" s="148">
        <f>S1131*H1131</f>
        <v>0</v>
      </c>
      <c r="AR1131" s="149" t="s">
        <v>288</v>
      </c>
      <c r="AT1131" s="149" t="s">
        <v>284</v>
      </c>
      <c r="AU1131" s="149" t="s">
        <v>85</v>
      </c>
      <c r="AY1131" s="17" t="s">
        <v>282</v>
      </c>
      <c r="BE1131" s="150">
        <f>IF(N1131="základní",J1131,0)</f>
        <v>0</v>
      </c>
      <c r="BF1131" s="150">
        <f>IF(N1131="snížená",J1131,0)</f>
        <v>0</v>
      </c>
      <c r="BG1131" s="150">
        <f>IF(N1131="zákl. přenesená",J1131,0)</f>
        <v>0</v>
      </c>
      <c r="BH1131" s="150">
        <f>IF(N1131="sníž. přenesená",J1131,0)</f>
        <v>0</v>
      </c>
      <c r="BI1131" s="150">
        <f>IF(N1131="nulová",J1131,0)</f>
        <v>0</v>
      </c>
      <c r="BJ1131" s="17" t="s">
        <v>83</v>
      </c>
      <c r="BK1131" s="150">
        <f>ROUND(I1131*H1131,2)</f>
        <v>0</v>
      </c>
      <c r="BL1131" s="17" t="s">
        <v>288</v>
      </c>
      <c r="BM1131" s="149" t="s">
        <v>1338</v>
      </c>
    </row>
    <row r="1132" spans="2:65" s="1" customFormat="1" ht="16.5" customHeight="1" x14ac:dyDescent="0.2">
      <c r="B1132" s="32"/>
      <c r="C1132" s="137" t="s">
        <v>1339</v>
      </c>
      <c r="D1132" s="137" t="s">
        <v>284</v>
      </c>
      <c r="E1132" s="138" t="s">
        <v>1340</v>
      </c>
      <c r="F1132" s="139" t="s">
        <v>1341</v>
      </c>
      <c r="G1132" s="140" t="s">
        <v>287</v>
      </c>
      <c r="H1132" s="141">
        <v>674.7</v>
      </c>
      <c r="I1132" s="142"/>
      <c r="J1132" s="143">
        <f>ROUND(I1132*H1132,2)</f>
        <v>0</v>
      </c>
      <c r="K1132" s="144"/>
      <c r="L1132" s="32"/>
      <c r="M1132" s="145" t="s">
        <v>1</v>
      </c>
      <c r="N1132" s="146" t="s">
        <v>41</v>
      </c>
      <c r="P1132" s="147">
        <f>O1132*H1132</f>
        <v>0</v>
      </c>
      <c r="Q1132" s="147">
        <v>0</v>
      </c>
      <c r="R1132" s="147">
        <f>Q1132*H1132</f>
        <v>0</v>
      </c>
      <c r="S1132" s="147">
        <v>0</v>
      </c>
      <c r="T1132" s="148">
        <f>S1132*H1132</f>
        <v>0</v>
      </c>
      <c r="AR1132" s="149" t="s">
        <v>288</v>
      </c>
      <c r="AT1132" s="149" t="s">
        <v>284</v>
      </c>
      <c r="AU1132" s="149" t="s">
        <v>85</v>
      </c>
      <c r="AY1132" s="17" t="s">
        <v>282</v>
      </c>
      <c r="BE1132" s="150">
        <f>IF(N1132="základní",J1132,0)</f>
        <v>0</v>
      </c>
      <c r="BF1132" s="150">
        <f>IF(N1132="snížená",J1132,0)</f>
        <v>0</v>
      </c>
      <c r="BG1132" s="150">
        <f>IF(N1132="zákl. přenesená",J1132,0)</f>
        <v>0</v>
      </c>
      <c r="BH1132" s="150">
        <f>IF(N1132="sníž. přenesená",J1132,0)</f>
        <v>0</v>
      </c>
      <c r="BI1132" s="150">
        <f>IF(N1132="nulová",J1132,0)</f>
        <v>0</v>
      </c>
      <c r="BJ1132" s="17" t="s">
        <v>83</v>
      </c>
      <c r="BK1132" s="150">
        <f>ROUND(I1132*H1132,2)</f>
        <v>0</v>
      </c>
      <c r="BL1132" s="17" t="s">
        <v>288</v>
      </c>
      <c r="BM1132" s="149" t="s">
        <v>1342</v>
      </c>
    </row>
    <row r="1133" spans="2:65" s="1" customFormat="1" ht="21.75" customHeight="1" x14ac:dyDescent="0.2">
      <c r="B1133" s="32"/>
      <c r="C1133" s="137" t="s">
        <v>1343</v>
      </c>
      <c r="D1133" s="137" t="s">
        <v>284</v>
      </c>
      <c r="E1133" s="138" t="s">
        <v>1344</v>
      </c>
      <c r="F1133" s="139" t="s">
        <v>1345</v>
      </c>
      <c r="G1133" s="140" t="s">
        <v>287</v>
      </c>
      <c r="H1133" s="141">
        <v>80964</v>
      </c>
      <c r="I1133" s="142"/>
      <c r="J1133" s="143">
        <f>ROUND(I1133*H1133,2)</f>
        <v>0</v>
      </c>
      <c r="K1133" s="144"/>
      <c r="L1133" s="32"/>
      <c r="M1133" s="145" t="s">
        <v>1</v>
      </c>
      <c r="N1133" s="146" t="s">
        <v>41</v>
      </c>
      <c r="P1133" s="147">
        <f>O1133*H1133</f>
        <v>0</v>
      </c>
      <c r="Q1133" s="147">
        <v>0</v>
      </c>
      <c r="R1133" s="147">
        <f>Q1133*H1133</f>
        <v>0</v>
      </c>
      <c r="S1133" s="147">
        <v>0</v>
      </c>
      <c r="T1133" s="148">
        <f>S1133*H1133</f>
        <v>0</v>
      </c>
      <c r="AR1133" s="149" t="s">
        <v>288</v>
      </c>
      <c r="AT1133" s="149" t="s">
        <v>284</v>
      </c>
      <c r="AU1133" s="149" t="s">
        <v>85</v>
      </c>
      <c r="AY1133" s="17" t="s">
        <v>282</v>
      </c>
      <c r="BE1133" s="150">
        <f>IF(N1133="základní",J1133,0)</f>
        <v>0</v>
      </c>
      <c r="BF1133" s="150">
        <f>IF(N1133="snížená",J1133,0)</f>
        <v>0</v>
      </c>
      <c r="BG1133" s="150">
        <f>IF(N1133="zákl. přenesená",J1133,0)</f>
        <v>0</v>
      </c>
      <c r="BH1133" s="150">
        <f>IF(N1133="sníž. přenesená",J1133,0)</f>
        <v>0</v>
      </c>
      <c r="BI1133" s="150">
        <f>IF(N1133="nulová",J1133,0)</f>
        <v>0</v>
      </c>
      <c r="BJ1133" s="17" t="s">
        <v>83</v>
      </c>
      <c r="BK1133" s="150">
        <f>ROUND(I1133*H1133,2)</f>
        <v>0</v>
      </c>
      <c r="BL1133" s="17" t="s">
        <v>288</v>
      </c>
      <c r="BM1133" s="149" t="s">
        <v>1346</v>
      </c>
    </row>
    <row r="1134" spans="2:65" s="12" customFormat="1" x14ac:dyDescent="0.2">
      <c r="B1134" s="151"/>
      <c r="D1134" s="152" t="s">
        <v>290</v>
      </c>
      <c r="F1134" s="154" t="s">
        <v>1334</v>
      </c>
      <c r="H1134" s="155">
        <v>80964</v>
      </c>
      <c r="I1134" s="156"/>
      <c r="L1134" s="151"/>
      <c r="M1134" s="157"/>
      <c r="T1134" s="158"/>
      <c r="AT1134" s="153" t="s">
        <v>290</v>
      </c>
      <c r="AU1134" s="153" t="s">
        <v>85</v>
      </c>
      <c r="AV1134" s="12" t="s">
        <v>85</v>
      </c>
      <c r="AW1134" s="12" t="s">
        <v>4</v>
      </c>
      <c r="AX1134" s="12" t="s">
        <v>83</v>
      </c>
      <c r="AY1134" s="153" t="s">
        <v>282</v>
      </c>
    </row>
    <row r="1135" spans="2:65" s="1" customFormat="1" ht="21.75" customHeight="1" x14ac:dyDescent="0.2">
      <c r="B1135" s="32"/>
      <c r="C1135" s="137" t="s">
        <v>1347</v>
      </c>
      <c r="D1135" s="137" t="s">
        <v>284</v>
      </c>
      <c r="E1135" s="138" t="s">
        <v>1348</v>
      </c>
      <c r="F1135" s="139" t="s">
        <v>1349</v>
      </c>
      <c r="G1135" s="140" t="s">
        <v>287</v>
      </c>
      <c r="H1135" s="141">
        <v>674.7</v>
      </c>
      <c r="I1135" s="142"/>
      <c r="J1135" s="143">
        <f>ROUND(I1135*H1135,2)</f>
        <v>0</v>
      </c>
      <c r="K1135" s="144"/>
      <c r="L1135" s="32"/>
      <c r="M1135" s="145" t="s">
        <v>1</v>
      </c>
      <c r="N1135" s="146" t="s">
        <v>41</v>
      </c>
      <c r="P1135" s="147">
        <f>O1135*H1135</f>
        <v>0</v>
      </c>
      <c r="Q1135" s="147">
        <v>0</v>
      </c>
      <c r="R1135" s="147">
        <f>Q1135*H1135</f>
        <v>0</v>
      </c>
      <c r="S1135" s="147">
        <v>0</v>
      </c>
      <c r="T1135" s="148">
        <f>S1135*H1135</f>
        <v>0</v>
      </c>
      <c r="AR1135" s="149" t="s">
        <v>288</v>
      </c>
      <c r="AT1135" s="149" t="s">
        <v>284</v>
      </c>
      <c r="AU1135" s="149" t="s">
        <v>85</v>
      </c>
      <c r="AY1135" s="17" t="s">
        <v>282</v>
      </c>
      <c r="BE1135" s="150">
        <f>IF(N1135="základní",J1135,0)</f>
        <v>0</v>
      </c>
      <c r="BF1135" s="150">
        <f>IF(N1135="snížená",J1135,0)</f>
        <v>0</v>
      </c>
      <c r="BG1135" s="150">
        <f>IF(N1135="zákl. přenesená",J1135,0)</f>
        <v>0</v>
      </c>
      <c r="BH1135" s="150">
        <f>IF(N1135="sníž. přenesená",J1135,0)</f>
        <v>0</v>
      </c>
      <c r="BI1135" s="150">
        <f>IF(N1135="nulová",J1135,0)</f>
        <v>0</v>
      </c>
      <c r="BJ1135" s="17" t="s">
        <v>83</v>
      </c>
      <c r="BK1135" s="150">
        <f>ROUND(I1135*H1135,2)</f>
        <v>0</v>
      </c>
      <c r="BL1135" s="17" t="s">
        <v>288</v>
      </c>
      <c r="BM1135" s="149" t="s">
        <v>1350</v>
      </c>
    </row>
    <row r="1136" spans="2:65" s="1" customFormat="1" ht="33" customHeight="1" x14ac:dyDescent="0.2">
      <c r="B1136" s="32"/>
      <c r="C1136" s="137" t="s">
        <v>1351</v>
      </c>
      <c r="D1136" s="137" t="s">
        <v>284</v>
      </c>
      <c r="E1136" s="138" t="s">
        <v>1352</v>
      </c>
      <c r="F1136" s="139" t="s">
        <v>1353</v>
      </c>
      <c r="G1136" s="140" t="s">
        <v>287</v>
      </c>
      <c r="H1136" s="141">
        <v>1690.45</v>
      </c>
      <c r="I1136" s="142"/>
      <c r="J1136" s="143">
        <f>ROUND(I1136*H1136,2)</f>
        <v>0</v>
      </c>
      <c r="K1136" s="144"/>
      <c r="L1136" s="32"/>
      <c r="M1136" s="145" t="s">
        <v>1</v>
      </c>
      <c r="N1136" s="146" t="s">
        <v>41</v>
      </c>
      <c r="P1136" s="147">
        <f>O1136*H1136</f>
        <v>0</v>
      </c>
      <c r="Q1136" s="147">
        <v>1.2999999999999999E-4</v>
      </c>
      <c r="R1136" s="147">
        <f>Q1136*H1136</f>
        <v>0.2197585</v>
      </c>
      <c r="S1136" s="147">
        <v>0</v>
      </c>
      <c r="T1136" s="148">
        <f>S1136*H1136</f>
        <v>0</v>
      </c>
      <c r="AR1136" s="149" t="s">
        <v>288</v>
      </c>
      <c r="AT1136" s="149" t="s">
        <v>284</v>
      </c>
      <c r="AU1136" s="149" t="s">
        <v>85</v>
      </c>
      <c r="AY1136" s="17" t="s">
        <v>282</v>
      </c>
      <c r="BE1136" s="150">
        <f>IF(N1136="základní",J1136,0)</f>
        <v>0</v>
      </c>
      <c r="BF1136" s="150">
        <f>IF(N1136="snížená",J1136,0)</f>
        <v>0</v>
      </c>
      <c r="BG1136" s="150">
        <f>IF(N1136="zákl. přenesená",J1136,0)</f>
        <v>0</v>
      </c>
      <c r="BH1136" s="150">
        <f>IF(N1136="sníž. přenesená",J1136,0)</f>
        <v>0</v>
      </c>
      <c r="BI1136" s="150">
        <f>IF(N1136="nulová",J1136,0)</f>
        <v>0</v>
      </c>
      <c r="BJ1136" s="17" t="s">
        <v>83</v>
      </c>
      <c r="BK1136" s="150">
        <f>ROUND(I1136*H1136,2)</f>
        <v>0</v>
      </c>
      <c r="BL1136" s="17" t="s">
        <v>288</v>
      </c>
      <c r="BM1136" s="149" t="s">
        <v>1354</v>
      </c>
    </row>
    <row r="1137" spans="2:65" s="12" customFormat="1" x14ac:dyDescent="0.2">
      <c r="B1137" s="151"/>
      <c r="D1137" s="152" t="s">
        <v>290</v>
      </c>
      <c r="E1137" s="153" t="s">
        <v>1</v>
      </c>
      <c r="F1137" s="154" t="s">
        <v>1355</v>
      </c>
      <c r="H1137" s="155">
        <v>1690.45</v>
      </c>
      <c r="I1137" s="156"/>
      <c r="L1137" s="151"/>
      <c r="M1137" s="157"/>
      <c r="T1137" s="158"/>
      <c r="AT1137" s="153" t="s">
        <v>290</v>
      </c>
      <c r="AU1137" s="153" t="s">
        <v>85</v>
      </c>
      <c r="AV1137" s="12" t="s">
        <v>85</v>
      </c>
      <c r="AW1137" s="12" t="s">
        <v>32</v>
      </c>
      <c r="AX1137" s="12" t="s">
        <v>76</v>
      </c>
      <c r="AY1137" s="153" t="s">
        <v>282</v>
      </c>
    </row>
    <row r="1138" spans="2:65" s="13" customFormat="1" x14ac:dyDescent="0.2">
      <c r="B1138" s="159"/>
      <c r="D1138" s="152" t="s">
        <v>290</v>
      </c>
      <c r="E1138" s="160" t="s">
        <v>1</v>
      </c>
      <c r="F1138" s="161" t="s">
        <v>292</v>
      </c>
      <c r="H1138" s="162">
        <v>1690.45</v>
      </c>
      <c r="I1138" s="163"/>
      <c r="L1138" s="159"/>
      <c r="M1138" s="164"/>
      <c r="T1138" s="165"/>
      <c r="AT1138" s="160" t="s">
        <v>290</v>
      </c>
      <c r="AU1138" s="160" t="s">
        <v>85</v>
      </c>
      <c r="AV1138" s="13" t="s">
        <v>288</v>
      </c>
      <c r="AW1138" s="13" t="s">
        <v>32</v>
      </c>
      <c r="AX1138" s="13" t="s">
        <v>83</v>
      </c>
      <c r="AY1138" s="160" t="s">
        <v>282</v>
      </c>
    </row>
    <row r="1139" spans="2:65" s="1" customFormat="1" ht="24.2" customHeight="1" x14ac:dyDescent="0.2">
      <c r="B1139" s="32"/>
      <c r="C1139" s="137" t="s">
        <v>1356</v>
      </c>
      <c r="D1139" s="137" t="s">
        <v>284</v>
      </c>
      <c r="E1139" s="138" t="s">
        <v>1357</v>
      </c>
      <c r="F1139" s="139" t="s">
        <v>1358</v>
      </c>
      <c r="G1139" s="140" t="s">
        <v>287</v>
      </c>
      <c r="H1139" s="141">
        <v>1690.45</v>
      </c>
      <c r="I1139" s="142"/>
      <c r="J1139" s="143">
        <f>ROUND(I1139*H1139,2)</f>
        <v>0</v>
      </c>
      <c r="K1139" s="144"/>
      <c r="L1139" s="32"/>
      <c r="M1139" s="145" t="s">
        <v>1</v>
      </c>
      <c r="N1139" s="146" t="s">
        <v>41</v>
      </c>
      <c r="P1139" s="147">
        <f>O1139*H1139</f>
        <v>0</v>
      </c>
      <c r="Q1139" s="147">
        <v>4.0000000000000003E-5</v>
      </c>
      <c r="R1139" s="147">
        <f>Q1139*H1139</f>
        <v>6.7618000000000011E-2</v>
      </c>
      <c r="S1139" s="147">
        <v>0</v>
      </c>
      <c r="T1139" s="148">
        <f>S1139*H1139</f>
        <v>0</v>
      </c>
      <c r="AR1139" s="149" t="s">
        <v>288</v>
      </c>
      <c r="AT1139" s="149" t="s">
        <v>284</v>
      </c>
      <c r="AU1139" s="149" t="s">
        <v>85</v>
      </c>
      <c r="AY1139" s="17" t="s">
        <v>282</v>
      </c>
      <c r="BE1139" s="150">
        <f>IF(N1139="základní",J1139,0)</f>
        <v>0</v>
      </c>
      <c r="BF1139" s="150">
        <f>IF(N1139="snížená",J1139,0)</f>
        <v>0</v>
      </c>
      <c r="BG1139" s="150">
        <f>IF(N1139="zákl. přenesená",J1139,0)</f>
        <v>0</v>
      </c>
      <c r="BH1139" s="150">
        <f>IF(N1139="sníž. přenesená",J1139,0)</f>
        <v>0</v>
      </c>
      <c r="BI1139" s="150">
        <f>IF(N1139="nulová",J1139,0)</f>
        <v>0</v>
      </c>
      <c r="BJ1139" s="17" t="s">
        <v>83</v>
      </c>
      <c r="BK1139" s="150">
        <f>ROUND(I1139*H1139,2)</f>
        <v>0</v>
      </c>
      <c r="BL1139" s="17" t="s">
        <v>288</v>
      </c>
      <c r="BM1139" s="149" t="s">
        <v>1359</v>
      </c>
    </row>
    <row r="1140" spans="2:65" s="12" customFormat="1" x14ac:dyDescent="0.2">
      <c r="B1140" s="151"/>
      <c r="D1140" s="152" t="s">
        <v>290</v>
      </c>
      <c r="E1140" s="153" t="s">
        <v>1</v>
      </c>
      <c r="F1140" s="154" t="s">
        <v>1355</v>
      </c>
      <c r="H1140" s="155">
        <v>1690.45</v>
      </c>
      <c r="I1140" s="156"/>
      <c r="L1140" s="151"/>
      <c r="M1140" s="157"/>
      <c r="T1140" s="158"/>
      <c r="AT1140" s="153" t="s">
        <v>290</v>
      </c>
      <c r="AU1140" s="153" t="s">
        <v>85</v>
      </c>
      <c r="AV1140" s="12" t="s">
        <v>85</v>
      </c>
      <c r="AW1140" s="12" t="s">
        <v>32</v>
      </c>
      <c r="AX1140" s="12" t="s">
        <v>76</v>
      </c>
      <c r="AY1140" s="153" t="s">
        <v>282</v>
      </c>
    </row>
    <row r="1141" spans="2:65" s="13" customFormat="1" x14ac:dyDescent="0.2">
      <c r="B1141" s="159"/>
      <c r="D1141" s="152" t="s">
        <v>290</v>
      </c>
      <c r="E1141" s="160" t="s">
        <v>1</v>
      </c>
      <c r="F1141" s="161" t="s">
        <v>292</v>
      </c>
      <c r="H1141" s="162">
        <v>1690.45</v>
      </c>
      <c r="I1141" s="163"/>
      <c r="L1141" s="159"/>
      <c r="M1141" s="164"/>
      <c r="T1141" s="165"/>
      <c r="AT1141" s="160" t="s">
        <v>290</v>
      </c>
      <c r="AU1141" s="160" t="s">
        <v>85</v>
      </c>
      <c r="AV1141" s="13" t="s">
        <v>288</v>
      </c>
      <c r="AW1141" s="13" t="s">
        <v>32</v>
      </c>
      <c r="AX1141" s="13" t="s">
        <v>83</v>
      </c>
      <c r="AY1141" s="160" t="s">
        <v>282</v>
      </c>
    </row>
    <row r="1142" spans="2:65" s="1" customFormat="1" ht="33" customHeight="1" x14ac:dyDescent="0.2">
      <c r="B1142" s="32"/>
      <c r="C1142" s="137" t="s">
        <v>1360</v>
      </c>
      <c r="D1142" s="137" t="s">
        <v>284</v>
      </c>
      <c r="E1142" s="138" t="s">
        <v>1361</v>
      </c>
      <c r="F1142" s="139" t="s">
        <v>1362</v>
      </c>
      <c r="G1142" s="140" t="s">
        <v>287</v>
      </c>
      <c r="H1142" s="141">
        <v>20.925000000000001</v>
      </c>
      <c r="I1142" s="142"/>
      <c r="J1142" s="143">
        <f>ROUND(I1142*H1142,2)</f>
        <v>0</v>
      </c>
      <c r="K1142" s="144"/>
      <c r="L1142" s="32"/>
      <c r="M1142" s="145" t="s">
        <v>1</v>
      </c>
      <c r="N1142" s="146" t="s">
        <v>41</v>
      </c>
      <c r="P1142" s="147">
        <f>O1142*H1142</f>
        <v>0</v>
      </c>
      <c r="Q1142" s="147">
        <v>6.3000000000000003E-4</v>
      </c>
      <c r="R1142" s="147">
        <f>Q1142*H1142</f>
        <v>1.3182750000000002E-2</v>
      </c>
      <c r="S1142" s="147">
        <v>0</v>
      </c>
      <c r="T1142" s="148">
        <f>S1142*H1142</f>
        <v>0</v>
      </c>
      <c r="AR1142" s="149" t="s">
        <v>288</v>
      </c>
      <c r="AT1142" s="149" t="s">
        <v>284</v>
      </c>
      <c r="AU1142" s="149" t="s">
        <v>85</v>
      </c>
      <c r="AY1142" s="17" t="s">
        <v>282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83</v>
      </c>
      <c r="BK1142" s="150">
        <f>ROUND(I1142*H1142,2)</f>
        <v>0</v>
      </c>
      <c r="BL1142" s="17" t="s">
        <v>288</v>
      </c>
      <c r="BM1142" s="149" t="s">
        <v>1363</v>
      </c>
    </row>
    <row r="1143" spans="2:65" s="15" customFormat="1" x14ac:dyDescent="0.2">
      <c r="B1143" s="173"/>
      <c r="D1143" s="152" t="s">
        <v>290</v>
      </c>
      <c r="E1143" s="174" t="s">
        <v>1</v>
      </c>
      <c r="F1143" s="175" t="s">
        <v>570</v>
      </c>
      <c r="H1143" s="174" t="s">
        <v>1</v>
      </c>
      <c r="I1143" s="176"/>
      <c r="L1143" s="173"/>
      <c r="M1143" s="177"/>
      <c r="T1143" s="178"/>
      <c r="AT1143" s="174" t="s">
        <v>290</v>
      </c>
      <c r="AU1143" s="174" t="s">
        <v>85</v>
      </c>
      <c r="AV1143" s="15" t="s">
        <v>83</v>
      </c>
      <c r="AW1143" s="15" t="s">
        <v>32</v>
      </c>
      <c r="AX1143" s="15" t="s">
        <v>76</v>
      </c>
      <c r="AY1143" s="174" t="s">
        <v>282</v>
      </c>
    </row>
    <row r="1144" spans="2:65" s="12" customFormat="1" x14ac:dyDescent="0.2">
      <c r="B1144" s="151"/>
      <c r="D1144" s="152" t="s">
        <v>290</v>
      </c>
      <c r="E1144" s="153" t="s">
        <v>1</v>
      </c>
      <c r="F1144" s="154" t="s">
        <v>1364</v>
      </c>
      <c r="H1144" s="155">
        <v>18.75</v>
      </c>
      <c r="I1144" s="156"/>
      <c r="L1144" s="151"/>
      <c r="M1144" s="157"/>
      <c r="T1144" s="158"/>
      <c r="AT1144" s="153" t="s">
        <v>290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282</v>
      </c>
    </row>
    <row r="1145" spans="2:65" s="15" customFormat="1" x14ac:dyDescent="0.2">
      <c r="B1145" s="173"/>
      <c r="D1145" s="152" t="s">
        <v>290</v>
      </c>
      <c r="E1145" s="174" t="s">
        <v>1</v>
      </c>
      <c r="F1145" s="175" t="s">
        <v>572</v>
      </c>
      <c r="H1145" s="174" t="s">
        <v>1</v>
      </c>
      <c r="I1145" s="176"/>
      <c r="L1145" s="173"/>
      <c r="M1145" s="177"/>
      <c r="T1145" s="178"/>
      <c r="AT1145" s="174" t="s">
        <v>290</v>
      </c>
      <c r="AU1145" s="174" t="s">
        <v>85</v>
      </c>
      <c r="AV1145" s="15" t="s">
        <v>83</v>
      </c>
      <c r="AW1145" s="15" t="s">
        <v>32</v>
      </c>
      <c r="AX1145" s="15" t="s">
        <v>76</v>
      </c>
      <c r="AY1145" s="174" t="s">
        <v>282</v>
      </c>
    </row>
    <row r="1146" spans="2:65" s="12" customFormat="1" x14ac:dyDescent="0.2">
      <c r="B1146" s="151"/>
      <c r="D1146" s="152" t="s">
        <v>290</v>
      </c>
      <c r="E1146" s="153" t="s">
        <v>1</v>
      </c>
      <c r="F1146" s="154" t="s">
        <v>1365</v>
      </c>
      <c r="H1146" s="155">
        <v>2.1749999999999998</v>
      </c>
      <c r="I1146" s="156"/>
      <c r="L1146" s="151"/>
      <c r="M1146" s="157"/>
      <c r="T1146" s="158"/>
      <c r="AT1146" s="153" t="s">
        <v>290</v>
      </c>
      <c r="AU1146" s="153" t="s">
        <v>85</v>
      </c>
      <c r="AV1146" s="12" t="s">
        <v>85</v>
      </c>
      <c r="AW1146" s="12" t="s">
        <v>32</v>
      </c>
      <c r="AX1146" s="12" t="s">
        <v>76</v>
      </c>
      <c r="AY1146" s="153" t="s">
        <v>282</v>
      </c>
    </row>
    <row r="1147" spans="2:65" s="13" customFormat="1" x14ac:dyDescent="0.2">
      <c r="B1147" s="159"/>
      <c r="D1147" s="152" t="s">
        <v>290</v>
      </c>
      <c r="E1147" s="160" t="s">
        <v>1</v>
      </c>
      <c r="F1147" s="161" t="s">
        <v>292</v>
      </c>
      <c r="H1147" s="162">
        <v>20.925000000000001</v>
      </c>
      <c r="I1147" s="163"/>
      <c r="L1147" s="159"/>
      <c r="M1147" s="164"/>
      <c r="T1147" s="165"/>
      <c r="AT1147" s="160" t="s">
        <v>290</v>
      </c>
      <c r="AU1147" s="160" t="s">
        <v>85</v>
      </c>
      <c r="AV1147" s="13" t="s">
        <v>288</v>
      </c>
      <c r="AW1147" s="13" t="s">
        <v>32</v>
      </c>
      <c r="AX1147" s="13" t="s">
        <v>83</v>
      </c>
      <c r="AY1147" s="160" t="s">
        <v>282</v>
      </c>
    </row>
    <row r="1148" spans="2:65" s="1" customFormat="1" ht="24.2" customHeight="1" x14ac:dyDescent="0.2">
      <c r="B1148" s="32"/>
      <c r="C1148" s="137" t="s">
        <v>1366</v>
      </c>
      <c r="D1148" s="137" t="s">
        <v>284</v>
      </c>
      <c r="E1148" s="138" t="s">
        <v>1367</v>
      </c>
      <c r="F1148" s="139" t="s">
        <v>1368</v>
      </c>
      <c r="G1148" s="140" t="s">
        <v>613</v>
      </c>
      <c r="H1148" s="141">
        <v>3</v>
      </c>
      <c r="I1148" s="142"/>
      <c r="J1148" s="143">
        <f>ROUND(I1148*H1148,2)</f>
        <v>0</v>
      </c>
      <c r="K1148" s="144"/>
      <c r="L1148" s="32"/>
      <c r="M1148" s="145" t="s">
        <v>1</v>
      </c>
      <c r="N1148" s="146" t="s">
        <v>41</v>
      </c>
      <c r="P1148" s="147">
        <f>O1148*H1148</f>
        <v>0</v>
      </c>
      <c r="Q1148" s="147">
        <v>3.0999999999999999E-3</v>
      </c>
      <c r="R1148" s="147">
        <f>Q1148*H1148</f>
        <v>9.2999999999999992E-3</v>
      </c>
      <c r="S1148" s="147">
        <v>0</v>
      </c>
      <c r="T1148" s="148">
        <f>S1148*H1148</f>
        <v>0</v>
      </c>
      <c r="AR1148" s="149" t="s">
        <v>288</v>
      </c>
      <c r="AT1148" s="149" t="s">
        <v>284</v>
      </c>
      <c r="AU1148" s="149" t="s">
        <v>85</v>
      </c>
      <c r="AY1148" s="17" t="s">
        <v>282</v>
      </c>
      <c r="BE1148" s="150">
        <f>IF(N1148="základní",J1148,0)</f>
        <v>0</v>
      </c>
      <c r="BF1148" s="150">
        <f>IF(N1148="snížená",J1148,0)</f>
        <v>0</v>
      </c>
      <c r="BG1148" s="150">
        <f>IF(N1148="zákl. přenesená",J1148,0)</f>
        <v>0</v>
      </c>
      <c r="BH1148" s="150">
        <f>IF(N1148="sníž. přenesená",J1148,0)</f>
        <v>0</v>
      </c>
      <c r="BI1148" s="150">
        <f>IF(N1148="nulová",J1148,0)</f>
        <v>0</v>
      </c>
      <c r="BJ1148" s="17" t="s">
        <v>83</v>
      </c>
      <c r="BK1148" s="150">
        <f>ROUND(I1148*H1148,2)</f>
        <v>0</v>
      </c>
      <c r="BL1148" s="17" t="s">
        <v>288</v>
      </c>
      <c r="BM1148" s="149" t="s">
        <v>1369</v>
      </c>
    </row>
    <row r="1149" spans="2:65" s="1" customFormat="1" ht="24.2" customHeight="1" x14ac:dyDescent="0.2">
      <c r="B1149" s="32"/>
      <c r="C1149" s="137" t="s">
        <v>1370</v>
      </c>
      <c r="D1149" s="137" t="s">
        <v>284</v>
      </c>
      <c r="E1149" s="138" t="s">
        <v>1371</v>
      </c>
      <c r="F1149" s="139" t="s">
        <v>1372</v>
      </c>
      <c r="G1149" s="140" t="s">
        <v>613</v>
      </c>
      <c r="H1149" s="141">
        <v>3</v>
      </c>
      <c r="I1149" s="142"/>
      <c r="J1149" s="143">
        <f>ROUND(I1149*H1149,2)</f>
        <v>0</v>
      </c>
      <c r="K1149" s="144"/>
      <c r="L1149" s="32"/>
      <c r="M1149" s="145" t="s">
        <v>1</v>
      </c>
      <c r="N1149" s="146" t="s">
        <v>41</v>
      </c>
      <c r="P1149" s="147">
        <f>O1149*H1149</f>
        <v>0</v>
      </c>
      <c r="Q1149" s="147">
        <v>4.1000000000000003E-3</v>
      </c>
      <c r="R1149" s="147">
        <f>Q1149*H1149</f>
        <v>1.2300000000000002E-2</v>
      </c>
      <c r="S1149" s="147">
        <v>0</v>
      </c>
      <c r="T1149" s="148">
        <f>S1149*H1149</f>
        <v>0</v>
      </c>
      <c r="AR1149" s="149" t="s">
        <v>288</v>
      </c>
      <c r="AT1149" s="149" t="s">
        <v>284</v>
      </c>
      <c r="AU1149" s="149" t="s">
        <v>85</v>
      </c>
      <c r="AY1149" s="17" t="s">
        <v>282</v>
      </c>
      <c r="BE1149" s="150">
        <f>IF(N1149="základní",J1149,0)</f>
        <v>0</v>
      </c>
      <c r="BF1149" s="150">
        <f>IF(N1149="snížená",J1149,0)</f>
        <v>0</v>
      </c>
      <c r="BG1149" s="150">
        <f>IF(N1149="zákl. přenesená",J1149,0)</f>
        <v>0</v>
      </c>
      <c r="BH1149" s="150">
        <f>IF(N1149="sníž. přenesená",J1149,0)</f>
        <v>0</v>
      </c>
      <c r="BI1149" s="150">
        <f>IF(N1149="nulová",J1149,0)</f>
        <v>0</v>
      </c>
      <c r="BJ1149" s="17" t="s">
        <v>83</v>
      </c>
      <c r="BK1149" s="150">
        <f>ROUND(I1149*H1149,2)</f>
        <v>0</v>
      </c>
      <c r="BL1149" s="17" t="s">
        <v>288</v>
      </c>
      <c r="BM1149" s="149" t="s">
        <v>1373</v>
      </c>
    </row>
    <row r="1150" spans="2:65" s="1" customFormat="1" ht="24.2" customHeight="1" x14ac:dyDescent="0.2">
      <c r="B1150" s="32"/>
      <c r="C1150" s="137" t="s">
        <v>1374</v>
      </c>
      <c r="D1150" s="137" t="s">
        <v>284</v>
      </c>
      <c r="E1150" s="138" t="s">
        <v>1375</v>
      </c>
      <c r="F1150" s="139" t="s">
        <v>1376</v>
      </c>
      <c r="G1150" s="140" t="s">
        <v>471</v>
      </c>
      <c r="H1150" s="141">
        <v>30.45</v>
      </c>
      <c r="I1150" s="142"/>
      <c r="J1150" s="143">
        <f>ROUND(I1150*H1150,2)</f>
        <v>0</v>
      </c>
      <c r="K1150" s="144"/>
      <c r="L1150" s="32"/>
      <c r="M1150" s="145" t="s">
        <v>1</v>
      </c>
      <c r="N1150" s="146" t="s">
        <v>41</v>
      </c>
      <c r="P1150" s="147">
        <f>O1150*H1150</f>
        <v>0</v>
      </c>
      <c r="Q1150" s="147">
        <v>1.4999999999999999E-4</v>
      </c>
      <c r="R1150" s="147">
        <f>Q1150*H1150</f>
        <v>4.5674999999999995E-3</v>
      </c>
      <c r="S1150" s="147">
        <v>0</v>
      </c>
      <c r="T1150" s="148">
        <f>S1150*H1150</f>
        <v>0</v>
      </c>
      <c r="AR1150" s="149" t="s">
        <v>288</v>
      </c>
      <c r="AT1150" s="149" t="s">
        <v>284</v>
      </c>
      <c r="AU1150" s="149" t="s">
        <v>85</v>
      </c>
      <c r="AY1150" s="17" t="s">
        <v>282</v>
      </c>
      <c r="BE1150" s="150">
        <f>IF(N1150="základní",J1150,0)</f>
        <v>0</v>
      </c>
      <c r="BF1150" s="150">
        <f>IF(N1150="snížená",J1150,0)</f>
        <v>0</v>
      </c>
      <c r="BG1150" s="150">
        <f>IF(N1150="zákl. přenesená",J1150,0)</f>
        <v>0</v>
      </c>
      <c r="BH1150" s="150">
        <f>IF(N1150="sníž. přenesená",J1150,0)</f>
        <v>0</v>
      </c>
      <c r="BI1150" s="150">
        <f>IF(N1150="nulová",J1150,0)</f>
        <v>0</v>
      </c>
      <c r="BJ1150" s="17" t="s">
        <v>83</v>
      </c>
      <c r="BK1150" s="150">
        <f>ROUND(I1150*H1150,2)</f>
        <v>0</v>
      </c>
      <c r="BL1150" s="17" t="s">
        <v>288</v>
      </c>
      <c r="BM1150" s="149" t="s">
        <v>1377</v>
      </c>
    </row>
    <row r="1151" spans="2:65" s="12" customFormat="1" x14ac:dyDescent="0.2">
      <c r="B1151" s="151"/>
      <c r="D1151" s="152" t="s">
        <v>290</v>
      </c>
      <c r="E1151" s="153" t="s">
        <v>1</v>
      </c>
      <c r="F1151" s="154" t="s">
        <v>1378</v>
      </c>
      <c r="H1151" s="155">
        <v>18.600000000000001</v>
      </c>
      <c r="I1151" s="156"/>
      <c r="L1151" s="151"/>
      <c r="M1151" s="157"/>
      <c r="T1151" s="158"/>
      <c r="AT1151" s="153" t="s">
        <v>290</v>
      </c>
      <c r="AU1151" s="153" t="s">
        <v>85</v>
      </c>
      <c r="AV1151" s="12" t="s">
        <v>85</v>
      </c>
      <c r="AW1151" s="12" t="s">
        <v>32</v>
      </c>
      <c r="AX1151" s="12" t="s">
        <v>76</v>
      </c>
      <c r="AY1151" s="153" t="s">
        <v>282</v>
      </c>
    </row>
    <row r="1152" spans="2:65" s="12" customFormat="1" x14ac:dyDescent="0.2">
      <c r="B1152" s="151"/>
      <c r="D1152" s="152" t="s">
        <v>290</v>
      </c>
      <c r="E1152" s="153" t="s">
        <v>1</v>
      </c>
      <c r="F1152" s="154" t="s">
        <v>1379</v>
      </c>
      <c r="H1152" s="155">
        <v>6.45</v>
      </c>
      <c r="I1152" s="156"/>
      <c r="L1152" s="151"/>
      <c r="M1152" s="157"/>
      <c r="T1152" s="158"/>
      <c r="AT1152" s="153" t="s">
        <v>290</v>
      </c>
      <c r="AU1152" s="153" t="s">
        <v>85</v>
      </c>
      <c r="AV1152" s="12" t="s">
        <v>85</v>
      </c>
      <c r="AW1152" s="12" t="s">
        <v>32</v>
      </c>
      <c r="AX1152" s="12" t="s">
        <v>76</v>
      </c>
      <c r="AY1152" s="153" t="s">
        <v>282</v>
      </c>
    </row>
    <row r="1153" spans="2:65" s="12" customFormat="1" x14ac:dyDescent="0.2">
      <c r="B1153" s="151"/>
      <c r="D1153" s="152" t="s">
        <v>290</v>
      </c>
      <c r="E1153" s="153" t="s">
        <v>1</v>
      </c>
      <c r="F1153" s="154" t="s">
        <v>1380</v>
      </c>
      <c r="H1153" s="155">
        <v>5.4</v>
      </c>
      <c r="I1153" s="156"/>
      <c r="L1153" s="151"/>
      <c r="M1153" s="157"/>
      <c r="T1153" s="158"/>
      <c r="AT1153" s="153" t="s">
        <v>290</v>
      </c>
      <c r="AU1153" s="153" t="s">
        <v>85</v>
      </c>
      <c r="AV1153" s="12" t="s">
        <v>85</v>
      </c>
      <c r="AW1153" s="12" t="s">
        <v>32</v>
      </c>
      <c r="AX1153" s="12" t="s">
        <v>76</v>
      </c>
      <c r="AY1153" s="153" t="s">
        <v>282</v>
      </c>
    </row>
    <row r="1154" spans="2:65" s="14" customFormat="1" x14ac:dyDescent="0.2">
      <c r="B1154" s="166"/>
      <c r="D1154" s="152" t="s">
        <v>290</v>
      </c>
      <c r="E1154" s="167" t="s">
        <v>1</v>
      </c>
      <c r="F1154" s="168" t="s">
        <v>306</v>
      </c>
      <c r="H1154" s="169">
        <v>30.45</v>
      </c>
      <c r="I1154" s="170"/>
      <c r="L1154" s="166"/>
      <c r="M1154" s="171"/>
      <c r="T1154" s="172"/>
      <c r="AT1154" s="167" t="s">
        <v>290</v>
      </c>
      <c r="AU1154" s="167" t="s">
        <v>85</v>
      </c>
      <c r="AV1154" s="14" t="s">
        <v>105</v>
      </c>
      <c r="AW1154" s="14" t="s">
        <v>32</v>
      </c>
      <c r="AX1154" s="14" t="s">
        <v>76</v>
      </c>
      <c r="AY1154" s="167" t="s">
        <v>282</v>
      </c>
    </row>
    <row r="1155" spans="2:65" s="13" customFormat="1" x14ac:dyDescent="0.2">
      <c r="B1155" s="159"/>
      <c r="D1155" s="152" t="s">
        <v>290</v>
      </c>
      <c r="E1155" s="160" t="s">
        <v>1</v>
      </c>
      <c r="F1155" s="161" t="s">
        <v>292</v>
      </c>
      <c r="H1155" s="162">
        <v>30.45</v>
      </c>
      <c r="I1155" s="163"/>
      <c r="L1155" s="159"/>
      <c r="M1155" s="164"/>
      <c r="T1155" s="165"/>
      <c r="AT1155" s="160" t="s">
        <v>290</v>
      </c>
      <c r="AU1155" s="160" t="s">
        <v>85</v>
      </c>
      <c r="AV1155" s="13" t="s">
        <v>288</v>
      </c>
      <c r="AW1155" s="13" t="s">
        <v>32</v>
      </c>
      <c r="AX1155" s="13" t="s">
        <v>83</v>
      </c>
      <c r="AY1155" s="160" t="s">
        <v>282</v>
      </c>
    </row>
    <row r="1156" spans="2:65" s="1" customFormat="1" ht="24.2" customHeight="1" x14ac:dyDescent="0.2">
      <c r="B1156" s="32"/>
      <c r="C1156" s="137" t="s">
        <v>1381</v>
      </c>
      <c r="D1156" s="137" t="s">
        <v>284</v>
      </c>
      <c r="E1156" s="138" t="s">
        <v>1382</v>
      </c>
      <c r="F1156" s="139" t="s">
        <v>1383</v>
      </c>
      <c r="G1156" s="140" t="s">
        <v>613</v>
      </c>
      <c r="H1156" s="141">
        <v>6</v>
      </c>
      <c r="I1156" s="142"/>
      <c r="J1156" s="143">
        <f>ROUND(I1156*H1156,2)</f>
        <v>0</v>
      </c>
      <c r="K1156" s="144"/>
      <c r="L1156" s="32"/>
      <c r="M1156" s="145" t="s">
        <v>1</v>
      </c>
      <c r="N1156" s="146" t="s">
        <v>41</v>
      </c>
      <c r="P1156" s="147">
        <f>O1156*H1156</f>
        <v>0</v>
      </c>
      <c r="Q1156" s="147">
        <v>0</v>
      </c>
      <c r="R1156" s="147">
        <f>Q1156*H1156</f>
        <v>0</v>
      </c>
      <c r="S1156" s="147">
        <v>0</v>
      </c>
      <c r="T1156" s="148">
        <f>S1156*H1156</f>
        <v>0</v>
      </c>
      <c r="AR1156" s="149" t="s">
        <v>288</v>
      </c>
      <c r="AT1156" s="149" t="s">
        <v>284</v>
      </c>
      <c r="AU1156" s="149" t="s">
        <v>85</v>
      </c>
      <c r="AY1156" s="17" t="s">
        <v>282</v>
      </c>
      <c r="BE1156" s="150">
        <f>IF(N1156="základní",J1156,0)</f>
        <v>0</v>
      </c>
      <c r="BF1156" s="150">
        <f>IF(N1156="snížená",J1156,0)</f>
        <v>0</v>
      </c>
      <c r="BG1156" s="150">
        <f>IF(N1156="zákl. přenesená",J1156,0)</f>
        <v>0</v>
      </c>
      <c r="BH1156" s="150">
        <f>IF(N1156="sníž. přenesená",J1156,0)</f>
        <v>0</v>
      </c>
      <c r="BI1156" s="150">
        <f>IF(N1156="nulová",J1156,0)</f>
        <v>0</v>
      </c>
      <c r="BJ1156" s="17" t="s">
        <v>83</v>
      </c>
      <c r="BK1156" s="150">
        <f>ROUND(I1156*H1156,2)</f>
        <v>0</v>
      </c>
      <c r="BL1156" s="17" t="s">
        <v>288</v>
      </c>
      <c r="BM1156" s="149" t="s">
        <v>1384</v>
      </c>
    </row>
    <row r="1157" spans="2:65" s="1" customFormat="1" ht="55.5" customHeight="1" x14ac:dyDescent="0.2">
      <c r="B1157" s="32"/>
      <c r="C1157" s="179" t="s">
        <v>1385</v>
      </c>
      <c r="D1157" s="179" t="s">
        <v>1020</v>
      </c>
      <c r="E1157" s="180" t="s">
        <v>1386</v>
      </c>
      <c r="F1157" s="181" t="s">
        <v>1387</v>
      </c>
      <c r="G1157" s="182" t="s">
        <v>613</v>
      </c>
      <c r="H1157" s="183">
        <v>6</v>
      </c>
      <c r="I1157" s="184"/>
      <c r="J1157" s="185">
        <f>ROUND(I1157*H1157,2)</f>
        <v>0</v>
      </c>
      <c r="K1157" s="186"/>
      <c r="L1157" s="187"/>
      <c r="M1157" s="188" t="s">
        <v>1</v>
      </c>
      <c r="N1157" s="189" t="s">
        <v>41</v>
      </c>
      <c r="P1157" s="147">
        <f>O1157*H1157</f>
        <v>0</v>
      </c>
      <c r="Q1157" s="147">
        <v>3.5E-4</v>
      </c>
      <c r="R1157" s="147">
        <f>Q1157*H1157</f>
        <v>2.0999999999999999E-3</v>
      </c>
      <c r="S1157" s="147">
        <v>0</v>
      </c>
      <c r="T1157" s="148">
        <f>S1157*H1157</f>
        <v>0</v>
      </c>
      <c r="AR1157" s="149" t="s">
        <v>350</v>
      </c>
      <c r="AT1157" s="149" t="s">
        <v>1020</v>
      </c>
      <c r="AU1157" s="149" t="s">
        <v>85</v>
      </c>
      <c r="AY1157" s="17" t="s">
        <v>282</v>
      </c>
      <c r="BE1157" s="150">
        <f>IF(N1157="základní",J1157,0)</f>
        <v>0</v>
      </c>
      <c r="BF1157" s="150">
        <f>IF(N1157="snížená",J1157,0)</f>
        <v>0</v>
      </c>
      <c r="BG1157" s="150">
        <f>IF(N1157="zákl. přenesená",J1157,0)</f>
        <v>0</v>
      </c>
      <c r="BH1157" s="150">
        <f>IF(N1157="sníž. přenesená",J1157,0)</f>
        <v>0</v>
      </c>
      <c r="BI1157" s="150">
        <f>IF(N1157="nulová",J1157,0)</f>
        <v>0</v>
      </c>
      <c r="BJ1157" s="17" t="s">
        <v>83</v>
      </c>
      <c r="BK1157" s="150">
        <f>ROUND(I1157*H1157,2)</f>
        <v>0</v>
      </c>
      <c r="BL1157" s="17" t="s">
        <v>288</v>
      </c>
      <c r="BM1157" s="149" t="s">
        <v>1388</v>
      </c>
    </row>
    <row r="1158" spans="2:65" s="1" customFormat="1" ht="24.2" customHeight="1" x14ac:dyDescent="0.2">
      <c r="B1158" s="32"/>
      <c r="C1158" s="137" t="s">
        <v>1389</v>
      </c>
      <c r="D1158" s="137" t="s">
        <v>284</v>
      </c>
      <c r="E1158" s="138" t="s">
        <v>1390</v>
      </c>
      <c r="F1158" s="139" t="s">
        <v>1391</v>
      </c>
      <c r="G1158" s="140" t="s">
        <v>471</v>
      </c>
      <c r="H1158" s="141">
        <v>267.55</v>
      </c>
      <c r="I1158" s="142"/>
      <c r="J1158" s="143">
        <f>ROUND(I1158*H1158,2)</f>
        <v>0</v>
      </c>
      <c r="K1158" s="144"/>
      <c r="L1158" s="32"/>
      <c r="M1158" s="145" t="s">
        <v>1</v>
      </c>
      <c r="N1158" s="146" t="s">
        <v>41</v>
      </c>
      <c r="P1158" s="147">
        <f>O1158*H1158</f>
        <v>0</v>
      </c>
      <c r="Q1158" s="147">
        <v>2.1010000000000001E-2</v>
      </c>
      <c r="R1158" s="147">
        <f>Q1158*H1158</f>
        <v>5.6212255000000004</v>
      </c>
      <c r="S1158" s="147">
        <v>0</v>
      </c>
      <c r="T1158" s="148">
        <f>S1158*H1158</f>
        <v>0</v>
      </c>
      <c r="AR1158" s="149" t="s">
        <v>288</v>
      </c>
      <c r="AT1158" s="149" t="s">
        <v>284</v>
      </c>
      <c r="AU1158" s="149" t="s">
        <v>85</v>
      </c>
      <c r="AY1158" s="17" t="s">
        <v>282</v>
      </c>
      <c r="BE1158" s="150">
        <f>IF(N1158="základní",J1158,0)</f>
        <v>0</v>
      </c>
      <c r="BF1158" s="150">
        <f>IF(N1158="snížená",J1158,0)</f>
        <v>0</v>
      </c>
      <c r="BG1158" s="150">
        <f>IF(N1158="zákl. přenesená",J1158,0)</f>
        <v>0</v>
      </c>
      <c r="BH1158" s="150">
        <f>IF(N1158="sníž. přenesená",J1158,0)</f>
        <v>0</v>
      </c>
      <c r="BI1158" s="150">
        <f>IF(N1158="nulová",J1158,0)</f>
        <v>0</v>
      </c>
      <c r="BJ1158" s="17" t="s">
        <v>83</v>
      </c>
      <c r="BK1158" s="150">
        <f>ROUND(I1158*H1158,2)</f>
        <v>0</v>
      </c>
      <c r="BL1158" s="17" t="s">
        <v>288</v>
      </c>
      <c r="BM1158" s="149" t="s">
        <v>1392</v>
      </c>
    </row>
    <row r="1159" spans="2:65" s="12" customFormat="1" x14ac:dyDescent="0.2">
      <c r="B1159" s="151"/>
      <c r="D1159" s="152" t="s">
        <v>290</v>
      </c>
      <c r="E1159" s="153" t="s">
        <v>1</v>
      </c>
      <c r="F1159" s="154" t="s">
        <v>1393</v>
      </c>
      <c r="H1159" s="155">
        <v>41.3</v>
      </c>
      <c r="I1159" s="156"/>
      <c r="L1159" s="151"/>
      <c r="M1159" s="157"/>
      <c r="T1159" s="158"/>
      <c r="AT1159" s="153" t="s">
        <v>290</v>
      </c>
      <c r="AU1159" s="153" t="s">
        <v>85</v>
      </c>
      <c r="AV1159" s="12" t="s">
        <v>85</v>
      </c>
      <c r="AW1159" s="12" t="s">
        <v>32</v>
      </c>
      <c r="AX1159" s="12" t="s">
        <v>76</v>
      </c>
      <c r="AY1159" s="153" t="s">
        <v>282</v>
      </c>
    </row>
    <row r="1160" spans="2:65" s="12" customFormat="1" x14ac:dyDescent="0.2">
      <c r="B1160" s="151"/>
      <c r="D1160" s="152" t="s">
        <v>290</v>
      </c>
      <c r="E1160" s="153" t="s">
        <v>1</v>
      </c>
      <c r="F1160" s="154" t="s">
        <v>1394</v>
      </c>
      <c r="H1160" s="155">
        <v>48.25</v>
      </c>
      <c r="I1160" s="156"/>
      <c r="L1160" s="151"/>
      <c r="M1160" s="157"/>
      <c r="T1160" s="158"/>
      <c r="AT1160" s="153" t="s">
        <v>290</v>
      </c>
      <c r="AU1160" s="153" t="s">
        <v>85</v>
      </c>
      <c r="AV1160" s="12" t="s">
        <v>85</v>
      </c>
      <c r="AW1160" s="12" t="s">
        <v>32</v>
      </c>
      <c r="AX1160" s="12" t="s">
        <v>76</v>
      </c>
      <c r="AY1160" s="153" t="s">
        <v>282</v>
      </c>
    </row>
    <row r="1161" spans="2:65" s="12" customFormat="1" x14ac:dyDescent="0.2">
      <c r="B1161" s="151"/>
      <c r="D1161" s="152" t="s">
        <v>290</v>
      </c>
      <c r="E1161" s="153" t="s">
        <v>1</v>
      </c>
      <c r="F1161" s="154" t="s">
        <v>1395</v>
      </c>
      <c r="H1161" s="155">
        <v>47.6</v>
      </c>
      <c r="I1161" s="156"/>
      <c r="L1161" s="151"/>
      <c r="M1161" s="157"/>
      <c r="T1161" s="158"/>
      <c r="AT1161" s="153" t="s">
        <v>290</v>
      </c>
      <c r="AU1161" s="153" t="s">
        <v>85</v>
      </c>
      <c r="AV1161" s="12" t="s">
        <v>85</v>
      </c>
      <c r="AW1161" s="12" t="s">
        <v>32</v>
      </c>
      <c r="AX1161" s="12" t="s">
        <v>76</v>
      </c>
      <c r="AY1161" s="153" t="s">
        <v>282</v>
      </c>
    </row>
    <row r="1162" spans="2:65" s="12" customFormat="1" x14ac:dyDescent="0.2">
      <c r="B1162" s="151"/>
      <c r="D1162" s="152" t="s">
        <v>290</v>
      </c>
      <c r="E1162" s="153" t="s">
        <v>1</v>
      </c>
      <c r="F1162" s="154" t="s">
        <v>1396</v>
      </c>
      <c r="H1162" s="155">
        <v>44.55</v>
      </c>
      <c r="I1162" s="156"/>
      <c r="L1162" s="151"/>
      <c r="M1162" s="157"/>
      <c r="T1162" s="158"/>
      <c r="AT1162" s="153" t="s">
        <v>290</v>
      </c>
      <c r="AU1162" s="153" t="s">
        <v>85</v>
      </c>
      <c r="AV1162" s="12" t="s">
        <v>85</v>
      </c>
      <c r="AW1162" s="12" t="s">
        <v>32</v>
      </c>
      <c r="AX1162" s="12" t="s">
        <v>76</v>
      </c>
      <c r="AY1162" s="153" t="s">
        <v>282</v>
      </c>
    </row>
    <row r="1163" spans="2:65" s="12" customFormat="1" x14ac:dyDescent="0.2">
      <c r="B1163" s="151"/>
      <c r="D1163" s="152" t="s">
        <v>290</v>
      </c>
      <c r="E1163" s="153" t="s">
        <v>1</v>
      </c>
      <c r="F1163" s="154" t="s">
        <v>1393</v>
      </c>
      <c r="H1163" s="155">
        <v>41.3</v>
      </c>
      <c r="I1163" s="156"/>
      <c r="L1163" s="151"/>
      <c r="M1163" s="157"/>
      <c r="T1163" s="158"/>
      <c r="AT1163" s="153" t="s">
        <v>290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282</v>
      </c>
    </row>
    <row r="1164" spans="2:65" s="12" customFormat="1" x14ac:dyDescent="0.2">
      <c r="B1164" s="151"/>
      <c r="D1164" s="152" t="s">
        <v>290</v>
      </c>
      <c r="E1164" s="153" t="s">
        <v>1</v>
      </c>
      <c r="F1164" s="154" t="s">
        <v>1396</v>
      </c>
      <c r="H1164" s="155">
        <v>44.55</v>
      </c>
      <c r="I1164" s="156"/>
      <c r="L1164" s="151"/>
      <c r="M1164" s="157"/>
      <c r="T1164" s="158"/>
      <c r="AT1164" s="153" t="s">
        <v>290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282</v>
      </c>
    </row>
    <row r="1165" spans="2:65" s="13" customFormat="1" x14ac:dyDescent="0.2">
      <c r="B1165" s="159"/>
      <c r="D1165" s="152" t="s">
        <v>290</v>
      </c>
      <c r="E1165" s="160" t="s">
        <v>1</v>
      </c>
      <c r="F1165" s="161" t="s">
        <v>292</v>
      </c>
      <c r="H1165" s="162">
        <v>267.55</v>
      </c>
      <c r="I1165" s="163"/>
      <c r="L1165" s="159"/>
      <c r="M1165" s="164"/>
      <c r="T1165" s="165"/>
      <c r="AT1165" s="160" t="s">
        <v>290</v>
      </c>
      <c r="AU1165" s="160" t="s">
        <v>85</v>
      </c>
      <c r="AV1165" s="13" t="s">
        <v>288</v>
      </c>
      <c r="AW1165" s="13" t="s">
        <v>32</v>
      </c>
      <c r="AX1165" s="13" t="s">
        <v>83</v>
      </c>
      <c r="AY1165" s="160" t="s">
        <v>282</v>
      </c>
    </row>
    <row r="1166" spans="2:65" s="1" customFormat="1" ht="16.5" customHeight="1" x14ac:dyDescent="0.2">
      <c r="B1166" s="32"/>
      <c r="C1166" s="137" t="s">
        <v>1397</v>
      </c>
      <c r="D1166" s="137" t="s">
        <v>284</v>
      </c>
      <c r="E1166" s="138" t="s">
        <v>1398</v>
      </c>
      <c r="F1166" s="139" t="s">
        <v>1399</v>
      </c>
      <c r="G1166" s="140" t="s">
        <v>613</v>
      </c>
      <c r="H1166" s="141">
        <v>2</v>
      </c>
      <c r="I1166" s="142"/>
      <c r="J1166" s="143">
        <f t="shared" ref="J1166:J1172" si="10">ROUND(I1166*H1166,2)</f>
        <v>0</v>
      </c>
      <c r="K1166" s="144"/>
      <c r="L1166" s="32"/>
      <c r="M1166" s="145" t="s">
        <v>1</v>
      </c>
      <c r="N1166" s="146" t="s">
        <v>41</v>
      </c>
      <c r="P1166" s="147">
        <f t="shared" ref="P1166:P1172" si="11">O1166*H1166</f>
        <v>0</v>
      </c>
      <c r="Q1166" s="147">
        <v>1.5469999999999999E-2</v>
      </c>
      <c r="R1166" s="147">
        <f t="shared" ref="R1166:R1172" si="12">Q1166*H1166</f>
        <v>3.0939999999999999E-2</v>
      </c>
      <c r="S1166" s="147">
        <v>0</v>
      </c>
      <c r="T1166" s="148">
        <f t="shared" ref="T1166:T1172" si="13">S1166*H1166</f>
        <v>0</v>
      </c>
      <c r="AR1166" s="149" t="s">
        <v>288</v>
      </c>
      <c r="AT1166" s="149" t="s">
        <v>284</v>
      </c>
      <c r="AU1166" s="149" t="s">
        <v>85</v>
      </c>
      <c r="AY1166" s="17" t="s">
        <v>282</v>
      </c>
      <c r="BE1166" s="150">
        <f t="shared" ref="BE1166:BE1172" si="14">IF(N1166="základní",J1166,0)</f>
        <v>0</v>
      </c>
      <c r="BF1166" s="150">
        <f t="shared" ref="BF1166:BF1172" si="15">IF(N1166="snížená",J1166,0)</f>
        <v>0</v>
      </c>
      <c r="BG1166" s="150">
        <f t="shared" ref="BG1166:BG1172" si="16">IF(N1166="zákl. přenesená",J1166,0)</f>
        <v>0</v>
      </c>
      <c r="BH1166" s="150">
        <f t="shared" ref="BH1166:BH1172" si="17">IF(N1166="sníž. přenesená",J1166,0)</f>
        <v>0</v>
      </c>
      <c r="BI1166" s="150">
        <f t="shared" ref="BI1166:BI1172" si="18">IF(N1166="nulová",J1166,0)</f>
        <v>0</v>
      </c>
      <c r="BJ1166" s="17" t="s">
        <v>83</v>
      </c>
      <c r="BK1166" s="150">
        <f t="shared" ref="BK1166:BK1172" si="19">ROUND(I1166*H1166,2)</f>
        <v>0</v>
      </c>
      <c r="BL1166" s="17" t="s">
        <v>288</v>
      </c>
      <c r="BM1166" s="149" t="s">
        <v>1400</v>
      </c>
    </row>
    <row r="1167" spans="2:65" s="1" customFormat="1" ht="44.25" customHeight="1" x14ac:dyDescent="0.2">
      <c r="B1167" s="32"/>
      <c r="C1167" s="179" t="s">
        <v>1401</v>
      </c>
      <c r="D1167" s="179" t="s">
        <v>1020</v>
      </c>
      <c r="E1167" s="180" t="s">
        <v>1402</v>
      </c>
      <c r="F1167" s="181" t="s">
        <v>1403</v>
      </c>
      <c r="G1167" s="182" t="s">
        <v>613</v>
      </c>
      <c r="H1167" s="183">
        <v>2</v>
      </c>
      <c r="I1167" s="184"/>
      <c r="J1167" s="185">
        <f t="shared" si="10"/>
        <v>0</v>
      </c>
      <c r="K1167" s="186"/>
      <c r="L1167" s="187"/>
      <c r="M1167" s="188" t="s">
        <v>1</v>
      </c>
      <c r="N1167" s="189" t="s">
        <v>41</v>
      </c>
      <c r="P1167" s="147">
        <f t="shared" si="11"/>
        <v>0</v>
      </c>
      <c r="Q1167" s="147">
        <v>2.2000000000000001E-3</v>
      </c>
      <c r="R1167" s="147">
        <f t="shared" si="12"/>
        <v>4.4000000000000003E-3</v>
      </c>
      <c r="S1167" s="147">
        <v>0</v>
      </c>
      <c r="T1167" s="148">
        <f t="shared" si="13"/>
        <v>0</v>
      </c>
      <c r="AR1167" s="149" t="s">
        <v>350</v>
      </c>
      <c r="AT1167" s="149" t="s">
        <v>1020</v>
      </c>
      <c r="AU1167" s="149" t="s">
        <v>85</v>
      </c>
      <c r="AY1167" s="17" t="s">
        <v>282</v>
      </c>
      <c r="BE1167" s="150">
        <f t="shared" si="14"/>
        <v>0</v>
      </c>
      <c r="BF1167" s="150">
        <f t="shared" si="15"/>
        <v>0</v>
      </c>
      <c r="BG1167" s="150">
        <f t="shared" si="16"/>
        <v>0</v>
      </c>
      <c r="BH1167" s="150">
        <f t="shared" si="17"/>
        <v>0</v>
      </c>
      <c r="BI1167" s="150">
        <f t="shared" si="18"/>
        <v>0</v>
      </c>
      <c r="BJ1167" s="17" t="s">
        <v>83</v>
      </c>
      <c r="BK1167" s="150">
        <f t="shared" si="19"/>
        <v>0</v>
      </c>
      <c r="BL1167" s="17" t="s">
        <v>288</v>
      </c>
      <c r="BM1167" s="149" t="s">
        <v>1404</v>
      </c>
    </row>
    <row r="1168" spans="2:65" s="1" customFormat="1" ht="16.5" customHeight="1" x14ac:dyDescent="0.2">
      <c r="B1168" s="32"/>
      <c r="C1168" s="137" t="s">
        <v>1405</v>
      </c>
      <c r="D1168" s="137" t="s">
        <v>284</v>
      </c>
      <c r="E1168" s="138" t="s">
        <v>1406</v>
      </c>
      <c r="F1168" s="139" t="s">
        <v>1407</v>
      </c>
      <c r="G1168" s="140" t="s">
        <v>613</v>
      </c>
      <c r="H1168" s="141">
        <v>1</v>
      </c>
      <c r="I1168" s="142"/>
      <c r="J1168" s="143">
        <f t="shared" si="10"/>
        <v>0</v>
      </c>
      <c r="K1168" s="144"/>
      <c r="L1168" s="32"/>
      <c r="M1168" s="145" t="s">
        <v>1</v>
      </c>
      <c r="N1168" s="146" t="s">
        <v>41</v>
      </c>
      <c r="P1168" s="147">
        <f t="shared" si="11"/>
        <v>0</v>
      </c>
      <c r="Q1168" s="147">
        <v>9.3600000000000003E-3</v>
      </c>
      <c r="R1168" s="147">
        <f t="shared" si="12"/>
        <v>9.3600000000000003E-3</v>
      </c>
      <c r="S1168" s="147">
        <v>0</v>
      </c>
      <c r="T1168" s="148">
        <f t="shared" si="13"/>
        <v>0</v>
      </c>
      <c r="AR1168" s="149" t="s">
        <v>288</v>
      </c>
      <c r="AT1168" s="149" t="s">
        <v>284</v>
      </c>
      <c r="AU1168" s="149" t="s">
        <v>85</v>
      </c>
      <c r="AY1168" s="17" t="s">
        <v>282</v>
      </c>
      <c r="BE1168" s="150">
        <f t="shared" si="14"/>
        <v>0</v>
      </c>
      <c r="BF1168" s="150">
        <f t="shared" si="15"/>
        <v>0</v>
      </c>
      <c r="BG1168" s="150">
        <f t="shared" si="16"/>
        <v>0</v>
      </c>
      <c r="BH1168" s="150">
        <f t="shared" si="17"/>
        <v>0</v>
      </c>
      <c r="BI1168" s="150">
        <f t="shared" si="18"/>
        <v>0</v>
      </c>
      <c r="BJ1168" s="17" t="s">
        <v>83</v>
      </c>
      <c r="BK1168" s="150">
        <f t="shared" si="19"/>
        <v>0</v>
      </c>
      <c r="BL1168" s="17" t="s">
        <v>288</v>
      </c>
      <c r="BM1168" s="149" t="s">
        <v>1408</v>
      </c>
    </row>
    <row r="1169" spans="2:65" s="1" customFormat="1" ht="37.9" customHeight="1" x14ac:dyDescent="0.2">
      <c r="B1169" s="32"/>
      <c r="C1169" s="179" t="s">
        <v>1409</v>
      </c>
      <c r="D1169" s="179" t="s">
        <v>1020</v>
      </c>
      <c r="E1169" s="180" t="s">
        <v>1410</v>
      </c>
      <c r="F1169" s="181" t="s">
        <v>1411</v>
      </c>
      <c r="G1169" s="182" t="s">
        <v>613</v>
      </c>
      <c r="H1169" s="183">
        <v>1</v>
      </c>
      <c r="I1169" s="184"/>
      <c r="J1169" s="185">
        <f t="shared" si="10"/>
        <v>0</v>
      </c>
      <c r="K1169" s="186"/>
      <c r="L1169" s="187"/>
      <c r="M1169" s="188" t="s">
        <v>1</v>
      </c>
      <c r="N1169" s="189" t="s">
        <v>41</v>
      </c>
      <c r="P1169" s="147">
        <f t="shared" si="11"/>
        <v>0</v>
      </c>
      <c r="Q1169" s="147">
        <v>0</v>
      </c>
      <c r="R1169" s="147">
        <f t="shared" si="12"/>
        <v>0</v>
      </c>
      <c r="S1169" s="147">
        <v>0</v>
      </c>
      <c r="T1169" s="148">
        <f t="shared" si="13"/>
        <v>0</v>
      </c>
      <c r="AR1169" s="149" t="s">
        <v>350</v>
      </c>
      <c r="AT1169" s="149" t="s">
        <v>1020</v>
      </c>
      <c r="AU1169" s="149" t="s">
        <v>85</v>
      </c>
      <c r="AY1169" s="17" t="s">
        <v>282</v>
      </c>
      <c r="BE1169" s="150">
        <f t="shared" si="14"/>
        <v>0</v>
      </c>
      <c r="BF1169" s="150">
        <f t="shared" si="15"/>
        <v>0</v>
      </c>
      <c r="BG1169" s="150">
        <f t="shared" si="16"/>
        <v>0</v>
      </c>
      <c r="BH1169" s="150">
        <f t="shared" si="17"/>
        <v>0</v>
      </c>
      <c r="BI1169" s="150">
        <f t="shared" si="18"/>
        <v>0</v>
      </c>
      <c r="BJ1169" s="17" t="s">
        <v>83</v>
      </c>
      <c r="BK1169" s="150">
        <f t="shared" si="19"/>
        <v>0</v>
      </c>
      <c r="BL1169" s="17" t="s">
        <v>288</v>
      </c>
      <c r="BM1169" s="149" t="s">
        <v>1412</v>
      </c>
    </row>
    <row r="1170" spans="2:65" s="1" customFormat="1" ht="62.65" customHeight="1" x14ac:dyDescent="0.2">
      <c r="B1170" s="32"/>
      <c r="C1170" s="137" t="s">
        <v>1413</v>
      </c>
      <c r="D1170" s="137" t="s">
        <v>284</v>
      </c>
      <c r="E1170" s="138" t="s">
        <v>1414</v>
      </c>
      <c r="F1170" s="139" t="s">
        <v>1415</v>
      </c>
      <c r="G1170" s="140" t="s">
        <v>613</v>
      </c>
      <c r="H1170" s="141">
        <v>1</v>
      </c>
      <c r="I1170" s="142"/>
      <c r="J1170" s="143">
        <f t="shared" si="10"/>
        <v>0</v>
      </c>
      <c r="K1170" s="144"/>
      <c r="L1170" s="32"/>
      <c r="M1170" s="145" t="s">
        <v>1</v>
      </c>
      <c r="N1170" s="146" t="s">
        <v>41</v>
      </c>
      <c r="P1170" s="147">
        <f t="shared" si="11"/>
        <v>0</v>
      </c>
      <c r="Q1170" s="147">
        <v>9.3600000000000003E-3</v>
      </c>
      <c r="R1170" s="147">
        <f t="shared" si="12"/>
        <v>9.3600000000000003E-3</v>
      </c>
      <c r="S1170" s="147">
        <v>0</v>
      </c>
      <c r="T1170" s="148">
        <f t="shared" si="13"/>
        <v>0</v>
      </c>
      <c r="AR1170" s="149" t="s">
        <v>288</v>
      </c>
      <c r="AT1170" s="149" t="s">
        <v>284</v>
      </c>
      <c r="AU1170" s="149" t="s">
        <v>85</v>
      </c>
      <c r="AY1170" s="17" t="s">
        <v>282</v>
      </c>
      <c r="BE1170" s="150">
        <f t="shared" si="14"/>
        <v>0</v>
      </c>
      <c r="BF1170" s="150">
        <f t="shared" si="15"/>
        <v>0</v>
      </c>
      <c r="BG1170" s="150">
        <f t="shared" si="16"/>
        <v>0</v>
      </c>
      <c r="BH1170" s="150">
        <f t="shared" si="17"/>
        <v>0</v>
      </c>
      <c r="BI1170" s="150">
        <f t="shared" si="18"/>
        <v>0</v>
      </c>
      <c r="BJ1170" s="17" t="s">
        <v>83</v>
      </c>
      <c r="BK1170" s="150">
        <f t="shared" si="19"/>
        <v>0</v>
      </c>
      <c r="BL1170" s="17" t="s">
        <v>288</v>
      </c>
      <c r="BM1170" s="149" t="s">
        <v>1416</v>
      </c>
    </row>
    <row r="1171" spans="2:65" s="1" customFormat="1" ht="16.5" customHeight="1" x14ac:dyDescent="0.2">
      <c r="B1171" s="32"/>
      <c r="C1171" s="137" t="s">
        <v>1417</v>
      </c>
      <c r="D1171" s="137" t="s">
        <v>284</v>
      </c>
      <c r="E1171" s="138" t="s">
        <v>1418</v>
      </c>
      <c r="F1171" s="139" t="s">
        <v>1419</v>
      </c>
      <c r="G1171" s="140" t="s">
        <v>613</v>
      </c>
      <c r="H1171" s="141">
        <v>11</v>
      </c>
      <c r="I1171" s="142"/>
      <c r="J1171" s="143">
        <f t="shared" si="10"/>
        <v>0</v>
      </c>
      <c r="K1171" s="144"/>
      <c r="L1171" s="32"/>
      <c r="M1171" s="145" t="s">
        <v>1</v>
      </c>
      <c r="N1171" s="146" t="s">
        <v>41</v>
      </c>
      <c r="P1171" s="147">
        <f t="shared" si="11"/>
        <v>0</v>
      </c>
      <c r="Q1171" s="147">
        <v>2.5000000000000001E-4</v>
      </c>
      <c r="R1171" s="147">
        <f t="shared" si="12"/>
        <v>2.7499999999999998E-3</v>
      </c>
      <c r="S1171" s="147">
        <v>0</v>
      </c>
      <c r="T1171" s="148">
        <f t="shared" si="13"/>
        <v>0</v>
      </c>
      <c r="AR1171" s="149" t="s">
        <v>288</v>
      </c>
      <c r="AT1171" s="149" t="s">
        <v>284</v>
      </c>
      <c r="AU1171" s="149" t="s">
        <v>85</v>
      </c>
      <c r="AY1171" s="17" t="s">
        <v>282</v>
      </c>
      <c r="BE1171" s="150">
        <f t="shared" si="14"/>
        <v>0</v>
      </c>
      <c r="BF1171" s="150">
        <f t="shared" si="15"/>
        <v>0</v>
      </c>
      <c r="BG1171" s="150">
        <f t="shared" si="16"/>
        <v>0</v>
      </c>
      <c r="BH1171" s="150">
        <f t="shared" si="17"/>
        <v>0</v>
      </c>
      <c r="BI1171" s="150">
        <f t="shared" si="18"/>
        <v>0</v>
      </c>
      <c r="BJ1171" s="17" t="s">
        <v>83</v>
      </c>
      <c r="BK1171" s="150">
        <f t="shared" si="19"/>
        <v>0</v>
      </c>
      <c r="BL1171" s="17" t="s">
        <v>288</v>
      </c>
      <c r="BM1171" s="149" t="s">
        <v>1420</v>
      </c>
    </row>
    <row r="1172" spans="2:65" s="1" customFormat="1" ht="24.2" customHeight="1" x14ac:dyDescent="0.2">
      <c r="B1172" s="32"/>
      <c r="C1172" s="179" t="s">
        <v>1421</v>
      </c>
      <c r="D1172" s="179" t="s">
        <v>1020</v>
      </c>
      <c r="E1172" s="180" t="s">
        <v>1422</v>
      </c>
      <c r="F1172" s="181" t="s">
        <v>1423</v>
      </c>
      <c r="G1172" s="182" t="s">
        <v>613</v>
      </c>
      <c r="H1172" s="183">
        <v>11</v>
      </c>
      <c r="I1172" s="184"/>
      <c r="J1172" s="185">
        <f t="shared" si="10"/>
        <v>0</v>
      </c>
      <c r="K1172" s="186"/>
      <c r="L1172" s="187"/>
      <c r="M1172" s="188" t="s">
        <v>1</v>
      </c>
      <c r="N1172" s="189" t="s">
        <v>41</v>
      </c>
      <c r="P1172" s="147">
        <f t="shared" si="11"/>
        <v>0</v>
      </c>
      <c r="Q1172" s="147">
        <v>8.0000000000000002E-3</v>
      </c>
      <c r="R1172" s="147">
        <f t="shared" si="12"/>
        <v>8.7999999999999995E-2</v>
      </c>
      <c r="S1172" s="147">
        <v>0</v>
      </c>
      <c r="T1172" s="148">
        <f t="shared" si="13"/>
        <v>0</v>
      </c>
      <c r="AR1172" s="149" t="s">
        <v>350</v>
      </c>
      <c r="AT1172" s="149" t="s">
        <v>1020</v>
      </c>
      <c r="AU1172" s="149" t="s">
        <v>85</v>
      </c>
      <c r="AY1172" s="17" t="s">
        <v>282</v>
      </c>
      <c r="BE1172" s="150">
        <f t="shared" si="14"/>
        <v>0</v>
      </c>
      <c r="BF1172" s="150">
        <f t="shared" si="15"/>
        <v>0</v>
      </c>
      <c r="BG1172" s="150">
        <f t="shared" si="16"/>
        <v>0</v>
      </c>
      <c r="BH1172" s="150">
        <f t="shared" si="17"/>
        <v>0</v>
      </c>
      <c r="BI1172" s="150">
        <f t="shared" si="18"/>
        <v>0</v>
      </c>
      <c r="BJ1172" s="17" t="s">
        <v>83</v>
      </c>
      <c r="BK1172" s="150">
        <f t="shared" si="19"/>
        <v>0</v>
      </c>
      <c r="BL1172" s="17" t="s">
        <v>288</v>
      </c>
      <c r="BM1172" s="149" t="s">
        <v>1424</v>
      </c>
    </row>
    <row r="1173" spans="2:65" s="11" customFormat="1" ht="22.9" customHeight="1" x14ac:dyDescent="0.2">
      <c r="B1173" s="125"/>
      <c r="D1173" s="126" t="s">
        <v>75</v>
      </c>
      <c r="E1173" s="135" t="s">
        <v>1425</v>
      </c>
      <c r="F1173" s="135" t="s">
        <v>1426</v>
      </c>
      <c r="I1173" s="128"/>
      <c r="J1173" s="136">
        <f>BK1173</f>
        <v>0</v>
      </c>
      <c r="L1173" s="125"/>
      <c r="M1173" s="130"/>
      <c r="P1173" s="131">
        <f>P1174</f>
        <v>0</v>
      </c>
      <c r="R1173" s="131">
        <f>R1174</f>
        <v>0</v>
      </c>
      <c r="T1173" s="132">
        <f>T1174</f>
        <v>0</v>
      </c>
      <c r="AR1173" s="126" t="s">
        <v>83</v>
      </c>
      <c r="AT1173" s="133" t="s">
        <v>75</v>
      </c>
      <c r="AU1173" s="133" t="s">
        <v>83</v>
      </c>
      <c r="AY1173" s="126" t="s">
        <v>282</v>
      </c>
      <c r="BK1173" s="134">
        <f>BK1174</f>
        <v>0</v>
      </c>
    </row>
    <row r="1174" spans="2:65" s="1" customFormat="1" ht="21.75" customHeight="1" x14ac:dyDescent="0.2">
      <c r="B1174" s="32"/>
      <c r="C1174" s="137" t="s">
        <v>1427</v>
      </c>
      <c r="D1174" s="137" t="s">
        <v>284</v>
      </c>
      <c r="E1174" s="138" t="s">
        <v>1428</v>
      </c>
      <c r="F1174" s="139" t="s">
        <v>1429</v>
      </c>
      <c r="G1174" s="140" t="s">
        <v>376</v>
      </c>
      <c r="H1174" s="141">
        <v>2702.9189999999999</v>
      </c>
      <c r="I1174" s="142"/>
      <c r="J1174" s="143">
        <f>ROUND(I1174*H1174,2)</f>
        <v>0</v>
      </c>
      <c r="K1174" s="144"/>
      <c r="L1174" s="32"/>
      <c r="M1174" s="145" t="s">
        <v>1</v>
      </c>
      <c r="N1174" s="146" t="s">
        <v>41</v>
      </c>
      <c r="P1174" s="147">
        <f>O1174*H1174</f>
        <v>0</v>
      </c>
      <c r="Q1174" s="147">
        <v>0</v>
      </c>
      <c r="R1174" s="147">
        <f>Q1174*H1174</f>
        <v>0</v>
      </c>
      <c r="S1174" s="147">
        <v>0</v>
      </c>
      <c r="T1174" s="148">
        <f>S1174*H1174</f>
        <v>0</v>
      </c>
      <c r="AR1174" s="149" t="s">
        <v>288</v>
      </c>
      <c r="AT1174" s="149" t="s">
        <v>284</v>
      </c>
      <c r="AU1174" s="149" t="s">
        <v>85</v>
      </c>
      <c r="AY1174" s="17" t="s">
        <v>282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83</v>
      </c>
      <c r="BK1174" s="150">
        <f>ROUND(I1174*H1174,2)</f>
        <v>0</v>
      </c>
      <c r="BL1174" s="17" t="s">
        <v>288</v>
      </c>
      <c r="BM1174" s="149" t="s">
        <v>1430</v>
      </c>
    </row>
    <row r="1175" spans="2:65" s="11" customFormat="1" ht="25.9" customHeight="1" x14ac:dyDescent="0.2">
      <c r="B1175" s="125"/>
      <c r="D1175" s="126" t="s">
        <v>75</v>
      </c>
      <c r="E1175" s="127" t="s">
        <v>1431</v>
      </c>
      <c r="F1175" s="127" t="s">
        <v>1432</v>
      </c>
      <c r="I1175" s="128"/>
      <c r="J1175" s="129">
        <f>BK1175</f>
        <v>0</v>
      </c>
      <c r="L1175" s="125"/>
      <c r="M1175" s="130"/>
      <c r="P1175" s="131">
        <f>P1176+P1234+P1402+P1703+P1718+P1721+P1726+P1861+P1952+P2024+P2030+P2193+P2430+P2525+P2616+P2647+P2673+P2694+P2713</f>
        <v>0</v>
      </c>
      <c r="R1175" s="131">
        <f>R1176+R1234+R1402+R1703+R1718+R1721+R1726+R1861+R1952+R2024+R2030+R2193+R2430+R2525+R2616+R2647+R2673+R2694+R2713</f>
        <v>268.70546186000001</v>
      </c>
      <c r="T1175" s="132">
        <f>T1176+T1234+T1402+T1703+T1718+T1721+T1726+T1861+T1952+T2024+T2030+T2193+T2430+T2525+T2616+T2647+T2673+T2694+T2713</f>
        <v>0</v>
      </c>
      <c r="AR1175" s="126" t="s">
        <v>85</v>
      </c>
      <c r="AT1175" s="133" t="s">
        <v>75</v>
      </c>
      <c r="AU1175" s="133" t="s">
        <v>76</v>
      </c>
      <c r="AY1175" s="126" t="s">
        <v>282</v>
      </c>
      <c r="BK1175" s="134">
        <f>BK1176+BK1234+BK1402+BK1703+BK1718+BK1721+BK1726+BK1861+BK1952+BK2024+BK2030+BK2193+BK2430+BK2525+BK2616+BK2647+BK2673+BK2694+BK2713</f>
        <v>0</v>
      </c>
    </row>
    <row r="1176" spans="2:65" s="11" customFormat="1" ht="22.9" customHeight="1" x14ac:dyDescent="0.2">
      <c r="B1176" s="125"/>
      <c r="D1176" s="126" t="s">
        <v>75</v>
      </c>
      <c r="E1176" s="135" t="s">
        <v>1433</v>
      </c>
      <c r="F1176" s="135" t="s">
        <v>1434</v>
      </c>
      <c r="I1176" s="128"/>
      <c r="J1176" s="136">
        <f>BK1176</f>
        <v>0</v>
      </c>
      <c r="L1176" s="125"/>
      <c r="M1176" s="130"/>
      <c r="P1176" s="131">
        <f>SUM(P1177:P1233)</f>
        <v>0</v>
      </c>
      <c r="R1176" s="131">
        <f>SUM(R1177:R1233)</f>
        <v>8.8296909999999986</v>
      </c>
      <c r="T1176" s="132">
        <f>SUM(T1177:T1233)</f>
        <v>0</v>
      </c>
      <c r="AR1176" s="126" t="s">
        <v>85</v>
      </c>
      <c r="AT1176" s="133" t="s">
        <v>75</v>
      </c>
      <c r="AU1176" s="133" t="s">
        <v>83</v>
      </c>
      <c r="AY1176" s="126" t="s">
        <v>282</v>
      </c>
      <c r="BK1176" s="134">
        <f>SUM(BK1177:BK1233)</f>
        <v>0</v>
      </c>
    </row>
    <row r="1177" spans="2:65" s="1" customFormat="1" ht="24.2" customHeight="1" x14ac:dyDescent="0.2">
      <c r="B1177" s="32"/>
      <c r="C1177" s="137" t="s">
        <v>1435</v>
      </c>
      <c r="D1177" s="137" t="s">
        <v>284</v>
      </c>
      <c r="E1177" s="138" t="s">
        <v>1436</v>
      </c>
      <c r="F1177" s="139" t="s">
        <v>1437</v>
      </c>
      <c r="G1177" s="140" t="s">
        <v>287</v>
      </c>
      <c r="H1177" s="141">
        <v>1049.4100000000001</v>
      </c>
      <c r="I1177" s="142"/>
      <c r="J1177" s="143">
        <f>ROUND(I1177*H1177,2)</f>
        <v>0</v>
      </c>
      <c r="K1177" s="144"/>
      <c r="L1177" s="32"/>
      <c r="M1177" s="145" t="s">
        <v>1</v>
      </c>
      <c r="N1177" s="146" t="s">
        <v>41</v>
      </c>
      <c r="P1177" s="147">
        <f>O1177*H1177</f>
        <v>0</v>
      </c>
      <c r="Q1177" s="147">
        <v>0</v>
      </c>
      <c r="R1177" s="147">
        <f>Q1177*H1177</f>
        <v>0</v>
      </c>
      <c r="S1177" s="147">
        <v>0</v>
      </c>
      <c r="T1177" s="148">
        <f>S1177*H1177</f>
        <v>0</v>
      </c>
      <c r="AR1177" s="149" t="s">
        <v>199</v>
      </c>
      <c r="AT1177" s="149" t="s">
        <v>284</v>
      </c>
      <c r="AU1177" s="149" t="s">
        <v>85</v>
      </c>
      <c r="AY1177" s="17" t="s">
        <v>282</v>
      </c>
      <c r="BE1177" s="150">
        <f>IF(N1177="základní",J1177,0)</f>
        <v>0</v>
      </c>
      <c r="BF1177" s="150">
        <f>IF(N1177="snížená",J1177,0)</f>
        <v>0</v>
      </c>
      <c r="BG1177" s="150">
        <f>IF(N1177="zákl. přenesená",J1177,0)</f>
        <v>0</v>
      </c>
      <c r="BH1177" s="150">
        <f>IF(N1177="sníž. přenesená",J1177,0)</f>
        <v>0</v>
      </c>
      <c r="BI1177" s="150">
        <f>IF(N1177="nulová",J1177,0)</f>
        <v>0</v>
      </c>
      <c r="BJ1177" s="17" t="s">
        <v>83</v>
      </c>
      <c r="BK1177" s="150">
        <f>ROUND(I1177*H1177,2)</f>
        <v>0</v>
      </c>
      <c r="BL1177" s="17" t="s">
        <v>199</v>
      </c>
      <c r="BM1177" s="149" t="s">
        <v>1438</v>
      </c>
    </row>
    <row r="1178" spans="2:65" s="12" customFormat="1" x14ac:dyDescent="0.2">
      <c r="B1178" s="151"/>
      <c r="D1178" s="152" t="s">
        <v>290</v>
      </c>
      <c r="E1178" s="153" t="s">
        <v>1</v>
      </c>
      <c r="F1178" s="154" t="s">
        <v>1439</v>
      </c>
      <c r="H1178" s="155">
        <v>1082.4100000000001</v>
      </c>
      <c r="I1178" s="156"/>
      <c r="L1178" s="151"/>
      <c r="M1178" s="157"/>
      <c r="T1178" s="158"/>
      <c r="AT1178" s="153" t="s">
        <v>290</v>
      </c>
      <c r="AU1178" s="153" t="s">
        <v>85</v>
      </c>
      <c r="AV1178" s="12" t="s">
        <v>85</v>
      </c>
      <c r="AW1178" s="12" t="s">
        <v>32</v>
      </c>
      <c r="AX1178" s="12" t="s">
        <v>76</v>
      </c>
      <c r="AY1178" s="153" t="s">
        <v>282</v>
      </c>
    </row>
    <row r="1179" spans="2:65" s="12" customFormat="1" x14ac:dyDescent="0.2">
      <c r="B1179" s="151"/>
      <c r="D1179" s="152" t="s">
        <v>290</v>
      </c>
      <c r="E1179" s="153" t="s">
        <v>1</v>
      </c>
      <c r="F1179" s="154" t="s">
        <v>1440</v>
      </c>
      <c r="H1179" s="155">
        <v>-33</v>
      </c>
      <c r="I1179" s="156"/>
      <c r="L1179" s="151"/>
      <c r="M1179" s="157"/>
      <c r="T1179" s="158"/>
      <c r="AT1179" s="153" t="s">
        <v>290</v>
      </c>
      <c r="AU1179" s="153" t="s">
        <v>85</v>
      </c>
      <c r="AV1179" s="12" t="s">
        <v>85</v>
      </c>
      <c r="AW1179" s="12" t="s">
        <v>32</v>
      </c>
      <c r="AX1179" s="12" t="s">
        <v>76</v>
      </c>
      <c r="AY1179" s="153" t="s">
        <v>282</v>
      </c>
    </row>
    <row r="1180" spans="2:65" s="14" customFormat="1" x14ac:dyDescent="0.2">
      <c r="B1180" s="166"/>
      <c r="D1180" s="152" t="s">
        <v>290</v>
      </c>
      <c r="E1180" s="167" t="s">
        <v>1</v>
      </c>
      <c r="F1180" s="168" t="s">
        <v>306</v>
      </c>
      <c r="H1180" s="169">
        <v>1049.4100000000001</v>
      </c>
      <c r="I1180" s="170"/>
      <c r="L1180" s="166"/>
      <c r="M1180" s="171"/>
      <c r="T1180" s="172"/>
      <c r="AT1180" s="167" t="s">
        <v>290</v>
      </c>
      <c r="AU1180" s="167" t="s">
        <v>85</v>
      </c>
      <c r="AV1180" s="14" t="s">
        <v>105</v>
      </c>
      <c r="AW1180" s="14" t="s">
        <v>32</v>
      </c>
      <c r="AX1180" s="14" t="s">
        <v>76</v>
      </c>
      <c r="AY1180" s="167" t="s">
        <v>282</v>
      </c>
    </row>
    <row r="1181" spans="2:65" s="13" customFormat="1" x14ac:dyDescent="0.2">
      <c r="B1181" s="159"/>
      <c r="D1181" s="152" t="s">
        <v>290</v>
      </c>
      <c r="E1181" s="160" t="s">
        <v>1</v>
      </c>
      <c r="F1181" s="161" t="s">
        <v>292</v>
      </c>
      <c r="H1181" s="162">
        <v>1049.4100000000001</v>
      </c>
      <c r="I1181" s="163"/>
      <c r="L1181" s="159"/>
      <c r="M1181" s="164"/>
      <c r="T1181" s="165"/>
      <c r="AT1181" s="160" t="s">
        <v>290</v>
      </c>
      <c r="AU1181" s="160" t="s">
        <v>85</v>
      </c>
      <c r="AV1181" s="13" t="s">
        <v>288</v>
      </c>
      <c r="AW1181" s="13" t="s">
        <v>32</v>
      </c>
      <c r="AX1181" s="13" t="s">
        <v>83</v>
      </c>
      <c r="AY1181" s="160" t="s">
        <v>282</v>
      </c>
    </row>
    <row r="1182" spans="2:65" s="1" customFormat="1" ht="16.5" customHeight="1" x14ac:dyDescent="0.2">
      <c r="B1182" s="32"/>
      <c r="C1182" s="179" t="s">
        <v>1441</v>
      </c>
      <c r="D1182" s="179" t="s">
        <v>1020</v>
      </c>
      <c r="E1182" s="180" t="s">
        <v>1442</v>
      </c>
      <c r="F1182" s="181" t="s">
        <v>1443</v>
      </c>
      <c r="G1182" s="182" t="s">
        <v>376</v>
      </c>
      <c r="H1182" s="183">
        <v>0.34599999999999997</v>
      </c>
      <c r="I1182" s="184"/>
      <c r="J1182" s="185">
        <f>ROUND(I1182*H1182,2)</f>
        <v>0</v>
      </c>
      <c r="K1182" s="186"/>
      <c r="L1182" s="187"/>
      <c r="M1182" s="188" t="s">
        <v>1</v>
      </c>
      <c r="N1182" s="189" t="s">
        <v>41</v>
      </c>
      <c r="P1182" s="147">
        <f>O1182*H1182</f>
        <v>0</v>
      </c>
      <c r="Q1182" s="147">
        <v>1</v>
      </c>
      <c r="R1182" s="147">
        <f>Q1182*H1182</f>
        <v>0.34599999999999997</v>
      </c>
      <c r="S1182" s="147">
        <v>0</v>
      </c>
      <c r="T1182" s="148">
        <f>S1182*H1182</f>
        <v>0</v>
      </c>
      <c r="AR1182" s="149" t="s">
        <v>498</v>
      </c>
      <c r="AT1182" s="149" t="s">
        <v>1020</v>
      </c>
      <c r="AU1182" s="149" t="s">
        <v>85</v>
      </c>
      <c r="AY1182" s="17" t="s">
        <v>282</v>
      </c>
      <c r="BE1182" s="150">
        <f>IF(N1182="základní",J1182,0)</f>
        <v>0</v>
      </c>
      <c r="BF1182" s="150">
        <f>IF(N1182="snížená",J1182,0)</f>
        <v>0</v>
      </c>
      <c r="BG1182" s="150">
        <f>IF(N1182="zákl. přenesená",J1182,0)</f>
        <v>0</v>
      </c>
      <c r="BH1182" s="150">
        <f>IF(N1182="sníž. přenesená",J1182,0)</f>
        <v>0</v>
      </c>
      <c r="BI1182" s="150">
        <f>IF(N1182="nulová",J1182,0)</f>
        <v>0</v>
      </c>
      <c r="BJ1182" s="17" t="s">
        <v>83</v>
      </c>
      <c r="BK1182" s="150">
        <f>ROUND(I1182*H1182,2)</f>
        <v>0</v>
      </c>
      <c r="BL1182" s="17" t="s">
        <v>199</v>
      </c>
      <c r="BM1182" s="149" t="s">
        <v>1444</v>
      </c>
    </row>
    <row r="1183" spans="2:65" s="12" customFormat="1" x14ac:dyDescent="0.2">
      <c r="B1183" s="151"/>
      <c r="D1183" s="152" t="s">
        <v>290</v>
      </c>
      <c r="F1183" s="154" t="s">
        <v>1445</v>
      </c>
      <c r="H1183" s="155">
        <v>0.34599999999999997</v>
      </c>
      <c r="I1183" s="156"/>
      <c r="L1183" s="151"/>
      <c r="M1183" s="157"/>
      <c r="T1183" s="158"/>
      <c r="AT1183" s="153" t="s">
        <v>290</v>
      </c>
      <c r="AU1183" s="153" t="s">
        <v>85</v>
      </c>
      <c r="AV1183" s="12" t="s">
        <v>85</v>
      </c>
      <c r="AW1183" s="12" t="s">
        <v>4</v>
      </c>
      <c r="AX1183" s="12" t="s">
        <v>83</v>
      </c>
      <c r="AY1183" s="153" t="s">
        <v>282</v>
      </c>
    </row>
    <row r="1184" spans="2:65" s="1" customFormat="1" ht="24.2" customHeight="1" x14ac:dyDescent="0.2">
      <c r="B1184" s="32"/>
      <c r="C1184" s="137" t="s">
        <v>1446</v>
      </c>
      <c r="D1184" s="137" t="s">
        <v>284</v>
      </c>
      <c r="E1184" s="138" t="s">
        <v>1447</v>
      </c>
      <c r="F1184" s="139" t="s">
        <v>1448</v>
      </c>
      <c r="G1184" s="140" t="s">
        <v>287</v>
      </c>
      <c r="H1184" s="141">
        <v>58.31</v>
      </c>
      <c r="I1184" s="142"/>
      <c r="J1184" s="143">
        <f>ROUND(I1184*H1184,2)</f>
        <v>0</v>
      </c>
      <c r="K1184" s="144"/>
      <c r="L1184" s="32"/>
      <c r="M1184" s="145" t="s">
        <v>1</v>
      </c>
      <c r="N1184" s="146" t="s">
        <v>41</v>
      </c>
      <c r="P1184" s="147">
        <f>O1184*H1184</f>
        <v>0</v>
      </c>
      <c r="Q1184" s="147">
        <v>0</v>
      </c>
      <c r="R1184" s="147">
        <f>Q1184*H1184</f>
        <v>0</v>
      </c>
      <c r="S1184" s="147">
        <v>0</v>
      </c>
      <c r="T1184" s="148">
        <f>S1184*H1184</f>
        <v>0</v>
      </c>
      <c r="AR1184" s="149" t="s">
        <v>199</v>
      </c>
      <c r="AT1184" s="149" t="s">
        <v>284</v>
      </c>
      <c r="AU1184" s="149" t="s">
        <v>85</v>
      </c>
      <c r="AY1184" s="17" t="s">
        <v>282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199</v>
      </c>
      <c r="BM1184" s="149" t="s">
        <v>1449</v>
      </c>
    </row>
    <row r="1185" spans="2:65" s="12" customFormat="1" x14ac:dyDescent="0.2">
      <c r="B1185" s="151"/>
      <c r="D1185" s="152" t="s">
        <v>290</v>
      </c>
      <c r="E1185" s="153" t="s">
        <v>1</v>
      </c>
      <c r="F1185" s="154" t="s">
        <v>1450</v>
      </c>
      <c r="H1185" s="155">
        <v>46.06</v>
      </c>
      <c r="I1185" s="156"/>
      <c r="L1185" s="151"/>
      <c r="M1185" s="157"/>
      <c r="T1185" s="158"/>
      <c r="AT1185" s="153" t="s">
        <v>290</v>
      </c>
      <c r="AU1185" s="153" t="s">
        <v>85</v>
      </c>
      <c r="AV1185" s="12" t="s">
        <v>85</v>
      </c>
      <c r="AW1185" s="12" t="s">
        <v>32</v>
      </c>
      <c r="AX1185" s="12" t="s">
        <v>76</v>
      </c>
      <c r="AY1185" s="153" t="s">
        <v>282</v>
      </c>
    </row>
    <row r="1186" spans="2:65" s="12" customFormat="1" x14ac:dyDescent="0.2">
      <c r="B1186" s="151"/>
      <c r="D1186" s="152" t="s">
        <v>290</v>
      </c>
      <c r="E1186" s="153" t="s">
        <v>1</v>
      </c>
      <c r="F1186" s="154" t="s">
        <v>1451</v>
      </c>
      <c r="H1186" s="155">
        <v>12.25</v>
      </c>
      <c r="I1186" s="156"/>
      <c r="L1186" s="151"/>
      <c r="M1186" s="157"/>
      <c r="T1186" s="158"/>
      <c r="AT1186" s="153" t="s">
        <v>290</v>
      </c>
      <c r="AU1186" s="153" t="s">
        <v>85</v>
      </c>
      <c r="AV1186" s="12" t="s">
        <v>85</v>
      </c>
      <c r="AW1186" s="12" t="s">
        <v>32</v>
      </c>
      <c r="AX1186" s="12" t="s">
        <v>76</v>
      </c>
      <c r="AY1186" s="153" t="s">
        <v>282</v>
      </c>
    </row>
    <row r="1187" spans="2:65" s="13" customFormat="1" x14ac:dyDescent="0.2">
      <c r="B1187" s="159"/>
      <c r="D1187" s="152" t="s">
        <v>290</v>
      </c>
      <c r="E1187" s="160" t="s">
        <v>1</v>
      </c>
      <c r="F1187" s="161" t="s">
        <v>292</v>
      </c>
      <c r="H1187" s="162">
        <v>58.31</v>
      </c>
      <c r="I1187" s="163"/>
      <c r="L1187" s="159"/>
      <c r="M1187" s="164"/>
      <c r="T1187" s="165"/>
      <c r="AT1187" s="160" t="s">
        <v>290</v>
      </c>
      <c r="AU1187" s="160" t="s">
        <v>85</v>
      </c>
      <c r="AV1187" s="13" t="s">
        <v>288</v>
      </c>
      <c r="AW1187" s="13" t="s">
        <v>32</v>
      </c>
      <c r="AX1187" s="13" t="s">
        <v>83</v>
      </c>
      <c r="AY1187" s="160" t="s">
        <v>282</v>
      </c>
    </row>
    <row r="1188" spans="2:65" s="1" customFormat="1" ht="16.5" customHeight="1" x14ac:dyDescent="0.2">
      <c r="B1188" s="32"/>
      <c r="C1188" s="179" t="s">
        <v>1452</v>
      </c>
      <c r="D1188" s="179" t="s">
        <v>1020</v>
      </c>
      <c r="E1188" s="180" t="s">
        <v>1442</v>
      </c>
      <c r="F1188" s="181" t="s">
        <v>1443</v>
      </c>
      <c r="G1188" s="182" t="s">
        <v>376</v>
      </c>
      <c r="H1188" s="183">
        <v>0.02</v>
      </c>
      <c r="I1188" s="184"/>
      <c r="J1188" s="185">
        <f>ROUND(I1188*H1188,2)</f>
        <v>0</v>
      </c>
      <c r="K1188" s="186"/>
      <c r="L1188" s="187"/>
      <c r="M1188" s="188" t="s">
        <v>1</v>
      </c>
      <c r="N1188" s="189" t="s">
        <v>41</v>
      </c>
      <c r="P1188" s="147">
        <f>O1188*H1188</f>
        <v>0</v>
      </c>
      <c r="Q1188" s="147">
        <v>1</v>
      </c>
      <c r="R1188" s="147">
        <f>Q1188*H1188</f>
        <v>0.02</v>
      </c>
      <c r="S1188" s="147">
        <v>0</v>
      </c>
      <c r="T1188" s="148">
        <f>S1188*H1188</f>
        <v>0</v>
      </c>
      <c r="AR1188" s="149" t="s">
        <v>498</v>
      </c>
      <c r="AT1188" s="149" t="s">
        <v>1020</v>
      </c>
      <c r="AU1188" s="149" t="s">
        <v>85</v>
      </c>
      <c r="AY1188" s="17" t="s">
        <v>282</v>
      </c>
      <c r="BE1188" s="150">
        <f>IF(N1188="základní",J1188,0)</f>
        <v>0</v>
      </c>
      <c r="BF1188" s="150">
        <f>IF(N1188="snížená",J1188,0)</f>
        <v>0</v>
      </c>
      <c r="BG1188" s="150">
        <f>IF(N1188="zákl. přenesená",J1188,0)</f>
        <v>0</v>
      </c>
      <c r="BH1188" s="150">
        <f>IF(N1188="sníž. přenesená",J1188,0)</f>
        <v>0</v>
      </c>
      <c r="BI1188" s="150">
        <f>IF(N1188="nulová",J1188,0)</f>
        <v>0</v>
      </c>
      <c r="BJ1188" s="17" t="s">
        <v>83</v>
      </c>
      <c r="BK1188" s="150">
        <f>ROUND(I1188*H1188,2)</f>
        <v>0</v>
      </c>
      <c r="BL1188" s="17" t="s">
        <v>199</v>
      </c>
      <c r="BM1188" s="149" t="s">
        <v>1453</v>
      </c>
    </row>
    <row r="1189" spans="2:65" s="12" customFormat="1" x14ac:dyDescent="0.2">
      <c r="B1189" s="151"/>
      <c r="D1189" s="152" t="s">
        <v>290</v>
      </c>
      <c r="F1189" s="154" t="s">
        <v>1454</v>
      </c>
      <c r="H1189" s="155">
        <v>0.02</v>
      </c>
      <c r="I1189" s="156"/>
      <c r="L1189" s="151"/>
      <c r="M1189" s="157"/>
      <c r="T1189" s="158"/>
      <c r="AT1189" s="153" t="s">
        <v>290</v>
      </c>
      <c r="AU1189" s="153" t="s">
        <v>85</v>
      </c>
      <c r="AV1189" s="12" t="s">
        <v>85</v>
      </c>
      <c r="AW1189" s="12" t="s">
        <v>4</v>
      </c>
      <c r="AX1189" s="12" t="s">
        <v>83</v>
      </c>
      <c r="AY1189" s="153" t="s">
        <v>282</v>
      </c>
    </row>
    <row r="1190" spans="2:65" s="1" customFormat="1" ht="24.2" customHeight="1" x14ac:dyDescent="0.2">
      <c r="B1190" s="32"/>
      <c r="C1190" s="137" t="s">
        <v>1455</v>
      </c>
      <c r="D1190" s="137" t="s">
        <v>284</v>
      </c>
      <c r="E1190" s="138" t="s">
        <v>1456</v>
      </c>
      <c r="F1190" s="139" t="s">
        <v>1457</v>
      </c>
      <c r="G1190" s="140" t="s">
        <v>287</v>
      </c>
      <c r="H1190" s="141">
        <v>59.186999999999998</v>
      </c>
      <c r="I1190" s="142"/>
      <c r="J1190" s="143">
        <f>ROUND(I1190*H1190,2)</f>
        <v>0</v>
      </c>
      <c r="K1190" s="144"/>
      <c r="L1190" s="32"/>
      <c r="M1190" s="145" t="s">
        <v>1</v>
      </c>
      <c r="N1190" s="146" t="s">
        <v>41</v>
      </c>
      <c r="P1190" s="147">
        <f>O1190*H1190</f>
        <v>0</v>
      </c>
      <c r="Q1190" s="147">
        <v>0</v>
      </c>
      <c r="R1190" s="147">
        <f>Q1190*H1190</f>
        <v>0</v>
      </c>
      <c r="S1190" s="147">
        <v>0</v>
      </c>
      <c r="T1190" s="148">
        <f>S1190*H1190</f>
        <v>0</v>
      </c>
      <c r="AR1190" s="149" t="s">
        <v>199</v>
      </c>
      <c r="AT1190" s="149" t="s">
        <v>284</v>
      </c>
      <c r="AU1190" s="149" t="s">
        <v>85</v>
      </c>
      <c r="AY1190" s="17" t="s">
        <v>282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199</v>
      </c>
      <c r="BM1190" s="149" t="s">
        <v>1458</v>
      </c>
    </row>
    <row r="1191" spans="2:65" s="15" customFormat="1" x14ac:dyDescent="0.2">
      <c r="B1191" s="173"/>
      <c r="D1191" s="152" t="s">
        <v>290</v>
      </c>
      <c r="E1191" s="174" t="s">
        <v>1</v>
      </c>
      <c r="F1191" s="175" t="s">
        <v>1459</v>
      </c>
      <c r="H1191" s="174" t="s">
        <v>1</v>
      </c>
      <c r="I1191" s="176"/>
      <c r="L1191" s="173"/>
      <c r="M1191" s="177"/>
      <c r="T1191" s="178"/>
      <c r="AT1191" s="174" t="s">
        <v>290</v>
      </c>
      <c r="AU1191" s="174" t="s">
        <v>85</v>
      </c>
      <c r="AV1191" s="15" t="s">
        <v>83</v>
      </c>
      <c r="AW1191" s="15" t="s">
        <v>32</v>
      </c>
      <c r="AX1191" s="15" t="s">
        <v>76</v>
      </c>
      <c r="AY1191" s="174" t="s">
        <v>282</v>
      </c>
    </row>
    <row r="1192" spans="2:65" s="12" customFormat="1" x14ac:dyDescent="0.2">
      <c r="B1192" s="151"/>
      <c r="D1192" s="152" t="s">
        <v>290</v>
      </c>
      <c r="E1192" s="153" t="s">
        <v>1</v>
      </c>
      <c r="F1192" s="154" t="s">
        <v>1460</v>
      </c>
      <c r="H1192" s="155">
        <v>59.186999999999998</v>
      </c>
      <c r="I1192" s="156"/>
      <c r="L1192" s="151"/>
      <c r="M1192" s="157"/>
      <c r="T1192" s="158"/>
      <c r="AT1192" s="153" t="s">
        <v>290</v>
      </c>
      <c r="AU1192" s="153" t="s">
        <v>85</v>
      </c>
      <c r="AV1192" s="12" t="s">
        <v>85</v>
      </c>
      <c r="AW1192" s="12" t="s">
        <v>32</v>
      </c>
      <c r="AX1192" s="12" t="s">
        <v>76</v>
      </c>
      <c r="AY1192" s="153" t="s">
        <v>282</v>
      </c>
    </row>
    <row r="1193" spans="2:65" s="13" customFormat="1" x14ac:dyDescent="0.2">
      <c r="B1193" s="159"/>
      <c r="D1193" s="152" t="s">
        <v>290</v>
      </c>
      <c r="E1193" s="160" t="s">
        <v>1</v>
      </c>
      <c r="F1193" s="161" t="s">
        <v>292</v>
      </c>
      <c r="H1193" s="162">
        <v>59.186999999999998</v>
      </c>
      <c r="I1193" s="163"/>
      <c r="L1193" s="159"/>
      <c r="M1193" s="164"/>
      <c r="T1193" s="165"/>
      <c r="AT1193" s="160" t="s">
        <v>290</v>
      </c>
      <c r="AU1193" s="160" t="s">
        <v>85</v>
      </c>
      <c r="AV1193" s="13" t="s">
        <v>288</v>
      </c>
      <c r="AW1193" s="13" t="s">
        <v>32</v>
      </c>
      <c r="AX1193" s="13" t="s">
        <v>83</v>
      </c>
      <c r="AY1193" s="160" t="s">
        <v>282</v>
      </c>
    </row>
    <row r="1194" spans="2:65" s="1" customFormat="1" ht="16.5" customHeight="1" x14ac:dyDescent="0.2">
      <c r="B1194" s="32"/>
      <c r="C1194" s="179" t="s">
        <v>1461</v>
      </c>
      <c r="D1194" s="179" t="s">
        <v>1020</v>
      </c>
      <c r="E1194" s="180" t="s">
        <v>1462</v>
      </c>
      <c r="F1194" s="181" t="s">
        <v>1463</v>
      </c>
      <c r="G1194" s="182" t="s">
        <v>287</v>
      </c>
      <c r="H1194" s="183">
        <v>68.981999999999999</v>
      </c>
      <c r="I1194" s="184"/>
      <c r="J1194" s="185">
        <f>ROUND(I1194*H1194,2)</f>
        <v>0</v>
      </c>
      <c r="K1194" s="186"/>
      <c r="L1194" s="187"/>
      <c r="M1194" s="188" t="s">
        <v>1</v>
      </c>
      <c r="N1194" s="189" t="s">
        <v>41</v>
      </c>
      <c r="P1194" s="147">
        <f>O1194*H1194</f>
        <v>0</v>
      </c>
      <c r="Q1194" s="147">
        <v>1.6999999999999999E-3</v>
      </c>
      <c r="R1194" s="147">
        <f>Q1194*H1194</f>
        <v>0.1172694</v>
      </c>
      <c r="S1194" s="147">
        <v>0</v>
      </c>
      <c r="T1194" s="148">
        <f>S1194*H1194</f>
        <v>0</v>
      </c>
      <c r="AR1194" s="149" t="s">
        <v>498</v>
      </c>
      <c r="AT1194" s="149" t="s">
        <v>1020</v>
      </c>
      <c r="AU1194" s="149" t="s">
        <v>85</v>
      </c>
      <c r="AY1194" s="17" t="s">
        <v>282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83</v>
      </c>
      <c r="BK1194" s="150">
        <f>ROUND(I1194*H1194,2)</f>
        <v>0</v>
      </c>
      <c r="BL1194" s="17" t="s">
        <v>199</v>
      </c>
      <c r="BM1194" s="149" t="s">
        <v>1464</v>
      </c>
    </row>
    <row r="1195" spans="2:65" s="12" customFormat="1" x14ac:dyDescent="0.2">
      <c r="B1195" s="151"/>
      <c r="D1195" s="152" t="s">
        <v>290</v>
      </c>
      <c r="F1195" s="154" t="s">
        <v>1465</v>
      </c>
      <c r="H1195" s="155">
        <v>68.981999999999999</v>
      </c>
      <c r="I1195" s="156"/>
      <c r="L1195" s="151"/>
      <c r="M1195" s="157"/>
      <c r="T1195" s="158"/>
      <c r="AT1195" s="153" t="s">
        <v>290</v>
      </c>
      <c r="AU1195" s="153" t="s">
        <v>85</v>
      </c>
      <c r="AV1195" s="12" t="s">
        <v>85</v>
      </c>
      <c r="AW1195" s="12" t="s">
        <v>4</v>
      </c>
      <c r="AX1195" s="12" t="s">
        <v>83</v>
      </c>
      <c r="AY1195" s="153" t="s">
        <v>282</v>
      </c>
    </row>
    <row r="1196" spans="2:65" s="1" customFormat="1" ht="24.2" customHeight="1" x14ac:dyDescent="0.2">
      <c r="B1196" s="32"/>
      <c r="C1196" s="137" t="s">
        <v>1466</v>
      </c>
      <c r="D1196" s="137" t="s">
        <v>284</v>
      </c>
      <c r="E1196" s="138" t="s">
        <v>1467</v>
      </c>
      <c r="F1196" s="139" t="s">
        <v>1468</v>
      </c>
      <c r="G1196" s="140" t="s">
        <v>287</v>
      </c>
      <c r="H1196" s="141">
        <v>1049.4100000000001</v>
      </c>
      <c r="I1196" s="142"/>
      <c r="J1196" s="143">
        <f>ROUND(I1196*H1196,2)</f>
        <v>0</v>
      </c>
      <c r="K1196" s="144"/>
      <c r="L1196" s="32"/>
      <c r="M1196" s="145" t="s">
        <v>1</v>
      </c>
      <c r="N1196" s="146" t="s">
        <v>41</v>
      </c>
      <c r="P1196" s="147">
        <f>O1196*H1196</f>
        <v>0</v>
      </c>
      <c r="Q1196" s="147">
        <v>4.0000000000000002E-4</v>
      </c>
      <c r="R1196" s="147">
        <f>Q1196*H1196</f>
        <v>0.41976400000000003</v>
      </c>
      <c r="S1196" s="147">
        <v>0</v>
      </c>
      <c r="T1196" s="148">
        <f>S1196*H1196</f>
        <v>0</v>
      </c>
      <c r="AR1196" s="149" t="s">
        <v>199</v>
      </c>
      <c r="AT1196" s="149" t="s">
        <v>284</v>
      </c>
      <c r="AU1196" s="149" t="s">
        <v>85</v>
      </c>
      <c r="AY1196" s="17" t="s">
        <v>282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199</v>
      </c>
      <c r="BM1196" s="149" t="s">
        <v>1469</v>
      </c>
    </row>
    <row r="1197" spans="2:65" s="12" customFormat="1" x14ac:dyDescent="0.2">
      <c r="B1197" s="151"/>
      <c r="D1197" s="152" t="s">
        <v>290</v>
      </c>
      <c r="E1197" s="153" t="s">
        <v>1</v>
      </c>
      <c r="F1197" s="154" t="s">
        <v>1439</v>
      </c>
      <c r="H1197" s="155">
        <v>1082.4100000000001</v>
      </c>
      <c r="I1197" s="156"/>
      <c r="L1197" s="151"/>
      <c r="M1197" s="157"/>
      <c r="T1197" s="158"/>
      <c r="AT1197" s="153" t="s">
        <v>290</v>
      </c>
      <c r="AU1197" s="153" t="s">
        <v>85</v>
      </c>
      <c r="AV1197" s="12" t="s">
        <v>85</v>
      </c>
      <c r="AW1197" s="12" t="s">
        <v>32</v>
      </c>
      <c r="AX1197" s="12" t="s">
        <v>76</v>
      </c>
      <c r="AY1197" s="153" t="s">
        <v>282</v>
      </c>
    </row>
    <row r="1198" spans="2:65" s="12" customFormat="1" x14ac:dyDescent="0.2">
      <c r="B1198" s="151"/>
      <c r="D1198" s="152" t="s">
        <v>290</v>
      </c>
      <c r="E1198" s="153" t="s">
        <v>1</v>
      </c>
      <c r="F1198" s="154" t="s">
        <v>1440</v>
      </c>
      <c r="H1198" s="155">
        <v>-33</v>
      </c>
      <c r="I1198" s="156"/>
      <c r="L1198" s="151"/>
      <c r="M1198" s="157"/>
      <c r="T1198" s="158"/>
      <c r="AT1198" s="153" t="s">
        <v>290</v>
      </c>
      <c r="AU1198" s="153" t="s">
        <v>85</v>
      </c>
      <c r="AV1198" s="12" t="s">
        <v>85</v>
      </c>
      <c r="AW1198" s="12" t="s">
        <v>32</v>
      </c>
      <c r="AX1198" s="12" t="s">
        <v>76</v>
      </c>
      <c r="AY1198" s="153" t="s">
        <v>282</v>
      </c>
    </row>
    <row r="1199" spans="2:65" s="14" customFormat="1" x14ac:dyDescent="0.2">
      <c r="B1199" s="166"/>
      <c r="D1199" s="152" t="s">
        <v>290</v>
      </c>
      <c r="E1199" s="167" t="s">
        <v>1</v>
      </c>
      <c r="F1199" s="168" t="s">
        <v>306</v>
      </c>
      <c r="H1199" s="169">
        <v>1049.4100000000001</v>
      </c>
      <c r="I1199" s="170"/>
      <c r="L1199" s="166"/>
      <c r="M1199" s="171"/>
      <c r="T1199" s="172"/>
      <c r="AT1199" s="167" t="s">
        <v>290</v>
      </c>
      <c r="AU1199" s="167" t="s">
        <v>85</v>
      </c>
      <c r="AV1199" s="14" t="s">
        <v>105</v>
      </c>
      <c r="AW1199" s="14" t="s">
        <v>32</v>
      </c>
      <c r="AX1199" s="14" t="s">
        <v>76</v>
      </c>
      <c r="AY1199" s="167" t="s">
        <v>282</v>
      </c>
    </row>
    <row r="1200" spans="2:65" s="13" customFormat="1" x14ac:dyDescent="0.2">
      <c r="B1200" s="159"/>
      <c r="D1200" s="152" t="s">
        <v>290</v>
      </c>
      <c r="E1200" s="160" t="s">
        <v>1</v>
      </c>
      <c r="F1200" s="161" t="s">
        <v>292</v>
      </c>
      <c r="H1200" s="162">
        <v>1049.4100000000001</v>
      </c>
      <c r="I1200" s="163"/>
      <c r="L1200" s="159"/>
      <c r="M1200" s="164"/>
      <c r="T1200" s="165"/>
      <c r="AT1200" s="160" t="s">
        <v>290</v>
      </c>
      <c r="AU1200" s="160" t="s">
        <v>85</v>
      </c>
      <c r="AV1200" s="13" t="s">
        <v>288</v>
      </c>
      <c r="AW1200" s="13" t="s">
        <v>32</v>
      </c>
      <c r="AX1200" s="13" t="s">
        <v>83</v>
      </c>
      <c r="AY1200" s="160" t="s">
        <v>282</v>
      </c>
    </row>
    <row r="1201" spans="2:65" s="1" customFormat="1" ht="76.349999999999994" customHeight="1" x14ac:dyDescent="0.2">
      <c r="B1201" s="32"/>
      <c r="C1201" s="179" t="s">
        <v>1470</v>
      </c>
      <c r="D1201" s="179" t="s">
        <v>1020</v>
      </c>
      <c r="E1201" s="180" t="s">
        <v>1471</v>
      </c>
      <c r="F1201" s="181" t="s">
        <v>1472</v>
      </c>
      <c r="G1201" s="182" t="s">
        <v>287</v>
      </c>
      <c r="H1201" s="183">
        <v>1223.087</v>
      </c>
      <c r="I1201" s="184"/>
      <c r="J1201" s="185">
        <f>ROUND(I1201*H1201,2)</f>
        <v>0</v>
      </c>
      <c r="K1201" s="186"/>
      <c r="L1201" s="187"/>
      <c r="M1201" s="188" t="s">
        <v>1</v>
      </c>
      <c r="N1201" s="189" t="s">
        <v>41</v>
      </c>
      <c r="P1201" s="147">
        <f>O1201*H1201</f>
        <v>0</v>
      </c>
      <c r="Q1201" s="147">
        <v>5.4000000000000003E-3</v>
      </c>
      <c r="R1201" s="147">
        <f>Q1201*H1201</f>
        <v>6.6046697999999999</v>
      </c>
      <c r="S1201" s="147">
        <v>0</v>
      </c>
      <c r="T1201" s="148">
        <f>S1201*H1201</f>
        <v>0</v>
      </c>
      <c r="AR1201" s="149" t="s">
        <v>498</v>
      </c>
      <c r="AT1201" s="149" t="s">
        <v>1020</v>
      </c>
      <c r="AU1201" s="149" t="s">
        <v>85</v>
      </c>
      <c r="AY1201" s="17" t="s">
        <v>282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83</v>
      </c>
      <c r="BK1201" s="150">
        <f>ROUND(I1201*H1201,2)</f>
        <v>0</v>
      </c>
      <c r="BL1201" s="17" t="s">
        <v>199</v>
      </c>
      <c r="BM1201" s="149" t="s">
        <v>1473</v>
      </c>
    </row>
    <row r="1202" spans="2:65" s="12" customFormat="1" x14ac:dyDescent="0.2">
      <c r="B1202" s="151"/>
      <c r="D1202" s="152" t="s">
        <v>290</v>
      </c>
      <c r="F1202" s="154" t="s">
        <v>1474</v>
      </c>
      <c r="H1202" s="155">
        <v>1223.087</v>
      </c>
      <c r="I1202" s="156"/>
      <c r="L1202" s="151"/>
      <c r="M1202" s="157"/>
      <c r="T1202" s="158"/>
      <c r="AT1202" s="153" t="s">
        <v>290</v>
      </c>
      <c r="AU1202" s="153" t="s">
        <v>85</v>
      </c>
      <c r="AV1202" s="12" t="s">
        <v>85</v>
      </c>
      <c r="AW1202" s="12" t="s">
        <v>4</v>
      </c>
      <c r="AX1202" s="12" t="s">
        <v>83</v>
      </c>
      <c r="AY1202" s="153" t="s">
        <v>282</v>
      </c>
    </row>
    <row r="1203" spans="2:65" s="1" customFormat="1" ht="24.2" customHeight="1" x14ac:dyDescent="0.2">
      <c r="B1203" s="32"/>
      <c r="C1203" s="137" t="s">
        <v>1475</v>
      </c>
      <c r="D1203" s="137" t="s">
        <v>284</v>
      </c>
      <c r="E1203" s="138" t="s">
        <v>1476</v>
      </c>
      <c r="F1203" s="139" t="s">
        <v>1477</v>
      </c>
      <c r="G1203" s="140" t="s">
        <v>287</v>
      </c>
      <c r="H1203" s="141">
        <v>58.31</v>
      </c>
      <c r="I1203" s="142"/>
      <c r="J1203" s="143">
        <f>ROUND(I1203*H1203,2)</f>
        <v>0</v>
      </c>
      <c r="K1203" s="144"/>
      <c r="L1203" s="32"/>
      <c r="M1203" s="145" t="s">
        <v>1</v>
      </c>
      <c r="N1203" s="146" t="s">
        <v>41</v>
      </c>
      <c r="P1203" s="147">
        <f>O1203*H1203</f>
        <v>0</v>
      </c>
      <c r="Q1203" s="147">
        <v>4.0000000000000002E-4</v>
      </c>
      <c r="R1203" s="147">
        <f>Q1203*H1203</f>
        <v>2.3324000000000001E-2</v>
      </c>
      <c r="S1203" s="147">
        <v>0</v>
      </c>
      <c r="T1203" s="148">
        <f>S1203*H1203</f>
        <v>0</v>
      </c>
      <c r="AR1203" s="149" t="s">
        <v>199</v>
      </c>
      <c r="AT1203" s="149" t="s">
        <v>284</v>
      </c>
      <c r="AU1203" s="149" t="s">
        <v>85</v>
      </c>
      <c r="AY1203" s="17" t="s">
        <v>282</v>
      </c>
      <c r="BE1203" s="150">
        <f>IF(N1203="základní",J1203,0)</f>
        <v>0</v>
      </c>
      <c r="BF1203" s="150">
        <f>IF(N1203="snížená",J1203,0)</f>
        <v>0</v>
      </c>
      <c r="BG1203" s="150">
        <f>IF(N1203="zákl. přenesená",J1203,0)</f>
        <v>0</v>
      </c>
      <c r="BH1203" s="150">
        <f>IF(N1203="sníž. přenesená",J1203,0)</f>
        <v>0</v>
      </c>
      <c r="BI1203" s="150">
        <f>IF(N1203="nulová",J1203,0)</f>
        <v>0</v>
      </c>
      <c r="BJ1203" s="17" t="s">
        <v>83</v>
      </c>
      <c r="BK1203" s="150">
        <f>ROUND(I1203*H1203,2)</f>
        <v>0</v>
      </c>
      <c r="BL1203" s="17" t="s">
        <v>199</v>
      </c>
      <c r="BM1203" s="149" t="s">
        <v>1478</v>
      </c>
    </row>
    <row r="1204" spans="2:65" s="12" customFormat="1" x14ac:dyDescent="0.2">
      <c r="B1204" s="151"/>
      <c r="D1204" s="152" t="s">
        <v>290</v>
      </c>
      <c r="E1204" s="153" t="s">
        <v>1</v>
      </c>
      <c r="F1204" s="154" t="s">
        <v>1450</v>
      </c>
      <c r="H1204" s="155">
        <v>46.06</v>
      </c>
      <c r="I1204" s="156"/>
      <c r="L1204" s="151"/>
      <c r="M1204" s="157"/>
      <c r="T1204" s="158"/>
      <c r="AT1204" s="153" t="s">
        <v>290</v>
      </c>
      <c r="AU1204" s="153" t="s">
        <v>85</v>
      </c>
      <c r="AV1204" s="12" t="s">
        <v>85</v>
      </c>
      <c r="AW1204" s="12" t="s">
        <v>32</v>
      </c>
      <c r="AX1204" s="12" t="s">
        <v>76</v>
      </c>
      <c r="AY1204" s="153" t="s">
        <v>282</v>
      </c>
    </row>
    <row r="1205" spans="2:65" s="12" customFormat="1" x14ac:dyDescent="0.2">
      <c r="B1205" s="151"/>
      <c r="D1205" s="152" t="s">
        <v>290</v>
      </c>
      <c r="E1205" s="153" t="s">
        <v>1</v>
      </c>
      <c r="F1205" s="154" t="s">
        <v>1451</v>
      </c>
      <c r="H1205" s="155">
        <v>12.25</v>
      </c>
      <c r="I1205" s="156"/>
      <c r="L1205" s="151"/>
      <c r="M1205" s="157"/>
      <c r="T1205" s="158"/>
      <c r="AT1205" s="153" t="s">
        <v>290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282</v>
      </c>
    </row>
    <row r="1206" spans="2:65" s="13" customFormat="1" x14ac:dyDescent="0.2">
      <c r="B1206" s="159"/>
      <c r="D1206" s="152" t="s">
        <v>290</v>
      </c>
      <c r="E1206" s="160" t="s">
        <v>1</v>
      </c>
      <c r="F1206" s="161" t="s">
        <v>292</v>
      </c>
      <c r="H1206" s="162">
        <v>58.31</v>
      </c>
      <c r="I1206" s="163"/>
      <c r="L1206" s="159"/>
      <c r="M1206" s="164"/>
      <c r="T1206" s="165"/>
      <c r="AT1206" s="160" t="s">
        <v>290</v>
      </c>
      <c r="AU1206" s="160" t="s">
        <v>85</v>
      </c>
      <c r="AV1206" s="13" t="s">
        <v>288</v>
      </c>
      <c r="AW1206" s="13" t="s">
        <v>32</v>
      </c>
      <c r="AX1206" s="13" t="s">
        <v>83</v>
      </c>
      <c r="AY1206" s="160" t="s">
        <v>282</v>
      </c>
    </row>
    <row r="1207" spans="2:65" s="1" customFormat="1" ht="76.349999999999994" customHeight="1" x14ac:dyDescent="0.2">
      <c r="B1207" s="32"/>
      <c r="C1207" s="179" t="s">
        <v>1479</v>
      </c>
      <c r="D1207" s="179" t="s">
        <v>1020</v>
      </c>
      <c r="E1207" s="180" t="s">
        <v>1471</v>
      </c>
      <c r="F1207" s="181" t="s">
        <v>1472</v>
      </c>
      <c r="G1207" s="182" t="s">
        <v>287</v>
      </c>
      <c r="H1207" s="183">
        <v>71.197000000000003</v>
      </c>
      <c r="I1207" s="184"/>
      <c r="J1207" s="185">
        <f>ROUND(I1207*H1207,2)</f>
        <v>0</v>
      </c>
      <c r="K1207" s="186"/>
      <c r="L1207" s="187"/>
      <c r="M1207" s="188" t="s">
        <v>1</v>
      </c>
      <c r="N1207" s="189" t="s">
        <v>41</v>
      </c>
      <c r="P1207" s="147">
        <f>O1207*H1207</f>
        <v>0</v>
      </c>
      <c r="Q1207" s="147">
        <v>5.4000000000000003E-3</v>
      </c>
      <c r="R1207" s="147">
        <f>Q1207*H1207</f>
        <v>0.38446380000000002</v>
      </c>
      <c r="S1207" s="147">
        <v>0</v>
      </c>
      <c r="T1207" s="148">
        <f>S1207*H1207</f>
        <v>0</v>
      </c>
      <c r="AR1207" s="149" t="s">
        <v>498</v>
      </c>
      <c r="AT1207" s="149" t="s">
        <v>1020</v>
      </c>
      <c r="AU1207" s="149" t="s">
        <v>85</v>
      </c>
      <c r="AY1207" s="17" t="s">
        <v>282</v>
      </c>
      <c r="BE1207" s="150">
        <f>IF(N1207="základní",J1207,0)</f>
        <v>0</v>
      </c>
      <c r="BF1207" s="150">
        <f>IF(N1207="snížená",J1207,0)</f>
        <v>0</v>
      </c>
      <c r="BG1207" s="150">
        <f>IF(N1207="zákl. přenesená",J1207,0)</f>
        <v>0</v>
      </c>
      <c r="BH1207" s="150">
        <f>IF(N1207="sníž. přenesená",J1207,0)</f>
        <v>0</v>
      </c>
      <c r="BI1207" s="150">
        <f>IF(N1207="nulová",J1207,0)</f>
        <v>0</v>
      </c>
      <c r="BJ1207" s="17" t="s">
        <v>83</v>
      </c>
      <c r="BK1207" s="150">
        <f>ROUND(I1207*H1207,2)</f>
        <v>0</v>
      </c>
      <c r="BL1207" s="17" t="s">
        <v>199</v>
      </c>
      <c r="BM1207" s="149" t="s">
        <v>1480</v>
      </c>
    </row>
    <row r="1208" spans="2:65" s="12" customFormat="1" x14ac:dyDescent="0.2">
      <c r="B1208" s="151"/>
      <c r="D1208" s="152" t="s">
        <v>290</v>
      </c>
      <c r="F1208" s="154" t="s">
        <v>1481</v>
      </c>
      <c r="H1208" s="155">
        <v>71.197000000000003</v>
      </c>
      <c r="I1208" s="156"/>
      <c r="L1208" s="151"/>
      <c r="M1208" s="157"/>
      <c r="T1208" s="158"/>
      <c r="AT1208" s="153" t="s">
        <v>290</v>
      </c>
      <c r="AU1208" s="153" t="s">
        <v>85</v>
      </c>
      <c r="AV1208" s="12" t="s">
        <v>85</v>
      </c>
      <c r="AW1208" s="12" t="s">
        <v>4</v>
      </c>
      <c r="AX1208" s="12" t="s">
        <v>83</v>
      </c>
      <c r="AY1208" s="153" t="s">
        <v>282</v>
      </c>
    </row>
    <row r="1209" spans="2:65" s="1" customFormat="1" ht="24.2" customHeight="1" x14ac:dyDescent="0.2">
      <c r="B1209" s="32"/>
      <c r="C1209" s="137" t="s">
        <v>1482</v>
      </c>
      <c r="D1209" s="137" t="s">
        <v>284</v>
      </c>
      <c r="E1209" s="138" t="s">
        <v>1483</v>
      </c>
      <c r="F1209" s="139" t="s">
        <v>1484</v>
      </c>
      <c r="G1209" s="140" t="s">
        <v>287</v>
      </c>
      <c r="H1209" s="141">
        <v>278.95</v>
      </c>
      <c r="I1209" s="142"/>
      <c r="J1209" s="143">
        <f>ROUND(I1209*H1209,2)</f>
        <v>0</v>
      </c>
      <c r="K1209" s="144"/>
      <c r="L1209" s="32"/>
      <c r="M1209" s="145" t="s">
        <v>1</v>
      </c>
      <c r="N1209" s="146" t="s">
        <v>41</v>
      </c>
      <c r="P1209" s="147">
        <f>O1209*H1209</f>
        <v>0</v>
      </c>
      <c r="Q1209" s="147">
        <v>4.0000000000000002E-4</v>
      </c>
      <c r="R1209" s="147">
        <f>Q1209*H1209</f>
        <v>0.11158</v>
      </c>
      <c r="S1209" s="147">
        <v>0</v>
      </c>
      <c r="T1209" s="148">
        <f>S1209*H1209</f>
        <v>0</v>
      </c>
      <c r="AR1209" s="149" t="s">
        <v>199</v>
      </c>
      <c r="AT1209" s="149" t="s">
        <v>284</v>
      </c>
      <c r="AU1209" s="149" t="s">
        <v>85</v>
      </c>
      <c r="AY1209" s="17" t="s">
        <v>282</v>
      </c>
      <c r="BE1209" s="150">
        <f>IF(N1209="základní",J1209,0)</f>
        <v>0</v>
      </c>
      <c r="BF1209" s="150">
        <f>IF(N1209="snížená",J1209,0)</f>
        <v>0</v>
      </c>
      <c r="BG1209" s="150">
        <f>IF(N1209="zákl. přenesená",J1209,0)</f>
        <v>0</v>
      </c>
      <c r="BH1209" s="150">
        <f>IF(N1209="sníž. přenesená",J1209,0)</f>
        <v>0</v>
      </c>
      <c r="BI1209" s="150">
        <f>IF(N1209="nulová",J1209,0)</f>
        <v>0</v>
      </c>
      <c r="BJ1209" s="17" t="s">
        <v>83</v>
      </c>
      <c r="BK1209" s="150">
        <f>ROUND(I1209*H1209,2)</f>
        <v>0</v>
      </c>
      <c r="BL1209" s="17" t="s">
        <v>199</v>
      </c>
      <c r="BM1209" s="149" t="s">
        <v>1485</v>
      </c>
    </row>
    <row r="1210" spans="2:65" s="15" customFormat="1" x14ac:dyDescent="0.2">
      <c r="B1210" s="173"/>
      <c r="D1210" s="152" t="s">
        <v>290</v>
      </c>
      <c r="E1210" s="174" t="s">
        <v>1</v>
      </c>
      <c r="F1210" s="175" t="s">
        <v>392</v>
      </c>
      <c r="H1210" s="174" t="s">
        <v>1</v>
      </c>
      <c r="I1210" s="176"/>
      <c r="L1210" s="173"/>
      <c r="M1210" s="177"/>
      <c r="T1210" s="178"/>
      <c r="AT1210" s="174" t="s">
        <v>290</v>
      </c>
      <c r="AU1210" s="174" t="s">
        <v>85</v>
      </c>
      <c r="AV1210" s="15" t="s">
        <v>83</v>
      </c>
      <c r="AW1210" s="15" t="s">
        <v>32</v>
      </c>
      <c r="AX1210" s="15" t="s">
        <v>76</v>
      </c>
      <c r="AY1210" s="174" t="s">
        <v>282</v>
      </c>
    </row>
    <row r="1211" spans="2:65" s="12" customFormat="1" x14ac:dyDescent="0.2">
      <c r="B1211" s="151"/>
      <c r="D1211" s="152" t="s">
        <v>290</v>
      </c>
      <c r="E1211" s="153" t="s">
        <v>1</v>
      </c>
      <c r="F1211" s="154" t="s">
        <v>1486</v>
      </c>
      <c r="H1211" s="155">
        <v>219.45</v>
      </c>
      <c r="I1211" s="156"/>
      <c r="L1211" s="151"/>
      <c r="M1211" s="157"/>
      <c r="T1211" s="158"/>
      <c r="AT1211" s="153" t="s">
        <v>290</v>
      </c>
      <c r="AU1211" s="153" t="s">
        <v>85</v>
      </c>
      <c r="AV1211" s="12" t="s">
        <v>85</v>
      </c>
      <c r="AW1211" s="12" t="s">
        <v>32</v>
      </c>
      <c r="AX1211" s="12" t="s">
        <v>76</v>
      </c>
      <c r="AY1211" s="153" t="s">
        <v>282</v>
      </c>
    </row>
    <row r="1212" spans="2:65" s="12" customFormat="1" x14ac:dyDescent="0.2">
      <c r="B1212" s="151"/>
      <c r="D1212" s="152" t="s">
        <v>290</v>
      </c>
      <c r="E1212" s="153" t="s">
        <v>1</v>
      </c>
      <c r="F1212" s="154" t="s">
        <v>1487</v>
      </c>
      <c r="H1212" s="155">
        <v>59.5</v>
      </c>
      <c r="I1212" s="156"/>
      <c r="L1212" s="151"/>
      <c r="M1212" s="157"/>
      <c r="T1212" s="158"/>
      <c r="AT1212" s="153" t="s">
        <v>290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282</v>
      </c>
    </row>
    <row r="1213" spans="2:65" s="14" customFormat="1" x14ac:dyDescent="0.2">
      <c r="B1213" s="166"/>
      <c r="D1213" s="152" t="s">
        <v>290</v>
      </c>
      <c r="E1213" s="167" t="s">
        <v>1</v>
      </c>
      <c r="F1213" s="168" t="s">
        <v>306</v>
      </c>
      <c r="H1213" s="169">
        <v>278.95</v>
      </c>
      <c r="I1213" s="170"/>
      <c r="L1213" s="166"/>
      <c r="M1213" s="171"/>
      <c r="T1213" s="172"/>
      <c r="AT1213" s="167" t="s">
        <v>290</v>
      </c>
      <c r="AU1213" s="167" t="s">
        <v>85</v>
      </c>
      <c r="AV1213" s="14" t="s">
        <v>105</v>
      </c>
      <c r="AW1213" s="14" t="s">
        <v>32</v>
      </c>
      <c r="AX1213" s="14" t="s">
        <v>76</v>
      </c>
      <c r="AY1213" s="167" t="s">
        <v>282</v>
      </c>
    </row>
    <row r="1214" spans="2:65" s="13" customFormat="1" x14ac:dyDescent="0.2">
      <c r="B1214" s="159"/>
      <c r="D1214" s="152" t="s">
        <v>290</v>
      </c>
      <c r="E1214" s="160" t="s">
        <v>1</v>
      </c>
      <c r="F1214" s="161" t="s">
        <v>292</v>
      </c>
      <c r="H1214" s="162">
        <v>278.95</v>
      </c>
      <c r="I1214" s="163"/>
      <c r="L1214" s="159"/>
      <c r="M1214" s="164"/>
      <c r="T1214" s="165"/>
      <c r="AT1214" s="160" t="s">
        <v>290</v>
      </c>
      <c r="AU1214" s="160" t="s">
        <v>85</v>
      </c>
      <c r="AV1214" s="13" t="s">
        <v>288</v>
      </c>
      <c r="AW1214" s="13" t="s">
        <v>32</v>
      </c>
      <c r="AX1214" s="13" t="s">
        <v>83</v>
      </c>
      <c r="AY1214" s="160" t="s">
        <v>282</v>
      </c>
    </row>
    <row r="1215" spans="2:65" s="1" customFormat="1" ht="24.2" customHeight="1" x14ac:dyDescent="0.2">
      <c r="B1215" s="32"/>
      <c r="C1215" s="137" t="s">
        <v>1488</v>
      </c>
      <c r="D1215" s="137" t="s">
        <v>284</v>
      </c>
      <c r="E1215" s="138" t="s">
        <v>1489</v>
      </c>
      <c r="F1215" s="139" t="s">
        <v>1490</v>
      </c>
      <c r="G1215" s="140" t="s">
        <v>287</v>
      </c>
      <c r="H1215" s="141">
        <v>176.4</v>
      </c>
      <c r="I1215" s="142"/>
      <c r="J1215" s="143">
        <f>ROUND(I1215*H1215,2)</f>
        <v>0</v>
      </c>
      <c r="K1215" s="144"/>
      <c r="L1215" s="32"/>
      <c r="M1215" s="145" t="s">
        <v>1</v>
      </c>
      <c r="N1215" s="146" t="s">
        <v>41</v>
      </c>
      <c r="P1215" s="147">
        <f>O1215*H1215</f>
        <v>0</v>
      </c>
      <c r="Q1215" s="147">
        <v>3.5000000000000001E-3</v>
      </c>
      <c r="R1215" s="147">
        <f>Q1215*H1215</f>
        <v>0.61740000000000006</v>
      </c>
      <c r="S1215" s="147">
        <v>0</v>
      </c>
      <c r="T1215" s="148">
        <f>S1215*H1215</f>
        <v>0</v>
      </c>
      <c r="AR1215" s="149" t="s">
        <v>199</v>
      </c>
      <c r="AT1215" s="149" t="s">
        <v>284</v>
      </c>
      <c r="AU1215" s="149" t="s">
        <v>85</v>
      </c>
      <c r="AY1215" s="17" t="s">
        <v>282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83</v>
      </c>
      <c r="BK1215" s="150">
        <f>ROUND(I1215*H1215,2)</f>
        <v>0</v>
      </c>
      <c r="BL1215" s="17" t="s">
        <v>199</v>
      </c>
      <c r="BM1215" s="149" t="s">
        <v>1491</v>
      </c>
    </row>
    <row r="1216" spans="2:65" s="15" customFormat="1" x14ac:dyDescent="0.2">
      <c r="B1216" s="173"/>
      <c r="D1216" s="152" t="s">
        <v>290</v>
      </c>
      <c r="E1216" s="174" t="s">
        <v>1</v>
      </c>
      <c r="F1216" s="175" t="s">
        <v>1173</v>
      </c>
      <c r="H1216" s="174" t="s">
        <v>1</v>
      </c>
      <c r="I1216" s="176"/>
      <c r="L1216" s="173"/>
      <c r="M1216" s="177"/>
      <c r="T1216" s="178"/>
      <c r="AT1216" s="174" t="s">
        <v>290</v>
      </c>
      <c r="AU1216" s="174" t="s">
        <v>85</v>
      </c>
      <c r="AV1216" s="15" t="s">
        <v>83</v>
      </c>
      <c r="AW1216" s="15" t="s">
        <v>32</v>
      </c>
      <c r="AX1216" s="15" t="s">
        <v>76</v>
      </c>
      <c r="AY1216" s="174" t="s">
        <v>282</v>
      </c>
    </row>
    <row r="1217" spans="2:65" s="12" customFormat="1" ht="22.5" x14ac:dyDescent="0.2">
      <c r="B1217" s="151"/>
      <c r="D1217" s="152" t="s">
        <v>290</v>
      </c>
      <c r="E1217" s="153" t="s">
        <v>1</v>
      </c>
      <c r="F1217" s="154" t="s">
        <v>1231</v>
      </c>
      <c r="H1217" s="155">
        <v>52.82</v>
      </c>
      <c r="I1217" s="156"/>
      <c r="L1217" s="151"/>
      <c r="M1217" s="157"/>
      <c r="T1217" s="158"/>
      <c r="AT1217" s="153" t="s">
        <v>290</v>
      </c>
      <c r="AU1217" s="153" t="s">
        <v>85</v>
      </c>
      <c r="AV1217" s="12" t="s">
        <v>85</v>
      </c>
      <c r="AW1217" s="12" t="s">
        <v>32</v>
      </c>
      <c r="AX1217" s="12" t="s">
        <v>76</v>
      </c>
      <c r="AY1217" s="153" t="s">
        <v>282</v>
      </c>
    </row>
    <row r="1218" spans="2:65" s="14" customFormat="1" x14ac:dyDescent="0.2">
      <c r="B1218" s="166"/>
      <c r="D1218" s="152" t="s">
        <v>290</v>
      </c>
      <c r="E1218" s="167" t="s">
        <v>1</v>
      </c>
      <c r="F1218" s="168" t="s">
        <v>306</v>
      </c>
      <c r="H1218" s="169">
        <v>52.82</v>
      </c>
      <c r="I1218" s="170"/>
      <c r="L1218" s="166"/>
      <c r="M1218" s="171"/>
      <c r="T1218" s="172"/>
      <c r="AT1218" s="167" t="s">
        <v>290</v>
      </c>
      <c r="AU1218" s="167" t="s">
        <v>85</v>
      </c>
      <c r="AV1218" s="14" t="s">
        <v>105</v>
      </c>
      <c r="AW1218" s="14" t="s">
        <v>32</v>
      </c>
      <c r="AX1218" s="14" t="s">
        <v>76</v>
      </c>
      <c r="AY1218" s="167" t="s">
        <v>282</v>
      </c>
    </row>
    <row r="1219" spans="2:65" s="15" customFormat="1" x14ac:dyDescent="0.2">
      <c r="B1219" s="173"/>
      <c r="D1219" s="152" t="s">
        <v>290</v>
      </c>
      <c r="E1219" s="174" t="s">
        <v>1</v>
      </c>
      <c r="F1219" s="175" t="s">
        <v>1183</v>
      </c>
      <c r="H1219" s="174" t="s">
        <v>1</v>
      </c>
      <c r="I1219" s="176"/>
      <c r="L1219" s="173"/>
      <c r="M1219" s="177"/>
      <c r="T1219" s="178"/>
      <c r="AT1219" s="174" t="s">
        <v>290</v>
      </c>
      <c r="AU1219" s="174" t="s">
        <v>85</v>
      </c>
      <c r="AV1219" s="15" t="s">
        <v>83</v>
      </c>
      <c r="AW1219" s="15" t="s">
        <v>32</v>
      </c>
      <c r="AX1219" s="15" t="s">
        <v>76</v>
      </c>
      <c r="AY1219" s="174" t="s">
        <v>282</v>
      </c>
    </row>
    <row r="1220" spans="2:65" s="12" customFormat="1" ht="22.5" x14ac:dyDescent="0.2">
      <c r="B1220" s="151"/>
      <c r="D1220" s="152" t="s">
        <v>290</v>
      </c>
      <c r="E1220" s="153" t="s">
        <v>1</v>
      </c>
      <c r="F1220" s="154" t="s">
        <v>1232</v>
      </c>
      <c r="H1220" s="155">
        <v>22.21</v>
      </c>
      <c r="I1220" s="156"/>
      <c r="L1220" s="151"/>
      <c r="M1220" s="157"/>
      <c r="T1220" s="158"/>
      <c r="AT1220" s="153" t="s">
        <v>290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282</v>
      </c>
    </row>
    <row r="1221" spans="2:65" s="14" customFormat="1" x14ac:dyDescent="0.2">
      <c r="B1221" s="166"/>
      <c r="D1221" s="152" t="s">
        <v>290</v>
      </c>
      <c r="E1221" s="167" t="s">
        <v>1</v>
      </c>
      <c r="F1221" s="168" t="s">
        <v>306</v>
      </c>
      <c r="H1221" s="169">
        <v>22.21</v>
      </c>
      <c r="I1221" s="170"/>
      <c r="L1221" s="166"/>
      <c r="M1221" s="171"/>
      <c r="T1221" s="172"/>
      <c r="AT1221" s="167" t="s">
        <v>290</v>
      </c>
      <c r="AU1221" s="167" t="s">
        <v>85</v>
      </c>
      <c r="AV1221" s="14" t="s">
        <v>105</v>
      </c>
      <c r="AW1221" s="14" t="s">
        <v>32</v>
      </c>
      <c r="AX1221" s="14" t="s">
        <v>76</v>
      </c>
      <c r="AY1221" s="167" t="s">
        <v>282</v>
      </c>
    </row>
    <row r="1222" spans="2:65" s="15" customFormat="1" x14ac:dyDescent="0.2">
      <c r="B1222" s="173"/>
      <c r="D1222" s="152" t="s">
        <v>290</v>
      </c>
      <c r="E1222" s="174" t="s">
        <v>1</v>
      </c>
      <c r="F1222" s="175" t="s">
        <v>1175</v>
      </c>
      <c r="H1222" s="174" t="s">
        <v>1</v>
      </c>
      <c r="I1222" s="176"/>
      <c r="L1222" s="173"/>
      <c r="M1222" s="177"/>
      <c r="T1222" s="178"/>
      <c r="AT1222" s="174" t="s">
        <v>290</v>
      </c>
      <c r="AU1222" s="174" t="s">
        <v>85</v>
      </c>
      <c r="AV1222" s="15" t="s">
        <v>83</v>
      </c>
      <c r="AW1222" s="15" t="s">
        <v>32</v>
      </c>
      <c r="AX1222" s="15" t="s">
        <v>76</v>
      </c>
      <c r="AY1222" s="174" t="s">
        <v>282</v>
      </c>
    </row>
    <row r="1223" spans="2:65" s="12" customFormat="1" x14ac:dyDescent="0.2">
      <c r="B1223" s="151"/>
      <c r="D1223" s="152" t="s">
        <v>290</v>
      </c>
      <c r="E1223" s="153" t="s">
        <v>1</v>
      </c>
      <c r="F1223" s="154" t="s">
        <v>1234</v>
      </c>
      <c r="H1223" s="155">
        <v>48.73</v>
      </c>
      <c r="I1223" s="156"/>
      <c r="L1223" s="151"/>
      <c r="M1223" s="157"/>
      <c r="T1223" s="158"/>
      <c r="AT1223" s="153" t="s">
        <v>290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282</v>
      </c>
    </row>
    <row r="1224" spans="2:65" s="14" customFormat="1" x14ac:dyDescent="0.2">
      <c r="B1224" s="166"/>
      <c r="D1224" s="152" t="s">
        <v>290</v>
      </c>
      <c r="E1224" s="167" t="s">
        <v>1</v>
      </c>
      <c r="F1224" s="168" t="s">
        <v>306</v>
      </c>
      <c r="H1224" s="169">
        <v>48.73</v>
      </c>
      <c r="I1224" s="170"/>
      <c r="L1224" s="166"/>
      <c r="M1224" s="171"/>
      <c r="T1224" s="172"/>
      <c r="AT1224" s="167" t="s">
        <v>290</v>
      </c>
      <c r="AU1224" s="167" t="s">
        <v>85</v>
      </c>
      <c r="AV1224" s="14" t="s">
        <v>105</v>
      </c>
      <c r="AW1224" s="14" t="s">
        <v>32</v>
      </c>
      <c r="AX1224" s="14" t="s">
        <v>76</v>
      </c>
      <c r="AY1224" s="167" t="s">
        <v>282</v>
      </c>
    </row>
    <row r="1225" spans="2:65" s="15" customFormat="1" x14ac:dyDescent="0.2">
      <c r="B1225" s="173"/>
      <c r="D1225" s="152" t="s">
        <v>290</v>
      </c>
      <c r="E1225" s="174" t="s">
        <v>1</v>
      </c>
      <c r="F1225" s="175" t="s">
        <v>1189</v>
      </c>
      <c r="H1225" s="174" t="s">
        <v>1</v>
      </c>
      <c r="I1225" s="176"/>
      <c r="L1225" s="173"/>
      <c r="M1225" s="177"/>
      <c r="T1225" s="178"/>
      <c r="AT1225" s="174" t="s">
        <v>290</v>
      </c>
      <c r="AU1225" s="174" t="s">
        <v>85</v>
      </c>
      <c r="AV1225" s="15" t="s">
        <v>83</v>
      </c>
      <c r="AW1225" s="15" t="s">
        <v>32</v>
      </c>
      <c r="AX1225" s="15" t="s">
        <v>76</v>
      </c>
      <c r="AY1225" s="174" t="s">
        <v>282</v>
      </c>
    </row>
    <row r="1226" spans="2:65" s="12" customFormat="1" x14ac:dyDescent="0.2">
      <c r="B1226" s="151"/>
      <c r="D1226" s="152" t="s">
        <v>290</v>
      </c>
      <c r="E1226" s="153" t="s">
        <v>1</v>
      </c>
      <c r="F1226" s="154" t="s">
        <v>1236</v>
      </c>
      <c r="H1226" s="155">
        <v>52.64</v>
      </c>
      <c r="I1226" s="156"/>
      <c r="L1226" s="151"/>
      <c r="M1226" s="157"/>
      <c r="T1226" s="158"/>
      <c r="AT1226" s="153" t="s">
        <v>290</v>
      </c>
      <c r="AU1226" s="153" t="s">
        <v>85</v>
      </c>
      <c r="AV1226" s="12" t="s">
        <v>85</v>
      </c>
      <c r="AW1226" s="12" t="s">
        <v>32</v>
      </c>
      <c r="AX1226" s="12" t="s">
        <v>76</v>
      </c>
      <c r="AY1226" s="153" t="s">
        <v>282</v>
      </c>
    </row>
    <row r="1227" spans="2:65" s="14" customFormat="1" x14ac:dyDescent="0.2">
      <c r="B1227" s="166"/>
      <c r="D1227" s="152" t="s">
        <v>290</v>
      </c>
      <c r="E1227" s="167" t="s">
        <v>1</v>
      </c>
      <c r="F1227" s="168" t="s">
        <v>306</v>
      </c>
      <c r="H1227" s="169">
        <v>52.64</v>
      </c>
      <c r="I1227" s="170"/>
      <c r="L1227" s="166"/>
      <c r="M1227" s="171"/>
      <c r="T1227" s="172"/>
      <c r="AT1227" s="167" t="s">
        <v>290</v>
      </c>
      <c r="AU1227" s="167" t="s">
        <v>85</v>
      </c>
      <c r="AV1227" s="14" t="s">
        <v>105</v>
      </c>
      <c r="AW1227" s="14" t="s">
        <v>32</v>
      </c>
      <c r="AX1227" s="14" t="s">
        <v>76</v>
      </c>
      <c r="AY1227" s="167" t="s">
        <v>282</v>
      </c>
    </row>
    <row r="1228" spans="2:65" s="13" customFormat="1" x14ac:dyDescent="0.2">
      <c r="B1228" s="159"/>
      <c r="D1228" s="152" t="s">
        <v>290</v>
      </c>
      <c r="E1228" s="160" t="s">
        <v>1</v>
      </c>
      <c r="F1228" s="161" t="s">
        <v>292</v>
      </c>
      <c r="H1228" s="162">
        <v>176.4</v>
      </c>
      <c r="I1228" s="163"/>
      <c r="L1228" s="159"/>
      <c r="M1228" s="164"/>
      <c r="T1228" s="165"/>
      <c r="AT1228" s="160" t="s">
        <v>290</v>
      </c>
      <c r="AU1228" s="160" t="s">
        <v>85</v>
      </c>
      <c r="AV1228" s="13" t="s">
        <v>288</v>
      </c>
      <c r="AW1228" s="13" t="s">
        <v>32</v>
      </c>
      <c r="AX1228" s="13" t="s">
        <v>83</v>
      </c>
      <c r="AY1228" s="160" t="s">
        <v>282</v>
      </c>
    </row>
    <row r="1229" spans="2:65" s="1" customFormat="1" ht="24.2" customHeight="1" x14ac:dyDescent="0.2">
      <c r="B1229" s="32"/>
      <c r="C1229" s="137" t="s">
        <v>1492</v>
      </c>
      <c r="D1229" s="137" t="s">
        <v>284</v>
      </c>
      <c r="E1229" s="138" t="s">
        <v>1493</v>
      </c>
      <c r="F1229" s="139" t="s">
        <v>1494</v>
      </c>
      <c r="G1229" s="140" t="s">
        <v>287</v>
      </c>
      <c r="H1229" s="141">
        <v>52.92</v>
      </c>
      <c r="I1229" s="142"/>
      <c r="J1229" s="143">
        <f>ROUND(I1229*H1229,2)</f>
        <v>0</v>
      </c>
      <c r="K1229" s="144"/>
      <c r="L1229" s="32"/>
      <c r="M1229" s="145" t="s">
        <v>1</v>
      </c>
      <c r="N1229" s="146" t="s">
        <v>41</v>
      </c>
      <c r="P1229" s="147">
        <f>O1229*H1229</f>
        <v>0</v>
      </c>
      <c r="Q1229" s="147">
        <v>3.5000000000000001E-3</v>
      </c>
      <c r="R1229" s="147">
        <f>Q1229*H1229</f>
        <v>0.18522000000000002</v>
      </c>
      <c r="S1229" s="147">
        <v>0</v>
      </c>
      <c r="T1229" s="148">
        <f>S1229*H1229</f>
        <v>0</v>
      </c>
      <c r="AR1229" s="149" t="s">
        <v>199</v>
      </c>
      <c r="AT1229" s="149" t="s">
        <v>284</v>
      </c>
      <c r="AU1229" s="149" t="s">
        <v>85</v>
      </c>
      <c r="AY1229" s="17" t="s">
        <v>282</v>
      </c>
      <c r="BE1229" s="150">
        <f>IF(N1229="základní",J1229,0)</f>
        <v>0</v>
      </c>
      <c r="BF1229" s="150">
        <f>IF(N1229="snížená",J1229,0)</f>
        <v>0</v>
      </c>
      <c r="BG1229" s="150">
        <f>IF(N1229="zákl. přenesená",J1229,0)</f>
        <v>0</v>
      </c>
      <c r="BH1229" s="150">
        <f>IF(N1229="sníž. přenesená",J1229,0)</f>
        <v>0</v>
      </c>
      <c r="BI1229" s="150">
        <f>IF(N1229="nulová",J1229,0)</f>
        <v>0</v>
      </c>
      <c r="BJ1229" s="17" t="s">
        <v>83</v>
      </c>
      <c r="BK1229" s="150">
        <f>ROUND(I1229*H1229,2)</f>
        <v>0</v>
      </c>
      <c r="BL1229" s="17" t="s">
        <v>199</v>
      </c>
      <c r="BM1229" s="149" t="s">
        <v>1495</v>
      </c>
    </row>
    <row r="1230" spans="2:65" s="15" customFormat="1" x14ac:dyDescent="0.2">
      <c r="B1230" s="173"/>
      <c r="D1230" s="152" t="s">
        <v>290</v>
      </c>
      <c r="E1230" s="174" t="s">
        <v>1</v>
      </c>
      <c r="F1230" s="175" t="s">
        <v>1496</v>
      </c>
      <c r="H1230" s="174" t="s">
        <v>1</v>
      </c>
      <c r="I1230" s="176"/>
      <c r="L1230" s="173"/>
      <c r="M1230" s="177"/>
      <c r="T1230" s="178"/>
      <c r="AT1230" s="174" t="s">
        <v>290</v>
      </c>
      <c r="AU1230" s="174" t="s">
        <v>85</v>
      </c>
      <c r="AV1230" s="15" t="s">
        <v>83</v>
      </c>
      <c r="AW1230" s="15" t="s">
        <v>32</v>
      </c>
      <c r="AX1230" s="15" t="s">
        <v>76</v>
      </c>
      <c r="AY1230" s="174" t="s">
        <v>282</v>
      </c>
    </row>
    <row r="1231" spans="2:65" s="12" customFormat="1" x14ac:dyDescent="0.2">
      <c r="B1231" s="151"/>
      <c r="D1231" s="152" t="s">
        <v>290</v>
      </c>
      <c r="E1231" s="153" t="s">
        <v>1</v>
      </c>
      <c r="F1231" s="154" t="s">
        <v>1497</v>
      </c>
      <c r="H1231" s="155">
        <v>52.92</v>
      </c>
      <c r="I1231" s="156"/>
      <c r="L1231" s="151"/>
      <c r="M1231" s="157"/>
      <c r="T1231" s="158"/>
      <c r="AT1231" s="153" t="s">
        <v>290</v>
      </c>
      <c r="AU1231" s="153" t="s">
        <v>85</v>
      </c>
      <c r="AV1231" s="12" t="s">
        <v>85</v>
      </c>
      <c r="AW1231" s="12" t="s">
        <v>32</v>
      </c>
      <c r="AX1231" s="12" t="s">
        <v>76</v>
      </c>
      <c r="AY1231" s="153" t="s">
        <v>282</v>
      </c>
    </row>
    <row r="1232" spans="2:65" s="13" customFormat="1" x14ac:dyDescent="0.2">
      <c r="B1232" s="159"/>
      <c r="D1232" s="152" t="s">
        <v>290</v>
      </c>
      <c r="E1232" s="160" t="s">
        <v>1</v>
      </c>
      <c r="F1232" s="161" t="s">
        <v>292</v>
      </c>
      <c r="H1232" s="162">
        <v>52.92</v>
      </c>
      <c r="I1232" s="163"/>
      <c r="L1232" s="159"/>
      <c r="M1232" s="164"/>
      <c r="T1232" s="165"/>
      <c r="AT1232" s="160" t="s">
        <v>290</v>
      </c>
      <c r="AU1232" s="160" t="s">
        <v>85</v>
      </c>
      <c r="AV1232" s="13" t="s">
        <v>288</v>
      </c>
      <c r="AW1232" s="13" t="s">
        <v>32</v>
      </c>
      <c r="AX1232" s="13" t="s">
        <v>83</v>
      </c>
      <c r="AY1232" s="160" t="s">
        <v>282</v>
      </c>
    </row>
    <row r="1233" spans="2:65" s="1" customFormat="1" ht="33" customHeight="1" x14ac:dyDescent="0.2">
      <c r="B1233" s="32"/>
      <c r="C1233" s="137" t="s">
        <v>1498</v>
      </c>
      <c r="D1233" s="137" t="s">
        <v>284</v>
      </c>
      <c r="E1233" s="138" t="s">
        <v>1499</v>
      </c>
      <c r="F1233" s="139" t="s">
        <v>1500</v>
      </c>
      <c r="G1233" s="140" t="s">
        <v>376</v>
      </c>
      <c r="H1233" s="141">
        <v>8.83</v>
      </c>
      <c r="I1233" s="142"/>
      <c r="J1233" s="143">
        <f>ROUND(I1233*H1233,2)</f>
        <v>0</v>
      </c>
      <c r="K1233" s="144"/>
      <c r="L1233" s="32"/>
      <c r="M1233" s="145" t="s">
        <v>1</v>
      </c>
      <c r="N1233" s="146" t="s">
        <v>41</v>
      </c>
      <c r="P1233" s="147">
        <f>O1233*H1233</f>
        <v>0</v>
      </c>
      <c r="Q1233" s="147">
        <v>0</v>
      </c>
      <c r="R1233" s="147">
        <f>Q1233*H1233</f>
        <v>0</v>
      </c>
      <c r="S1233" s="147">
        <v>0</v>
      </c>
      <c r="T1233" s="148">
        <f>S1233*H1233</f>
        <v>0</v>
      </c>
      <c r="AR1233" s="149" t="s">
        <v>199</v>
      </c>
      <c r="AT1233" s="149" t="s">
        <v>284</v>
      </c>
      <c r="AU1233" s="149" t="s">
        <v>85</v>
      </c>
      <c r="AY1233" s="17" t="s">
        <v>282</v>
      </c>
      <c r="BE1233" s="150">
        <f>IF(N1233="základní",J1233,0)</f>
        <v>0</v>
      </c>
      <c r="BF1233" s="150">
        <f>IF(N1233="snížená",J1233,0)</f>
        <v>0</v>
      </c>
      <c r="BG1233" s="150">
        <f>IF(N1233="zákl. přenesená",J1233,0)</f>
        <v>0</v>
      </c>
      <c r="BH1233" s="150">
        <f>IF(N1233="sníž. přenesená",J1233,0)</f>
        <v>0</v>
      </c>
      <c r="BI1233" s="150">
        <f>IF(N1233="nulová",J1233,0)</f>
        <v>0</v>
      </c>
      <c r="BJ1233" s="17" t="s">
        <v>83</v>
      </c>
      <c r="BK1233" s="150">
        <f>ROUND(I1233*H1233,2)</f>
        <v>0</v>
      </c>
      <c r="BL1233" s="17" t="s">
        <v>199</v>
      </c>
      <c r="BM1233" s="149" t="s">
        <v>1501</v>
      </c>
    </row>
    <row r="1234" spans="2:65" s="11" customFormat="1" ht="22.9" customHeight="1" x14ac:dyDescent="0.2">
      <c r="B1234" s="125"/>
      <c r="D1234" s="126" t="s">
        <v>75</v>
      </c>
      <c r="E1234" s="135" t="s">
        <v>1502</v>
      </c>
      <c r="F1234" s="135" t="s">
        <v>1503</v>
      </c>
      <c r="I1234" s="128"/>
      <c r="J1234" s="136">
        <f>BK1234</f>
        <v>0</v>
      </c>
      <c r="L1234" s="125"/>
      <c r="M1234" s="130"/>
      <c r="P1234" s="131">
        <f>SUM(P1235:P1401)</f>
        <v>0</v>
      </c>
      <c r="R1234" s="131">
        <f>SUM(R1235:R1401)</f>
        <v>30.138239040000002</v>
      </c>
      <c r="T1234" s="132">
        <f>SUM(T1235:T1401)</f>
        <v>0</v>
      </c>
      <c r="AR1234" s="126" t="s">
        <v>85</v>
      </c>
      <c r="AT1234" s="133" t="s">
        <v>75</v>
      </c>
      <c r="AU1234" s="133" t="s">
        <v>83</v>
      </c>
      <c r="AY1234" s="126" t="s">
        <v>282</v>
      </c>
      <c r="BK1234" s="134">
        <f>SUM(BK1235:BK1401)</f>
        <v>0</v>
      </c>
    </row>
    <row r="1235" spans="2:65" s="1" customFormat="1" ht="24.2" customHeight="1" x14ac:dyDescent="0.2">
      <c r="B1235" s="32"/>
      <c r="C1235" s="137" t="s">
        <v>1504</v>
      </c>
      <c r="D1235" s="137" t="s">
        <v>284</v>
      </c>
      <c r="E1235" s="138" t="s">
        <v>1505</v>
      </c>
      <c r="F1235" s="139" t="s">
        <v>1506</v>
      </c>
      <c r="G1235" s="140" t="s">
        <v>287</v>
      </c>
      <c r="H1235" s="141">
        <v>246.52</v>
      </c>
      <c r="I1235" s="142"/>
      <c r="J1235" s="143">
        <f>ROUND(I1235*H1235,2)</f>
        <v>0</v>
      </c>
      <c r="K1235" s="144"/>
      <c r="L1235" s="32"/>
      <c r="M1235" s="145" t="s">
        <v>1</v>
      </c>
      <c r="N1235" s="146" t="s">
        <v>41</v>
      </c>
      <c r="P1235" s="147">
        <f>O1235*H1235</f>
        <v>0</v>
      </c>
      <c r="Q1235" s="147">
        <v>0</v>
      </c>
      <c r="R1235" s="147">
        <f>Q1235*H1235</f>
        <v>0</v>
      </c>
      <c r="S1235" s="147">
        <v>0</v>
      </c>
      <c r="T1235" s="148">
        <f>S1235*H1235</f>
        <v>0</v>
      </c>
      <c r="AR1235" s="149" t="s">
        <v>199</v>
      </c>
      <c r="AT1235" s="149" t="s">
        <v>284</v>
      </c>
      <c r="AU1235" s="149" t="s">
        <v>85</v>
      </c>
      <c r="AY1235" s="17" t="s">
        <v>282</v>
      </c>
      <c r="BE1235" s="150">
        <f>IF(N1235="základní",J1235,0)</f>
        <v>0</v>
      </c>
      <c r="BF1235" s="150">
        <f>IF(N1235="snížená",J1235,0)</f>
        <v>0</v>
      </c>
      <c r="BG1235" s="150">
        <f>IF(N1235="zákl. přenesená",J1235,0)</f>
        <v>0</v>
      </c>
      <c r="BH1235" s="150">
        <f>IF(N1235="sníž. přenesená",J1235,0)</f>
        <v>0</v>
      </c>
      <c r="BI1235" s="150">
        <f>IF(N1235="nulová",J1235,0)</f>
        <v>0</v>
      </c>
      <c r="BJ1235" s="17" t="s">
        <v>83</v>
      </c>
      <c r="BK1235" s="150">
        <f>ROUND(I1235*H1235,2)</f>
        <v>0</v>
      </c>
      <c r="BL1235" s="17" t="s">
        <v>199</v>
      </c>
      <c r="BM1235" s="149" t="s">
        <v>1507</v>
      </c>
    </row>
    <row r="1236" spans="2:65" s="15" customFormat="1" x14ac:dyDescent="0.2">
      <c r="B1236" s="173"/>
      <c r="D1236" s="152" t="s">
        <v>290</v>
      </c>
      <c r="E1236" s="174" t="s">
        <v>1</v>
      </c>
      <c r="F1236" s="175" t="s">
        <v>1508</v>
      </c>
      <c r="H1236" s="174" t="s">
        <v>1</v>
      </c>
      <c r="I1236" s="176"/>
      <c r="L1236" s="173"/>
      <c r="M1236" s="177"/>
      <c r="T1236" s="178"/>
      <c r="AT1236" s="174" t="s">
        <v>290</v>
      </c>
      <c r="AU1236" s="174" t="s">
        <v>85</v>
      </c>
      <c r="AV1236" s="15" t="s">
        <v>83</v>
      </c>
      <c r="AW1236" s="15" t="s">
        <v>32</v>
      </c>
      <c r="AX1236" s="15" t="s">
        <v>76</v>
      </c>
      <c r="AY1236" s="174" t="s">
        <v>282</v>
      </c>
    </row>
    <row r="1237" spans="2:65" s="12" customFormat="1" x14ac:dyDescent="0.2">
      <c r="B1237" s="151"/>
      <c r="D1237" s="152" t="s">
        <v>290</v>
      </c>
      <c r="E1237" s="153" t="s">
        <v>1</v>
      </c>
      <c r="F1237" s="154" t="s">
        <v>1509</v>
      </c>
      <c r="H1237" s="155">
        <v>45.563000000000002</v>
      </c>
      <c r="I1237" s="156"/>
      <c r="L1237" s="151"/>
      <c r="M1237" s="157"/>
      <c r="T1237" s="158"/>
      <c r="AT1237" s="153" t="s">
        <v>290</v>
      </c>
      <c r="AU1237" s="153" t="s">
        <v>85</v>
      </c>
      <c r="AV1237" s="12" t="s">
        <v>85</v>
      </c>
      <c r="AW1237" s="12" t="s">
        <v>32</v>
      </c>
      <c r="AX1237" s="12" t="s">
        <v>76</v>
      </c>
      <c r="AY1237" s="153" t="s">
        <v>282</v>
      </c>
    </row>
    <row r="1238" spans="2:65" s="12" customFormat="1" x14ac:dyDescent="0.2">
      <c r="B1238" s="151"/>
      <c r="D1238" s="152" t="s">
        <v>290</v>
      </c>
      <c r="E1238" s="153" t="s">
        <v>1</v>
      </c>
      <c r="F1238" s="154" t="s">
        <v>1510</v>
      </c>
      <c r="H1238" s="155">
        <v>8.1</v>
      </c>
      <c r="I1238" s="156"/>
      <c r="L1238" s="151"/>
      <c r="M1238" s="157"/>
      <c r="T1238" s="158"/>
      <c r="AT1238" s="153" t="s">
        <v>290</v>
      </c>
      <c r="AU1238" s="153" t="s">
        <v>85</v>
      </c>
      <c r="AV1238" s="12" t="s">
        <v>85</v>
      </c>
      <c r="AW1238" s="12" t="s">
        <v>32</v>
      </c>
      <c r="AX1238" s="12" t="s">
        <v>76</v>
      </c>
      <c r="AY1238" s="153" t="s">
        <v>282</v>
      </c>
    </row>
    <row r="1239" spans="2:65" s="14" customFormat="1" x14ac:dyDescent="0.2">
      <c r="B1239" s="166"/>
      <c r="D1239" s="152" t="s">
        <v>290</v>
      </c>
      <c r="E1239" s="167" t="s">
        <v>1</v>
      </c>
      <c r="F1239" s="168" t="s">
        <v>306</v>
      </c>
      <c r="H1239" s="169">
        <v>53.662999999999997</v>
      </c>
      <c r="I1239" s="170"/>
      <c r="L1239" s="166"/>
      <c r="M1239" s="171"/>
      <c r="T1239" s="172"/>
      <c r="AT1239" s="167" t="s">
        <v>290</v>
      </c>
      <c r="AU1239" s="167" t="s">
        <v>85</v>
      </c>
      <c r="AV1239" s="14" t="s">
        <v>105</v>
      </c>
      <c r="AW1239" s="14" t="s">
        <v>32</v>
      </c>
      <c r="AX1239" s="14" t="s">
        <v>76</v>
      </c>
      <c r="AY1239" s="167" t="s">
        <v>282</v>
      </c>
    </row>
    <row r="1240" spans="2:65" s="15" customFormat="1" x14ac:dyDescent="0.2">
      <c r="B1240" s="173"/>
      <c r="D1240" s="152" t="s">
        <v>290</v>
      </c>
      <c r="E1240" s="174" t="s">
        <v>1</v>
      </c>
      <c r="F1240" s="175" t="s">
        <v>1245</v>
      </c>
      <c r="H1240" s="174" t="s">
        <v>1</v>
      </c>
      <c r="I1240" s="176"/>
      <c r="L1240" s="173"/>
      <c r="M1240" s="177"/>
      <c r="T1240" s="178"/>
      <c r="AT1240" s="174" t="s">
        <v>290</v>
      </c>
      <c r="AU1240" s="174" t="s">
        <v>85</v>
      </c>
      <c r="AV1240" s="15" t="s">
        <v>83</v>
      </c>
      <c r="AW1240" s="15" t="s">
        <v>32</v>
      </c>
      <c r="AX1240" s="15" t="s">
        <v>76</v>
      </c>
      <c r="AY1240" s="174" t="s">
        <v>282</v>
      </c>
    </row>
    <row r="1241" spans="2:65" s="12" customFormat="1" x14ac:dyDescent="0.2">
      <c r="B1241" s="151"/>
      <c r="D1241" s="152" t="s">
        <v>290</v>
      </c>
      <c r="E1241" s="153" t="s">
        <v>1</v>
      </c>
      <c r="F1241" s="154" t="s">
        <v>1511</v>
      </c>
      <c r="H1241" s="155">
        <v>172.316</v>
      </c>
      <c r="I1241" s="156"/>
      <c r="L1241" s="151"/>
      <c r="M1241" s="157"/>
      <c r="T1241" s="158"/>
      <c r="AT1241" s="153" t="s">
        <v>290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282</v>
      </c>
    </row>
    <row r="1242" spans="2:65" s="12" customFormat="1" x14ac:dyDescent="0.2">
      <c r="B1242" s="151"/>
      <c r="D1242" s="152" t="s">
        <v>290</v>
      </c>
      <c r="E1242" s="153" t="s">
        <v>1</v>
      </c>
      <c r="F1242" s="154" t="s">
        <v>1512</v>
      </c>
      <c r="H1242" s="155">
        <v>20.541</v>
      </c>
      <c r="I1242" s="156"/>
      <c r="L1242" s="151"/>
      <c r="M1242" s="157"/>
      <c r="T1242" s="158"/>
      <c r="AT1242" s="153" t="s">
        <v>290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282</v>
      </c>
    </row>
    <row r="1243" spans="2:65" s="14" customFormat="1" x14ac:dyDescent="0.2">
      <c r="B1243" s="166"/>
      <c r="D1243" s="152" t="s">
        <v>290</v>
      </c>
      <c r="E1243" s="167" t="s">
        <v>1</v>
      </c>
      <c r="F1243" s="168" t="s">
        <v>306</v>
      </c>
      <c r="H1243" s="169">
        <v>192.857</v>
      </c>
      <c r="I1243" s="170"/>
      <c r="L1243" s="166"/>
      <c r="M1243" s="171"/>
      <c r="T1243" s="172"/>
      <c r="AT1243" s="167" t="s">
        <v>290</v>
      </c>
      <c r="AU1243" s="167" t="s">
        <v>85</v>
      </c>
      <c r="AV1243" s="14" t="s">
        <v>105</v>
      </c>
      <c r="AW1243" s="14" t="s">
        <v>32</v>
      </c>
      <c r="AX1243" s="14" t="s">
        <v>76</v>
      </c>
      <c r="AY1243" s="167" t="s">
        <v>282</v>
      </c>
    </row>
    <row r="1244" spans="2:65" s="13" customFormat="1" x14ac:dyDescent="0.2">
      <c r="B1244" s="159"/>
      <c r="D1244" s="152" t="s">
        <v>290</v>
      </c>
      <c r="E1244" s="160" t="s">
        <v>1</v>
      </c>
      <c r="F1244" s="161" t="s">
        <v>292</v>
      </c>
      <c r="H1244" s="162">
        <v>246.52</v>
      </c>
      <c r="I1244" s="163"/>
      <c r="L1244" s="159"/>
      <c r="M1244" s="164"/>
      <c r="T1244" s="165"/>
      <c r="AT1244" s="160" t="s">
        <v>290</v>
      </c>
      <c r="AU1244" s="160" t="s">
        <v>85</v>
      </c>
      <c r="AV1244" s="13" t="s">
        <v>288</v>
      </c>
      <c r="AW1244" s="13" t="s">
        <v>32</v>
      </c>
      <c r="AX1244" s="13" t="s">
        <v>83</v>
      </c>
      <c r="AY1244" s="160" t="s">
        <v>282</v>
      </c>
    </row>
    <row r="1245" spans="2:65" s="1" customFormat="1" ht="16.5" customHeight="1" x14ac:dyDescent="0.2">
      <c r="B1245" s="32"/>
      <c r="C1245" s="179" t="s">
        <v>1513</v>
      </c>
      <c r="D1245" s="179" t="s">
        <v>1020</v>
      </c>
      <c r="E1245" s="180" t="s">
        <v>1514</v>
      </c>
      <c r="F1245" s="181" t="s">
        <v>1515</v>
      </c>
      <c r="G1245" s="182" t="s">
        <v>1516</v>
      </c>
      <c r="H1245" s="183">
        <v>7.9000000000000001E-2</v>
      </c>
      <c r="I1245" s="184"/>
      <c r="J1245" s="185">
        <f>ROUND(I1245*H1245,2)</f>
        <v>0</v>
      </c>
      <c r="K1245" s="186"/>
      <c r="L1245" s="187"/>
      <c r="M1245" s="188" t="s">
        <v>1</v>
      </c>
      <c r="N1245" s="189" t="s">
        <v>41</v>
      </c>
      <c r="P1245" s="147">
        <f>O1245*H1245</f>
        <v>0</v>
      </c>
      <c r="Q1245" s="147">
        <v>1E-3</v>
      </c>
      <c r="R1245" s="147">
        <f>Q1245*H1245</f>
        <v>7.8999999999999996E-5</v>
      </c>
      <c r="S1245" s="147">
        <v>0</v>
      </c>
      <c r="T1245" s="148">
        <f>S1245*H1245</f>
        <v>0</v>
      </c>
      <c r="AR1245" s="149" t="s">
        <v>498</v>
      </c>
      <c r="AT1245" s="149" t="s">
        <v>1020</v>
      </c>
      <c r="AU1245" s="149" t="s">
        <v>85</v>
      </c>
      <c r="AY1245" s="17" t="s">
        <v>282</v>
      </c>
      <c r="BE1245" s="150">
        <f>IF(N1245="základní",J1245,0)</f>
        <v>0</v>
      </c>
      <c r="BF1245" s="150">
        <f>IF(N1245="snížená",J1245,0)</f>
        <v>0</v>
      </c>
      <c r="BG1245" s="150">
        <f>IF(N1245="zákl. přenesená",J1245,0)</f>
        <v>0</v>
      </c>
      <c r="BH1245" s="150">
        <f>IF(N1245="sníž. přenesená",J1245,0)</f>
        <v>0</v>
      </c>
      <c r="BI1245" s="150">
        <f>IF(N1245="nulová",J1245,0)</f>
        <v>0</v>
      </c>
      <c r="BJ1245" s="17" t="s">
        <v>83</v>
      </c>
      <c r="BK1245" s="150">
        <f>ROUND(I1245*H1245,2)</f>
        <v>0</v>
      </c>
      <c r="BL1245" s="17" t="s">
        <v>199</v>
      </c>
      <c r="BM1245" s="149" t="s">
        <v>1517</v>
      </c>
    </row>
    <row r="1246" spans="2:65" s="12" customFormat="1" x14ac:dyDescent="0.2">
      <c r="B1246" s="151"/>
      <c r="D1246" s="152" t="s">
        <v>290</v>
      </c>
      <c r="F1246" s="154" t="s">
        <v>1518</v>
      </c>
      <c r="H1246" s="155">
        <v>7.9000000000000001E-2</v>
      </c>
      <c r="I1246" s="156"/>
      <c r="L1246" s="151"/>
      <c r="M1246" s="157"/>
      <c r="T1246" s="158"/>
      <c r="AT1246" s="153" t="s">
        <v>290</v>
      </c>
      <c r="AU1246" s="153" t="s">
        <v>85</v>
      </c>
      <c r="AV1246" s="12" t="s">
        <v>85</v>
      </c>
      <c r="AW1246" s="12" t="s">
        <v>4</v>
      </c>
      <c r="AX1246" s="12" t="s">
        <v>83</v>
      </c>
      <c r="AY1246" s="153" t="s">
        <v>282</v>
      </c>
    </row>
    <row r="1247" spans="2:65" s="1" customFormat="1" ht="24.2" customHeight="1" x14ac:dyDescent="0.2">
      <c r="B1247" s="32"/>
      <c r="C1247" s="137" t="s">
        <v>1519</v>
      </c>
      <c r="D1247" s="137" t="s">
        <v>284</v>
      </c>
      <c r="E1247" s="138" t="s">
        <v>1520</v>
      </c>
      <c r="F1247" s="139" t="s">
        <v>1521</v>
      </c>
      <c r="G1247" s="140" t="s">
        <v>287</v>
      </c>
      <c r="H1247" s="141">
        <v>59.365000000000002</v>
      </c>
      <c r="I1247" s="142"/>
      <c r="J1247" s="143">
        <f>ROUND(I1247*H1247,2)</f>
        <v>0</v>
      </c>
      <c r="K1247" s="144"/>
      <c r="L1247" s="32"/>
      <c r="M1247" s="145" t="s">
        <v>1</v>
      </c>
      <c r="N1247" s="146" t="s">
        <v>41</v>
      </c>
      <c r="P1247" s="147">
        <f>O1247*H1247</f>
        <v>0</v>
      </c>
      <c r="Q1247" s="147">
        <v>0</v>
      </c>
      <c r="R1247" s="147">
        <f>Q1247*H1247</f>
        <v>0</v>
      </c>
      <c r="S1247" s="147">
        <v>0</v>
      </c>
      <c r="T1247" s="148">
        <f>S1247*H1247</f>
        <v>0</v>
      </c>
      <c r="AR1247" s="149" t="s">
        <v>199</v>
      </c>
      <c r="AT1247" s="149" t="s">
        <v>284</v>
      </c>
      <c r="AU1247" s="149" t="s">
        <v>85</v>
      </c>
      <c r="AY1247" s="17" t="s">
        <v>282</v>
      </c>
      <c r="BE1247" s="150">
        <f>IF(N1247="základní",J1247,0)</f>
        <v>0</v>
      </c>
      <c r="BF1247" s="150">
        <f>IF(N1247="snížená",J1247,0)</f>
        <v>0</v>
      </c>
      <c r="BG1247" s="150">
        <f>IF(N1247="zákl. přenesená",J1247,0)</f>
        <v>0</v>
      </c>
      <c r="BH1247" s="150">
        <f>IF(N1247="sníž. přenesená",J1247,0)</f>
        <v>0</v>
      </c>
      <c r="BI1247" s="150">
        <f>IF(N1247="nulová",J1247,0)</f>
        <v>0</v>
      </c>
      <c r="BJ1247" s="17" t="s">
        <v>83</v>
      </c>
      <c r="BK1247" s="150">
        <f>ROUND(I1247*H1247,2)</f>
        <v>0</v>
      </c>
      <c r="BL1247" s="17" t="s">
        <v>199</v>
      </c>
      <c r="BM1247" s="149" t="s">
        <v>1522</v>
      </c>
    </row>
    <row r="1248" spans="2:65" s="15" customFormat="1" x14ac:dyDescent="0.2">
      <c r="B1248" s="173"/>
      <c r="D1248" s="152" t="s">
        <v>290</v>
      </c>
      <c r="E1248" s="174" t="s">
        <v>1</v>
      </c>
      <c r="F1248" s="175" t="s">
        <v>1523</v>
      </c>
      <c r="H1248" s="174" t="s">
        <v>1</v>
      </c>
      <c r="I1248" s="176"/>
      <c r="L1248" s="173"/>
      <c r="M1248" s="177"/>
      <c r="T1248" s="178"/>
      <c r="AT1248" s="174" t="s">
        <v>290</v>
      </c>
      <c r="AU1248" s="174" t="s">
        <v>85</v>
      </c>
      <c r="AV1248" s="15" t="s">
        <v>83</v>
      </c>
      <c r="AW1248" s="15" t="s">
        <v>32</v>
      </c>
      <c r="AX1248" s="15" t="s">
        <v>76</v>
      </c>
      <c r="AY1248" s="174" t="s">
        <v>282</v>
      </c>
    </row>
    <row r="1249" spans="2:65" s="12" customFormat="1" x14ac:dyDescent="0.2">
      <c r="B1249" s="151"/>
      <c r="D1249" s="152" t="s">
        <v>290</v>
      </c>
      <c r="E1249" s="153" t="s">
        <v>1</v>
      </c>
      <c r="F1249" s="154" t="s">
        <v>1524</v>
      </c>
      <c r="H1249" s="155">
        <v>49.28</v>
      </c>
      <c r="I1249" s="156"/>
      <c r="L1249" s="151"/>
      <c r="M1249" s="157"/>
      <c r="T1249" s="158"/>
      <c r="AT1249" s="153" t="s">
        <v>290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282</v>
      </c>
    </row>
    <row r="1250" spans="2:65" s="15" customFormat="1" x14ac:dyDescent="0.2">
      <c r="B1250" s="173"/>
      <c r="D1250" s="152" t="s">
        <v>290</v>
      </c>
      <c r="E1250" s="174" t="s">
        <v>1</v>
      </c>
      <c r="F1250" s="175" t="s">
        <v>687</v>
      </c>
      <c r="H1250" s="174" t="s">
        <v>1</v>
      </c>
      <c r="I1250" s="176"/>
      <c r="L1250" s="173"/>
      <c r="M1250" s="177"/>
      <c r="T1250" s="178"/>
      <c r="AT1250" s="174" t="s">
        <v>290</v>
      </c>
      <c r="AU1250" s="174" t="s">
        <v>85</v>
      </c>
      <c r="AV1250" s="15" t="s">
        <v>83</v>
      </c>
      <c r="AW1250" s="15" t="s">
        <v>32</v>
      </c>
      <c r="AX1250" s="15" t="s">
        <v>76</v>
      </c>
      <c r="AY1250" s="174" t="s">
        <v>282</v>
      </c>
    </row>
    <row r="1251" spans="2:65" s="12" customFormat="1" x14ac:dyDescent="0.2">
      <c r="B1251" s="151"/>
      <c r="D1251" s="152" t="s">
        <v>290</v>
      </c>
      <c r="E1251" s="153" t="s">
        <v>1</v>
      </c>
      <c r="F1251" s="154" t="s">
        <v>1525</v>
      </c>
      <c r="H1251" s="155">
        <v>10.085000000000001</v>
      </c>
      <c r="I1251" s="156"/>
      <c r="L1251" s="151"/>
      <c r="M1251" s="157"/>
      <c r="T1251" s="158"/>
      <c r="AT1251" s="153" t="s">
        <v>290</v>
      </c>
      <c r="AU1251" s="153" t="s">
        <v>85</v>
      </c>
      <c r="AV1251" s="12" t="s">
        <v>85</v>
      </c>
      <c r="AW1251" s="12" t="s">
        <v>32</v>
      </c>
      <c r="AX1251" s="12" t="s">
        <v>76</v>
      </c>
      <c r="AY1251" s="153" t="s">
        <v>282</v>
      </c>
    </row>
    <row r="1252" spans="2:65" s="13" customFormat="1" x14ac:dyDescent="0.2">
      <c r="B1252" s="159"/>
      <c r="D1252" s="152" t="s">
        <v>290</v>
      </c>
      <c r="E1252" s="160" t="s">
        <v>1</v>
      </c>
      <c r="F1252" s="161" t="s">
        <v>292</v>
      </c>
      <c r="H1252" s="162">
        <v>59.365000000000002</v>
      </c>
      <c r="I1252" s="163"/>
      <c r="L1252" s="159"/>
      <c r="M1252" s="164"/>
      <c r="T1252" s="165"/>
      <c r="AT1252" s="160" t="s">
        <v>290</v>
      </c>
      <c r="AU1252" s="160" t="s">
        <v>85</v>
      </c>
      <c r="AV1252" s="13" t="s">
        <v>288</v>
      </c>
      <c r="AW1252" s="13" t="s">
        <v>32</v>
      </c>
      <c r="AX1252" s="13" t="s">
        <v>83</v>
      </c>
      <c r="AY1252" s="160" t="s">
        <v>282</v>
      </c>
    </row>
    <row r="1253" spans="2:65" s="1" customFormat="1" ht="21.75" customHeight="1" x14ac:dyDescent="0.2">
      <c r="B1253" s="32"/>
      <c r="C1253" s="179" t="s">
        <v>1526</v>
      </c>
      <c r="D1253" s="179" t="s">
        <v>1020</v>
      </c>
      <c r="E1253" s="180" t="s">
        <v>1527</v>
      </c>
      <c r="F1253" s="181" t="s">
        <v>1528</v>
      </c>
      <c r="G1253" s="182" t="s">
        <v>287</v>
      </c>
      <c r="H1253" s="183">
        <v>69.19</v>
      </c>
      <c r="I1253" s="184"/>
      <c r="J1253" s="185">
        <f>ROUND(I1253*H1253,2)</f>
        <v>0</v>
      </c>
      <c r="K1253" s="186"/>
      <c r="L1253" s="187"/>
      <c r="M1253" s="188" t="s">
        <v>1</v>
      </c>
      <c r="N1253" s="189" t="s">
        <v>41</v>
      </c>
      <c r="P1253" s="147">
        <f>O1253*H1253</f>
        <v>0</v>
      </c>
      <c r="Q1253" s="147">
        <v>4.0000000000000001E-3</v>
      </c>
      <c r="R1253" s="147">
        <f>Q1253*H1253</f>
        <v>0.27676000000000001</v>
      </c>
      <c r="S1253" s="147">
        <v>0</v>
      </c>
      <c r="T1253" s="148">
        <f>S1253*H1253</f>
        <v>0</v>
      </c>
      <c r="AR1253" s="149" t="s">
        <v>498</v>
      </c>
      <c r="AT1253" s="149" t="s">
        <v>1020</v>
      </c>
      <c r="AU1253" s="149" t="s">
        <v>85</v>
      </c>
      <c r="AY1253" s="17" t="s">
        <v>282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83</v>
      </c>
      <c r="BK1253" s="150">
        <f>ROUND(I1253*H1253,2)</f>
        <v>0</v>
      </c>
      <c r="BL1253" s="17" t="s">
        <v>199</v>
      </c>
      <c r="BM1253" s="149" t="s">
        <v>1529</v>
      </c>
    </row>
    <row r="1254" spans="2:65" s="12" customFormat="1" x14ac:dyDescent="0.2">
      <c r="B1254" s="151"/>
      <c r="D1254" s="152" t="s">
        <v>290</v>
      </c>
      <c r="F1254" s="154" t="s">
        <v>1530</v>
      </c>
      <c r="H1254" s="155">
        <v>69.19</v>
      </c>
      <c r="I1254" s="156"/>
      <c r="L1254" s="151"/>
      <c r="M1254" s="157"/>
      <c r="T1254" s="158"/>
      <c r="AT1254" s="153" t="s">
        <v>290</v>
      </c>
      <c r="AU1254" s="153" t="s">
        <v>85</v>
      </c>
      <c r="AV1254" s="12" t="s">
        <v>85</v>
      </c>
      <c r="AW1254" s="12" t="s">
        <v>4</v>
      </c>
      <c r="AX1254" s="12" t="s">
        <v>83</v>
      </c>
      <c r="AY1254" s="153" t="s">
        <v>282</v>
      </c>
    </row>
    <row r="1255" spans="2:65" s="1" customFormat="1" ht="24.2" customHeight="1" x14ac:dyDescent="0.2">
      <c r="B1255" s="32"/>
      <c r="C1255" s="137" t="s">
        <v>1531</v>
      </c>
      <c r="D1255" s="137" t="s">
        <v>284</v>
      </c>
      <c r="E1255" s="138" t="s">
        <v>1532</v>
      </c>
      <c r="F1255" s="139" t="s">
        <v>1533</v>
      </c>
      <c r="G1255" s="140" t="s">
        <v>287</v>
      </c>
      <c r="H1255" s="141">
        <v>246.52</v>
      </c>
      <c r="I1255" s="142"/>
      <c r="J1255" s="143">
        <f>ROUND(I1255*H1255,2)</f>
        <v>0</v>
      </c>
      <c r="K1255" s="144"/>
      <c r="L1255" s="32"/>
      <c r="M1255" s="145" t="s">
        <v>1</v>
      </c>
      <c r="N1255" s="146" t="s">
        <v>41</v>
      </c>
      <c r="P1255" s="147">
        <f>O1255*H1255</f>
        <v>0</v>
      </c>
      <c r="Q1255" s="147">
        <v>3.6000000000000002E-4</v>
      </c>
      <c r="R1255" s="147">
        <f>Q1255*H1255</f>
        <v>8.8747200000000012E-2</v>
      </c>
      <c r="S1255" s="147">
        <v>0</v>
      </c>
      <c r="T1255" s="148">
        <f>S1255*H1255</f>
        <v>0</v>
      </c>
      <c r="AR1255" s="149" t="s">
        <v>199</v>
      </c>
      <c r="AT1255" s="149" t="s">
        <v>284</v>
      </c>
      <c r="AU1255" s="149" t="s">
        <v>85</v>
      </c>
      <c r="AY1255" s="17" t="s">
        <v>282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199</v>
      </c>
      <c r="BM1255" s="149" t="s">
        <v>1534</v>
      </c>
    </row>
    <row r="1256" spans="2:65" s="15" customFormat="1" x14ac:dyDescent="0.2">
      <c r="B1256" s="173"/>
      <c r="D1256" s="152" t="s">
        <v>290</v>
      </c>
      <c r="E1256" s="174" t="s">
        <v>1</v>
      </c>
      <c r="F1256" s="175" t="s">
        <v>1508</v>
      </c>
      <c r="H1256" s="174" t="s">
        <v>1</v>
      </c>
      <c r="I1256" s="176"/>
      <c r="L1256" s="173"/>
      <c r="M1256" s="177"/>
      <c r="T1256" s="178"/>
      <c r="AT1256" s="174" t="s">
        <v>290</v>
      </c>
      <c r="AU1256" s="174" t="s">
        <v>85</v>
      </c>
      <c r="AV1256" s="15" t="s">
        <v>83</v>
      </c>
      <c r="AW1256" s="15" t="s">
        <v>32</v>
      </c>
      <c r="AX1256" s="15" t="s">
        <v>76</v>
      </c>
      <c r="AY1256" s="174" t="s">
        <v>282</v>
      </c>
    </row>
    <row r="1257" spans="2:65" s="12" customFormat="1" x14ac:dyDescent="0.2">
      <c r="B1257" s="151"/>
      <c r="D1257" s="152" t="s">
        <v>290</v>
      </c>
      <c r="E1257" s="153" t="s">
        <v>1</v>
      </c>
      <c r="F1257" s="154" t="s">
        <v>1509</v>
      </c>
      <c r="H1257" s="155">
        <v>45.563000000000002</v>
      </c>
      <c r="I1257" s="156"/>
      <c r="L1257" s="151"/>
      <c r="M1257" s="157"/>
      <c r="T1257" s="158"/>
      <c r="AT1257" s="153" t="s">
        <v>290</v>
      </c>
      <c r="AU1257" s="153" t="s">
        <v>85</v>
      </c>
      <c r="AV1257" s="12" t="s">
        <v>85</v>
      </c>
      <c r="AW1257" s="12" t="s">
        <v>32</v>
      </c>
      <c r="AX1257" s="12" t="s">
        <v>76</v>
      </c>
      <c r="AY1257" s="153" t="s">
        <v>282</v>
      </c>
    </row>
    <row r="1258" spans="2:65" s="12" customFormat="1" x14ac:dyDescent="0.2">
      <c r="B1258" s="151"/>
      <c r="D1258" s="152" t="s">
        <v>290</v>
      </c>
      <c r="E1258" s="153" t="s">
        <v>1</v>
      </c>
      <c r="F1258" s="154" t="s">
        <v>1510</v>
      </c>
      <c r="H1258" s="155">
        <v>8.1</v>
      </c>
      <c r="I1258" s="156"/>
      <c r="L1258" s="151"/>
      <c r="M1258" s="157"/>
      <c r="T1258" s="158"/>
      <c r="AT1258" s="153" t="s">
        <v>290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282</v>
      </c>
    </row>
    <row r="1259" spans="2:65" s="14" customFormat="1" x14ac:dyDescent="0.2">
      <c r="B1259" s="166"/>
      <c r="D1259" s="152" t="s">
        <v>290</v>
      </c>
      <c r="E1259" s="167" t="s">
        <v>1</v>
      </c>
      <c r="F1259" s="168" t="s">
        <v>306</v>
      </c>
      <c r="H1259" s="169">
        <v>53.662999999999997</v>
      </c>
      <c r="I1259" s="170"/>
      <c r="L1259" s="166"/>
      <c r="M1259" s="171"/>
      <c r="T1259" s="172"/>
      <c r="AT1259" s="167" t="s">
        <v>290</v>
      </c>
      <c r="AU1259" s="167" t="s">
        <v>85</v>
      </c>
      <c r="AV1259" s="14" t="s">
        <v>105</v>
      </c>
      <c r="AW1259" s="14" t="s">
        <v>32</v>
      </c>
      <c r="AX1259" s="14" t="s">
        <v>76</v>
      </c>
      <c r="AY1259" s="167" t="s">
        <v>282</v>
      </c>
    </row>
    <row r="1260" spans="2:65" s="15" customFormat="1" x14ac:dyDescent="0.2">
      <c r="B1260" s="173"/>
      <c r="D1260" s="152" t="s">
        <v>290</v>
      </c>
      <c r="E1260" s="174" t="s">
        <v>1</v>
      </c>
      <c r="F1260" s="175" t="s">
        <v>1245</v>
      </c>
      <c r="H1260" s="174" t="s">
        <v>1</v>
      </c>
      <c r="I1260" s="176"/>
      <c r="L1260" s="173"/>
      <c r="M1260" s="177"/>
      <c r="T1260" s="178"/>
      <c r="AT1260" s="174" t="s">
        <v>290</v>
      </c>
      <c r="AU1260" s="174" t="s">
        <v>85</v>
      </c>
      <c r="AV1260" s="15" t="s">
        <v>83</v>
      </c>
      <c r="AW1260" s="15" t="s">
        <v>32</v>
      </c>
      <c r="AX1260" s="15" t="s">
        <v>76</v>
      </c>
      <c r="AY1260" s="174" t="s">
        <v>282</v>
      </c>
    </row>
    <row r="1261" spans="2:65" s="12" customFormat="1" x14ac:dyDescent="0.2">
      <c r="B1261" s="151"/>
      <c r="D1261" s="152" t="s">
        <v>290</v>
      </c>
      <c r="E1261" s="153" t="s">
        <v>1</v>
      </c>
      <c r="F1261" s="154" t="s">
        <v>1511</v>
      </c>
      <c r="H1261" s="155">
        <v>172.316</v>
      </c>
      <c r="I1261" s="156"/>
      <c r="L1261" s="151"/>
      <c r="M1261" s="157"/>
      <c r="T1261" s="158"/>
      <c r="AT1261" s="153" t="s">
        <v>290</v>
      </c>
      <c r="AU1261" s="153" t="s">
        <v>85</v>
      </c>
      <c r="AV1261" s="12" t="s">
        <v>85</v>
      </c>
      <c r="AW1261" s="12" t="s">
        <v>32</v>
      </c>
      <c r="AX1261" s="12" t="s">
        <v>76</v>
      </c>
      <c r="AY1261" s="153" t="s">
        <v>282</v>
      </c>
    </row>
    <row r="1262" spans="2:65" s="12" customFormat="1" x14ac:dyDescent="0.2">
      <c r="B1262" s="151"/>
      <c r="D1262" s="152" t="s">
        <v>290</v>
      </c>
      <c r="E1262" s="153" t="s">
        <v>1</v>
      </c>
      <c r="F1262" s="154" t="s">
        <v>1512</v>
      </c>
      <c r="H1262" s="155">
        <v>20.541</v>
      </c>
      <c r="I1262" s="156"/>
      <c r="L1262" s="151"/>
      <c r="M1262" s="157"/>
      <c r="T1262" s="158"/>
      <c r="AT1262" s="153" t="s">
        <v>290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282</v>
      </c>
    </row>
    <row r="1263" spans="2:65" s="14" customFormat="1" x14ac:dyDescent="0.2">
      <c r="B1263" s="166"/>
      <c r="D1263" s="152" t="s">
        <v>290</v>
      </c>
      <c r="E1263" s="167" t="s">
        <v>1</v>
      </c>
      <c r="F1263" s="168" t="s">
        <v>306</v>
      </c>
      <c r="H1263" s="169">
        <v>192.857</v>
      </c>
      <c r="I1263" s="170"/>
      <c r="L1263" s="166"/>
      <c r="M1263" s="171"/>
      <c r="T1263" s="172"/>
      <c r="AT1263" s="167" t="s">
        <v>290</v>
      </c>
      <c r="AU1263" s="167" t="s">
        <v>85</v>
      </c>
      <c r="AV1263" s="14" t="s">
        <v>105</v>
      </c>
      <c r="AW1263" s="14" t="s">
        <v>32</v>
      </c>
      <c r="AX1263" s="14" t="s">
        <v>76</v>
      </c>
      <c r="AY1263" s="167" t="s">
        <v>282</v>
      </c>
    </row>
    <row r="1264" spans="2:65" s="13" customFormat="1" x14ac:dyDescent="0.2">
      <c r="B1264" s="159"/>
      <c r="D1264" s="152" t="s">
        <v>290</v>
      </c>
      <c r="E1264" s="160" t="s">
        <v>1</v>
      </c>
      <c r="F1264" s="161" t="s">
        <v>292</v>
      </c>
      <c r="H1264" s="162">
        <v>246.52</v>
      </c>
      <c r="I1264" s="163"/>
      <c r="L1264" s="159"/>
      <c r="M1264" s="164"/>
      <c r="T1264" s="165"/>
      <c r="AT1264" s="160" t="s">
        <v>290</v>
      </c>
      <c r="AU1264" s="160" t="s">
        <v>85</v>
      </c>
      <c r="AV1264" s="13" t="s">
        <v>288</v>
      </c>
      <c r="AW1264" s="13" t="s">
        <v>32</v>
      </c>
      <c r="AX1264" s="13" t="s">
        <v>83</v>
      </c>
      <c r="AY1264" s="160" t="s">
        <v>282</v>
      </c>
    </row>
    <row r="1265" spans="2:65" s="1" customFormat="1" ht="55.5" customHeight="1" x14ac:dyDescent="0.2">
      <c r="B1265" s="32"/>
      <c r="C1265" s="179" t="s">
        <v>1535</v>
      </c>
      <c r="D1265" s="179" t="s">
        <v>1020</v>
      </c>
      <c r="E1265" s="180" t="s">
        <v>1536</v>
      </c>
      <c r="F1265" s="181" t="s">
        <v>1537</v>
      </c>
      <c r="G1265" s="182" t="s">
        <v>287</v>
      </c>
      <c r="H1265" s="183">
        <v>287.31900000000002</v>
      </c>
      <c r="I1265" s="184"/>
      <c r="J1265" s="185">
        <f>ROUND(I1265*H1265,2)</f>
        <v>0</v>
      </c>
      <c r="K1265" s="186"/>
      <c r="L1265" s="187"/>
      <c r="M1265" s="188" t="s">
        <v>1</v>
      </c>
      <c r="N1265" s="189" t="s">
        <v>41</v>
      </c>
      <c r="P1265" s="147">
        <f>O1265*H1265</f>
        <v>0</v>
      </c>
      <c r="Q1265" s="147">
        <v>5.4000000000000003E-3</v>
      </c>
      <c r="R1265" s="147">
        <f>Q1265*H1265</f>
        <v>1.5515226000000002</v>
      </c>
      <c r="S1265" s="147">
        <v>0</v>
      </c>
      <c r="T1265" s="148">
        <f>S1265*H1265</f>
        <v>0</v>
      </c>
      <c r="AR1265" s="149" t="s">
        <v>498</v>
      </c>
      <c r="AT1265" s="149" t="s">
        <v>1020</v>
      </c>
      <c r="AU1265" s="149" t="s">
        <v>85</v>
      </c>
      <c r="AY1265" s="17" t="s">
        <v>282</v>
      </c>
      <c r="BE1265" s="150">
        <f>IF(N1265="základní",J1265,0)</f>
        <v>0</v>
      </c>
      <c r="BF1265" s="150">
        <f>IF(N1265="snížená",J1265,0)</f>
        <v>0</v>
      </c>
      <c r="BG1265" s="150">
        <f>IF(N1265="zákl. přenesená",J1265,0)</f>
        <v>0</v>
      </c>
      <c r="BH1265" s="150">
        <f>IF(N1265="sníž. přenesená",J1265,0)</f>
        <v>0</v>
      </c>
      <c r="BI1265" s="150">
        <f>IF(N1265="nulová",J1265,0)</f>
        <v>0</v>
      </c>
      <c r="BJ1265" s="17" t="s">
        <v>83</v>
      </c>
      <c r="BK1265" s="150">
        <f>ROUND(I1265*H1265,2)</f>
        <v>0</v>
      </c>
      <c r="BL1265" s="17" t="s">
        <v>199</v>
      </c>
      <c r="BM1265" s="149" t="s">
        <v>1538</v>
      </c>
    </row>
    <row r="1266" spans="2:65" s="12" customFormat="1" x14ac:dyDescent="0.2">
      <c r="B1266" s="151"/>
      <c r="D1266" s="152" t="s">
        <v>290</v>
      </c>
      <c r="F1266" s="154" t="s">
        <v>1539</v>
      </c>
      <c r="H1266" s="155">
        <v>287.31900000000002</v>
      </c>
      <c r="I1266" s="156"/>
      <c r="L1266" s="151"/>
      <c r="M1266" s="157"/>
      <c r="T1266" s="158"/>
      <c r="AT1266" s="153" t="s">
        <v>290</v>
      </c>
      <c r="AU1266" s="153" t="s">
        <v>85</v>
      </c>
      <c r="AV1266" s="12" t="s">
        <v>85</v>
      </c>
      <c r="AW1266" s="12" t="s">
        <v>4</v>
      </c>
      <c r="AX1266" s="12" t="s">
        <v>83</v>
      </c>
      <c r="AY1266" s="153" t="s">
        <v>282</v>
      </c>
    </row>
    <row r="1267" spans="2:65" s="1" customFormat="1" ht="24.2" customHeight="1" x14ac:dyDescent="0.2">
      <c r="B1267" s="32"/>
      <c r="C1267" s="137" t="s">
        <v>1540</v>
      </c>
      <c r="D1267" s="137" t="s">
        <v>284</v>
      </c>
      <c r="E1267" s="138" t="s">
        <v>1541</v>
      </c>
      <c r="F1267" s="139" t="s">
        <v>1542</v>
      </c>
      <c r="G1267" s="140" t="s">
        <v>287</v>
      </c>
      <c r="H1267" s="141">
        <v>246.52</v>
      </c>
      <c r="I1267" s="142"/>
      <c r="J1267" s="143">
        <f>ROUND(I1267*H1267,2)</f>
        <v>0</v>
      </c>
      <c r="K1267" s="144"/>
      <c r="L1267" s="32"/>
      <c r="M1267" s="145" t="s">
        <v>1</v>
      </c>
      <c r="N1267" s="146" t="s">
        <v>41</v>
      </c>
      <c r="P1267" s="147">
        <f>O1267*H1267</f>
        <v>0</v>
      </c>
      <c r="Q1267" s="147">
        <v>1.9000000000000001E-4</v>
      </c>
      <c r="R1267" s="147">
        <f>Q1267*H1267</f>
        <v>4.6838800000000007E-2</v>
      </c>
      <c r="S1267" s="147">
        <v>0</v>
      </c>
      <c r="T1267" s="148">
        <f>S1267*H1267</f>
        <v>0</v>
      </c>
      <c r="AR1267" s="149" t="s">
        <v>199</v>
      </c>
      <c r="AT1267" s="149" t="s">
        <v>284</v>
      </c>
      <c r="AU1267" s="149" t="s">
        <v>85</v>
      </c>
      <c r="AY1267" s="17" t="s">
        <v>282</v>
      </c>
      <c r="BE1267" s="150">
        <f>IF(N1267="základní",J1267,0)</f>
        <v>0</v>
      </c>
      <c r="BF1267" s="150">
        <f>IF(N1267="snížená",J1267,0)</f>
        <v>0</v>
      </c>
      <c r="BG1267" s="150">
        <f>IF(N1267="zákl. přenesená",J1267,0)</f>
        <v>0</v>
      </c>
      <c r="BH1267" s="150">
        <f>IF(N1267="sníž. přenesená",J1267,0)</f>
        <v>0</v>
      </c>
      <c r="BI1267" s="150">
        <f>IF(N1267="nulová",J1267,0)</f>
        <v>0</v>
      </c>
      <c r="BJ1267" s="17" t="s">
        <v>83</v>
      </c>
      <c r="BK1267" s="150">
        <f>ROUND(I1267*H1267,2)</f>
        <v>0</v>
      </c>
      <c r="BL1267" s="17" t="s">
        <v>199</v>
      </c>
      <c r="BM1267" s="149" t="s">
        <v>1543</v>
      </c>
    </row>
    <row r="1268" spans="2:65" s="15" customFormat="1" x14ac:dyDescent="0.2">
      <c r="B1268" s="173"/>
      <c r="D1268" s="152" t="s">
        <v>290</v>
      </c>
      <c r="E1268" s="174" t="s">
        <v>1</v>
      </c>
      <c r="F1268" s="175" t="s">
        <v>1508</v>
      </c>
      <c r="H1268" s="174" t="s">
        <v>1</v>
      </c>
      <c r="I1268" s="176"/>
      <c r="L1268" s="173"/>
      <c r="M1268" s="177"/>
      <c r="T1268" s="178"/>
      <c r="AT1268" s="174" t="s">
        <v>290</v>
      </c>
      <c r="AU1268" s="174" t="s">
        <v>85</v>
      </c>
      <c r="AV1268" s="15" t="s">
        <v>83</v>
      </c>
      <c r="AW1268" s="15" t="s">
        <v>32</v>
      </c>
      <c r="AX1268" s="15" t="s">
        <v>76</v>
      </c>
      <c r="AY1268" s="174" t="s">
        <v>282</v>
      </c>
    </row>
    <row r="1269" spans="2:65" s="12" customFormat="1" x14ac:dyDescent="0.2">
      <c r="B1269" s="151"/>
      <c r="D1269" s="152" t="s">
        <v>290</v>
      </c>
      <c r="E1269" s="153" t="s">
        <v>1</v>
      </c>
      <c r="F1269" s="154" t="s">
        <v>1509</v>
      </c>
      <c r="H1269" s="155">
        <v>45.563000000000002</v>
      </c>
      <c r="I1269" s="156"/>
      <c r="L1269" s="151"/>
      <c r="M1269" s="157"/>
      <c r="T1269" s="158"/>
      <c r="AT1269" s="153" t="s">
        <v>290</v>
      </c>
      <c r="AU1269" s="153" t="s">
        <v>85</v>
      </c>
      <c r="AV1269" s="12" t="s">
        <v>85</v>
      </c>
      <c r="AW1269" s="12" t="s">
        <v>32</v>
      </c>
      <c r="AX1269" s="12" t="s">
        <v>76</v>
      </c>
      <c r="AY1269" s="153" t="s">
        <v>282</v>
      </c>
    </row>
    <row r="1270" spans="2:65" s="12" customFormat="1" x14ac:dyDescent="0.2">
      <c r="B1270" s="151"/>
      <c r="D1270" s="152" t="s">
        <v>290</v>
      </c>
      <c r="E1270" s="153" t="s">
        <v>1</v>
      </c>
      <c r="F1270" s="154" t="s">
        <v>1510</v>
      </c>
      <c r="H1270" s="155">
        <v>8.1</v>
      </c>
      <c r="I1270" s="156"/>
      <c r="L1270" s="151"/>
      <c r="M1270" s="157"/>
      <c r="T1270" s="158"/>
      <c r="AT1270" s="153" t="s">
        <v>290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282</v>
      </c>
    </row>
    <row r="1271" spans="2:65" s="14" customFormat="1" x14ac:dyDescent="0.2">
      <c r="B1271" s="166"/>
      <c r="D1271" s="152" t="s">
        <v>290</v>
      </c>
      <c r="E1271" s="167" t="s">
        <v>1</v>
      </c>
      <c r="F1271" s="168" t="s">
        <v>306</v>
      </c>
      <c r="H1271" s="169">
        <v>53.662999999999997</v>
      </c>
      <c r="I1271" s="170"/>
      <c r="L1271" s="166"/>
      <c r="M1271" s="171"/>
      <c r="T1271" s="172"/>
      <c r="AT1271" s="167" t="s">
        <v>290</v>
      </c>
      <c r="AU1271" s="167" t="s">
        <v>85</v>
      </c>
      <c r="AV1271" s="14" t="s">
        <v>105</v>
      </c>
      <c r="AW1271" s="14" t="s">
        <v>32</v>
      </c>
      <c r="AX1271" s="14" t="s">
        <v>76</v>
      </c>
      <c r="AY1271" s="167" t="s">
        <v>282</v>
      </c>
    </row>
    <row r="1272" spans="2:65" s="15" customFormat="1" x14ac:dyDescent="0.2">
      <c r="B1272" s="173"/>
      <c r="D1272" s="152" t="s">
        <v>290</v>
      </c>
      <c r="E1272" s="174" t="s">
        <v>1</v>
      </c>
      <c r="F1272" s="175" t="s">
        <v>1245</v>
      </c>
      <c r="H1272" s="174" t="s">
        <v>1</v>
      </c>
      <c r="I1272" s="176"/>
      <c r="L1272" s="173"/>
      <c r="M1272" s="177"/>
      <c r="T1272" s="178"/>
      <c r="AT1272" s="174" t="s">
        <v>290</v>
      </c>
      <c r="AU1272" s="174" t="s">
        <v>85</v>
      </c>
      <c r="AV1272" s="15" t="s">
        <v>83</v>
      </c>
      <c r="AW1272" s="15" t="s">
        <v>32</v>
      </c>
      <c r="AX1272" s="15" t="s">
        <v>76</v>
      </c>
      <c r="AY1272" s="174" t="s">
        <v>282</v>
      </c>
    </row>
    <row r="1273" spans="2:65" s="12" customFormat="1" x14ac:dyDescent="0.2">
      <c r="B1273" s="151"/>
      <c r="D1273" s="152" t="s">
        <v>290</v>
      </c>
      <c r="E1273" s="153" t="s">
        <v>1</v>
      </c>
      <c r="F1273" s="154" t="s">
        <v>1511</v>
      </c>
      <c r="H1273" s="155">
        <v>172.316</v>
      </c>
      <c r="I1273" s="156"/>
      <c r="L1273" s="151"/>
      <c r="M1273" s="157"/>
      <c r="T1273" s="158"/>
      <c r="AT1273" s="153" t="s">
        <v>290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282</v>
      </c>
    </row>
    <row r="1274" spans="2:65" s="12" customFormat="1" x14ac:dyDescent="0.2">
      <c r="B1274" s="151"/>
      <c r="D1274" s="152" t="s">
        <v>290</v>
      </c>
      <c r="E1274" s="153" t="s">
        <v>1</v>
      </c>
      <c r="F1274" s="154" t="s">
        <v>1512</v>
      </c>
      <c r="H1274" s="155">
        <v>20.541</v>
      </c>
      <c r="I1274" s="156"/>
      <c r="L1274" s="151"/>
      <c r="M1274" s="157"/>
      <c r="T1274" s="158"/>
      <c r="AT1274" s="153" t="s">
        <v>290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282</v>
      </c>
    </row>
    <row r="1275" spans="2:65" s="14" customFormat="1" x14ac:dyDescent="0.2">
      <c r="B1275" s="166"/>
      <c r="D1275" s="152" t="s">
        <v>290</v>
      </c>
      <c r="E1275" s="167" t="s">
        <v>1</v>
      </c>
      <c r="F1275" s="168" t="s">
        <v>306</v>
      </c>
      <c r="H1275" s="169">
        <v>192.857</v>
      </c>
      <c r="I1275" s="170"/>
      <c r="L1275" s="166"/>
      <c r="M1275" s="171"/>
      <c r="T1275" s="172"/>
      <c r="AT1275" s="167" t="s">
        <v>290</v>
      </c>
      <c r="AU1275" s="167" t="s">
        <v>85</v>
      </c>
      <c r="AV1275" s="14" t="s">
        <v>105</v>
      </c>
      <c r="AW1275" s="14" t="s">
        <v>32</v>
      </c>
      <c r="AX1275" s="14" t="s">
        <v>76</v>
      </c>
      <c r="AY1275" s="167" t="s">
        <v>282</v>
      </c>
    </row>
    <row r="1276" spans="2:65" s="13" customFormat="1" x14ac:dyDescent="0.2">
      <c r="B1276" s="159"/>
      <c r="D1276" s="152" t="s">
        <v>290</v>
      </c>
      <c r="E1276" s="160" t="s">
        <v>1</v>
      </c>
      <c r="F1276" s="161" t="s">
        <v>292</v>
      </c>
      <c r="H1276" s="162">
        <v>246.52</v>
      </c>
      <c r="I1276" s="163"/>
      <c r="L1276" s="159"/>
      <c r="M1276" s="164"/>
      <c r="T1276" s="165"/>
      <c r="AT1276" s="160" t="s">
        <v>290</v>
      </c>
      <c r="AU1276" s="160" t="s">
        <v>85</v>
      </c>
      <c r="AV1276" s="13" t="s">
        <v>288</v>
      </c>
      <c r="AW1276" s="13" t="s">
        <v>32</v>
      </c>
      <c r="AX1276" s="13" t="s">
        <v>83</v>
      </c>
      <c r="AY1276" s="160" t="s">
        <v>282</v>
      </c>
    </row>
    <row r="1277" spans="2:65" s="1" customFormat="1" ht="33" customHeight="1" x14ac:dyDescent="0.2">
      <c r="B1277" s="32"/>
      <c r="C1277" s="179" t="s">
        <v>1544</v>
      </c>
      <c r="D1277" s="179" t="s">
        <v>1020</v>
      </c>
      <c r="E1277" s="180" t="s">
        <v>1545</v>
      </c>
      <c r="F1277" s="181" t="s">
        <v>1546</v>
      </c>
      <c r="G1277" s="182" t="s">
        <v>287</v>
      </c>
      <c r="H1277" s="183">
        <v>287.31900000000002</v>
      </c>
      <c r="I1277" s="184"/>
      <c r="J1277" s="185">
        <f>ROUND(I1277*H1277,2)</f>
        <v>0</v>
      </c>
      <c r="K1277" s="186"/>
      <c r="L1277" s="187"/>
      <c r="M1277" s="188" t="s">
        <v>1</v>
      </c>
      <c r="N1277" s="189" t="s">
        <v>41</v>
      </c>
      <c r="P1277" s="147">
        <f>O1277*H1277</f>
        <v>0</v>
      </c>
      <c r="Q1277" s="147">
        <v>1.9E-3</v>
      </c>
      <c r="R1277" s="147">
        <f>Q1277*H1277</f>
        <v>0.54590610000000006</v>
      </c>
      <c r="S1277" s="147">
        <v>0</v>
      </c>
      <c r="T1277" s="148">
        <f>S1277*H1277</f>
        <v>0</v>
      </c>
      <c r="AR1277" s="149" t="s">
        <v>498</v>
      </c>
      <c r="AT1277" s="149" t="s">
        <v>1020</v>
      </c>
      <c r="AU1277" s="149" t="s">
        <v>85</v>
      </c>
      <c r="AY1277" s="17" t="s">
        <v>282</v>
      </c>
      <c r="BE1277" s="150">
        <f>IF(N1277="základní",J1277,0)</f>
        <v>0</v>
      </c>
      <c r="BF1277" s="150">
        <f>IF(N1277="snížená",J1277,0)</f>
        <v>0</v>
      </c>
      <c r="BG1277" s="150">
        <f>IF(N1277="zákl. přenesená",J1277,0)</f>
        <v>0</v>
      </c>
      <c r="BH1277" s="150">
        <f>IF(N1277="sníž. přenesená",J1277,0)</f>
        <v>0</v>
      </c>
      <c r="BI1277" s="150">
        <f>IF(N1277="nulová",J1277,0)</f>
        <v>0</v>
      </c>
      <c r="BJ1277" s="17" t="s">
        <v>83</v>
      </c>
      <c r="BK1277" s="150">
        <f>ROUND(I1277*H1277,2)</f>
        <v>0</v>
      </c>
      <c r="BL1277" s="17" t="s">
        <v>199</v>
      </c>
      <c r="BM1277" s="149" t="s">
        <v>1547</v>
      </c>
    </row>
    <row r="1278" spans="2:65" s="12" customFormat="1" x14ac:dyDescent="0.2">
      <c r="B1278" s="151"/>
      <c r="D1278" s="152" t="s">
        <v>290</v>
      </c>
      <c r="F1278" s="154" t="s">
        <v>1539</v>
      </c>
      <c r="H1278" s="155">
        <v>287.31900000000002</v>
      </c>
      <c r="I1278" s="156"/>
      <c r="L1278" s="151"/>
      <c r="M1278" s="157"/>
      <c r="T1278" s="158"/>
      <c r="AT1278" s="153" t="s">
        <v>290</v>
      </c>
      <c r="AU1278" s="153" t="s">
        <v>85</v>
      </c>
      <c r="AV1278" s="12" t="s">
        <v>85</v>
      </c>
      <c r="AW1278" s="12" t="s">
        <v>4</v>
      </c>
      <c r="AX1278" s="12" t="s">
        <v>83</v>
      </c>
      <c r="AY1278" s="153" t="s">
        <v>282</v>
      </c>
    </row>
    <row r="1279" spans="2:65" s="1" customFormat="1" ht="24.2" customHeight="1" x14ac:dyDescent="0.2">
      <c r="B1279" s="32"/>
      <c r="C1279" s="137" t="s">
        <v>1548</v>
      </c>
      <c r="D1279" s="137" t="s">
        <v>284</v>
      </c>
      <c r="E1279" s="138" t="s">
        <v>1549</v>
      </c>
      <c r="F1279" s="139" t="s">
        <v>1550</v>
      </c>
      <c r="G1279" s="140" t="s">
        <v>287</v>
      </c>
      <c r="H1279" s="141">
        <v>140.822</v>
      </c>
      <c r="I1279" s="142"/>
      <c r="J1279" s="143">
        <f>ROUND(I1279*H1279,2)</f>
        <v>0</v>
      </c>
      <c r="K1279" s="144"/>
      <c r="L1279" s="32"/>
      <c r="M1279" s="145" t="s">
        <v>1</v>
      </c>
      <c r="N1279" s="146" t="s">
        <v>41</v>
      </c>
      <c r="P1279" s="147">
        <f>O1279*H1279</f>
        <v>0</v>
      </c>
      <c r="Q1279" s="147">
        <v>7.2000000000000005E-4</v>
      </c>
      <c r="R1279" s="147">
        <f>Q1279*H1279</f>
        <v>0.10139184000000001</v>
      </c>
      <c r="S1279" s="147">
        <v>0</v>
      </c>
      <c r="T1279" s="148">
        <f>S1279*H1279</f>
        <v>0</v>
      </c>
      <c r="AR1279" s="149" t="s">
        <v>199</v>
      </c>
      <c r="AT1279" s="149" t="s">
        <v>284</v>
      </c>
      <c r="AU1279" s="149" t="s">
        <v>85</v>
      </c>
      <c r="AY1279" s="17" t="s">
        <v>282</v>
      </c>
      <c r="BE1279" s="150">
        <f>IF(N1279="základní",J1279,0)</f>
        <v>0</v>
      </c>
      <c r="BF1279" s="150">
        <f>IF(N1279="snížená",J1279,0)</f>
        <v>0</v>
      </c>
      <c r="BG1279" s="150">
        <f>IF(N1279="zákl. přenesená",J1279,0)</f>
        <v>0</v>
      </c>
      <c r="BH1279" s="150">
        <f>IF(N1279="sníž. přenesená",J1279,0)</f>
        <v>0</v>
      </c>
      <c r="BI1279" s="150">
        <f>IF(N1279="nulová",J1279,0)</f>
        <v>0</v>
      </c>
      <c r="BJ1279" s="17" t="s">
        <v>83</v>
      </c>
      <c r="BK1279" s="150">
        <f>ROUND(I1279*H1279,2)</f>
        <v>0</v>
      </c>
      <c r="BL1279" s="17" t="s">
        <v>199</v>
      </c>
      <c r="BM1279" s="149" t="s">
        <v>1551</v>
      </c>
    </row>
    <row r="1280" spans="2:65" s="15" customFormat="1" x14ac:dyDescent="0.2">
      <c r="B1280" s="173"/>
      <c r="D1280" s="152" t="s">
        <v>290</v>
      </c>
      <c r="E1280" s="174" t="s">
        <v>1</v>
      </c>
      <c r="F1280" s="175" t="s">
        <v>1552</v>
      </c>
      <c r="H1280" s="174" t="s">
        <v>1</v>
      </c>
      <c r="I1280" s="176"/>
      <c r="L1280" s="173"/>
      <c r="M1280" s="177"/>
      <c r="T1280" s="178"/>
      <c r="AT1280" s="174" t="s">
        <v>290</v>
      </c>
      <c r="AU1280" s="174" t="s">
        <v>85</v>
      </c>
      <c r="AV1280" s="15" t="s">
        <v>83</v>
      </c>
      <c r="AW1280" s="15" t="s">
        <v>32</v>
      </c>
      <c r="AX1280" s="15" t="s">
        <v>76</v>
      </c>
      <c r="AY1280" s="174" t="s">
        <v>282</v>
      </c>
    </row>
    <row r="1281" spans="2:65" s="12" customFormat="1" x14ac:dyDescent="0.2">
      <c r="B1281" s="151"/>
      <c r="D1281" s="152" t="s">
        <v>290</v>
      </c>
      <c r="E1281" s="153" t="s">
        <v>1</v>
      </c>
      <c r="F1281" s="154" t="s">
        <v>1553</v>
      </c>
      <c r="H1281" s="155">
        <v>140.822</v>
      </c>
      <c r="I1281" s="156"/>
      <c r="L1281" s="151"/>
      <c r="M1281" s="157"/>
      <c r="T1281" s="158"/>
      <c r="AT1281" s="153" t="s">
        <v>290</v>
      </c>
      <c r="AU1281" s="153" t="s">
        <v>85</v>
      </c>
      <c r="AV1281" s="12" t="s">
        <v>85</v>
      </c>
      <c r="AW1281" s="12" t="s">
        <v>32</v>
      </c>
      <c r="AX1281" s="12" t="s">
        <v>76</v>
      </c>
      <c r="AY1281" s="153" t="s">
        <v>282</v>
      </c>
    </row>
    <row r="1282" spans="2:65" s="13" customFormat="1" x14ac:dyDescent="0.2">
      <c r="B1282" s="159"/>
      <c r="D1282" s="152" t="s">
        <v>290</v>
      </c>
      <c r="E1282" s="160" t="s">
        <v>1</v>
      </c>
      <c r="F1282" s="161" t="s">
        <v>292</v>
      </c>
      <c r="H1282" s="162">
        <v>140.822</v>
      </c>
      <c r="I1282" s="163"/>
      <c r="L1282" s="159"/>
      <c r="M1282" s="164"/>
      <c r="T1282" s="165"/>
      <c r="AT1282" s="160" t="s">
        <v>290</v>
      </c>
      <c r="AU1282" s="160" t="s">
        <v>85</v>
      </c>
      <c r="AV1282" s="13" t="s">
        <v>288</v>
      </c>
      <c r="AW1282" s="13" t="s">
        <v>32</v>
      </c>
      <c r="AX1282" s="13" t="s">
        <v>83</v>
      </c>
      <c r="AY1282" s="160" t="s">
        <v>282</v>
      </c>
    </row>
    <row r="1283" spans="2:65" s="1" customFormat="1" ht="21.75" customHeight="1" x14ac:dyDescent="0.2">
      <c r="B1283" s="32"/>
      <c r="C1283" s="179" t="s">
        <v>1554</v>
      </c>
      <c r="D1283" s="179" t="s">
        <v>1020</v>
      </c>
      <c r="E1283" s="180" t="s">
        <v>1555</v>
      </c>
      <c r="F1283" s="181" t="s">
        <v>1556</v>
      </c>
      <c r="G1283" s="182" t="s">
        <v>287</v>
      </c>
      <c r="H1283" s="183">
        <v>154.904</v>
      </c>
      <c r="I1283" s="184"/>
      <c r="J1283" s="185">
        <f>ROUND(I1283*H1283,2)</f>
        <v>0</v>
      </c>
      <c r="K1283" s="186"/>
      <c r="L1283" s="187"/>
      <c r="M1283" s="188" t="s">
        <v>1</v>
      </c>
      <c r="N1283" s="189" t="s">
        <v>41</v>
      </c>
      <c r="P1283" s="147">
        <f>O1283*H1283</f>
        <v>0</v>
      </c>
      <c r="Q1283" s="147">
        <v>1.9E-3</v>
      </c>
      <c r="R1283" s="147">
        <f>Q1283*H1283</f>
        <v>0.29431760000000001</v>
      </c>
      <c r="S1283" s="147">
        <v>0</v>
      </c>
      <c r="T1283" s="148">
        <f>S1283*H1283</f>
        <v>0</v>
      </c>
      <c r="AR1283" s="149" t="s">
        <v>498</v>
      </c>
      <c r="AT1283" s="149" t="s">
        <v>1020</v>
      </c>
      <c r="AU1283" s="149" t="s">
        <v>85</v>
      </c>
      <c r="AY1283" s="17" t="s">
        <v>282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83</v>
      </c>
      <c r="BK1283" s="150">
        <f>ROUND(I1283*H1283,2)</f>
        <v>0</v>
      </c>
      <c r="BL1283" s="17" t="s">
        <v>199</v>
      </c>
      <c r="BM1283" s="149" t="s">
        <v>1557</v>
      </c>
    </row>
    <row r="1284" spans="2:65" s="15" customFormat="1" x14ac:dyDescent="0.2">
      <c r="B1284" s="173"/>
      <c r="D1284" s="152" t="s">
        <v>290</v>
      </c>
      <c r="E1284" s="174" t="s">
        <v>1</v>
      </c>
      <c r="F1284" s="175" t="s">
        <v>1552</v>
      </c>
      <c r="H1284" s="174" t="s">
        <v>1</v>
      </c>
      <c r="I1284" s="176"/>
      <c r="L1284" s="173"/>
      <c r="M1284" s="177"/>
      <c r="T1284" s="178"/>
      <c r="AT1284" s="174" t="s">
        <v>290</v>
      </c>
      <c r="AU1284" s="174" t="s">
        <v>85</v>
      </c>
      <c r="AV1284" s="15" t="s">
        <v>83</v>
      </c>
      <c r="AW1284" s="15" t="s">
        <v>32</v>
      </c>
      <c r="AX1284" s="15" t="s">
        <v>76</v>
      </c>
      <c r="AY1284" s="174" t="s">
        <v>282</v>
      </c>
    </row>
    <row r="1285" spans="2:65" s="12" customFormat="1" x14ac:dyDescent="0.2">
      <c r="B1285" s="151"/>
      <c r="D1285" s="152" t="s">
        <v>290</v>
      </c>
      <c r="E1285" s="153" t="s">
        <v>1</v>
      </c>
      <c r="F1285" s="154" t="s">
        <v>1553</v>
      </c>
      <c r="H1285" s="155">
        <v>140.822</v>
      </c>
      <c r="I1285" s="156"/>
      <c r="L1285" s="151"/>
      <c r="M1285" s="157"/>
      <c r="T1285" s="158"/>
      <c r="AT1285" s="153" t="s">
        <v>290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282</v>
      </c>
    </row>
    <row r="1286" spans="2:65" s="13" customFormat="1" x14ac:dyDescent="0.2">
      <c r="B1286" s="159"/>
      <c r="D1286" s="152" t="s">
        <v>290</v>
      </c>
      <c r="E1286" s="160" t="s">
        <v>1</v>
      </c>
      <c r="F1286" s="161" t="s">
        <v>292</v>
      </c>
      <c r="H1286" s="162">
        <v>140.822</v>
      </c>
      <c r="I1286" s="163"/>
      <c r="L1286" s="159"/>
      <c r="M1286" s="164"/>
      <c r="T1286" s="165"/>
      <c r="AT1286" s="160" t="s">
        <v>290</v>
      </c>
      <c r="AU1286" s="160" t="s">
        <v>85</v>
      </c>
      <c r="AV1286" s="13" t="s">
        <v>288</v>
      </c>
      <c r="AW1286" s="13" t="s">
        <v>32</v>
      </c>
      <c r="AX1286" s="13" t="s">
        <v>83</v>
      </c>
      <c r="AY1286" s="160" t="s">
        <v>282</v>
      </c>
    </row>
    <row r="1287" spans="2:65" s="12" customFormat="1" x14ac:dyDescent="0.2">
      <c r="B1287" s="151"/>
      <c r="D1287" s="152" t="s">
        <v>290</v>
      </c>
      <c r="F1287" s="154" t="s">
        <v>1558</v>
      </c>
      <c r="H1287" s="155">
        <v>154.904</v>
      </c>
      <c r="I1287" s="156"/>
      <c r="L1287" s="151"/>
      <c r="M1287" s="157"/>
      <c r="T1287" s="158"/>
      <c r="AT1287" s="153" t="s">
        <v>290</v>
      </c>
      <c r="AU1287" s="153" t="s">
        <v>85</v>
      </c>
      <c r="AV1287" s="12" t="s">
        <v>85</v>
      </c>
      <c r="AW1287" s="12" t="s">
        <v>4</v>
      </c>
      <c r="AX1287" s="12" t="s">
        <v>83</v>
      </c>
      <c r="AY1287" s="153" t="s">
        <v>282</v>
      </c>
    </row>
    <row r="1288" spans="2:65" s="1" customFormat="1" ht="37.9" customHeight="1" x14ac:dyDescent="0.2">
      <c r="B1288" s="32"/>
      <c r="C1288" s="137" t="s">
        <v>1559</v>
      </c>
      <c r="D1288" s="137" t="s">
        <v>284</v>
      </c>
      <c r="E1288" s="138" t="s">
        <v>1560</v>
      </c>
      <c r="F1288" s="139" t="s">
        <v>1561</v>
      </c>
      <c r="G1288" s="140" t="s">
        <v>471</v>
      </c>
      <c r="H1288" s="141">
        <v>136</v>
      </c>
      <c r="I1288" s="142"/>
      <c r="J1288" s="143">
        <f>ROUND(I1288*H1288,2)</f>
        <v>0</v>
      </c>
      <c r="K1288" s="144"/>
      <c r="L1288" s="32"/>
      <c r="M1288" s="145" t="s">
        <v>1</v>
      </c>
      <c r="N1288" s="146" t="s">
        <v>41</v>
      </c>
      <c r="P1288" s="147">
        <f>O1288*H1288</f>
        <v>0</v>
      </c>
      <c r="Q1288" s="147">
        <v>2.9999999999999997E-4</v>
      </c>
      <c r="R1288" s="147">
        <f>Q1288*H1288</f>
        <v>4.0799999999999996E-2</v>
      </c>
      <c r="S1288" s="147">
        <v>0</v>
      </c>
      <c r="T1288" s="148">
        <f>S1288*H1288</f>
        <v>0</v>
      </c>
      <c r="AR1288" s="149" t="s">
        <v>199</v>
      </c>
      <c r="AT1288" s="149" t="s">
        <v>284</v>
      </c>
      <c r="AU1288" s="149" t="s">
        <v>85</v>
      </c>
      <c r="AY1288" s="17" t="s">
        <v>282</v>
      </c>
      <c r="BE1288" s="150">
        <f>IF(N1288="základní",J1288,0)</f>
        <v>0</v>
      </c>
      <c r="BF1288" s="150">
        <f>IF(N1288="snížená",J1288,0)</f>
        <v>0</v>
      </c>
      <c r="BG1288" s="150">
        <f>IF(N1288="zákl. přenesená",J1288,0)</f>
        <v>0</v>
      </c>
      <c r="BH1288" s="150">
        <f>IF(N1288="sníž. přenesená",J1288,0)</f>
        <v>0</v>
      </c>
      <c r="BI1288" s="150">
        <f>IF(N1288="nulová",J1288,0)</f>
        <v>0</v>
      </c>
      <c r="BJ1288" s="17" t="s">
        <v>83</v>
      </c>
      <c r="BK1288" s="150">
        <f>ROUND(I1288*H1288,2)</f>
        <v>0</v>
      </c>
      <c r="BL1288" s="17" t="s">
        <v>199</v>
      </c>
      <c r="BM1288" s="149" t="s">
        <v>1562</v>
      </c>
    </row>
    <row r="1289" spans="2:65" s="1" customFormat="1" ht="37.9" customHeight="1" x14ac:dyDescent="0.2">
      <c r="B1289" s="32"/>
      <c r="C1289" s="137" t="s">
        <v>1563</v>
      </c>
      <c r="D1289" s="137" t="s">
        <v>284</v>
      </c>
      <c r="E1289" s="138" t="s">
        <v>1564</v>
      </c>
      <c r="F1289" s="139" t="s">
        <v>1565</v>
      </c>
      <c r="G1289" s="140" t="s">
        <v>471</v>
      </c>
      <c r="H1289" s="141">
        <v>139.25399999999999</v>
      </c>
      <c r="I1289" s="142"/>
      <c r="J1289" s="143">
        <f>ROUND(I1289*H1289,2)</f>
        <v>0</v>
      </c>
      <c r="K1289" s="144"/>
      <c r="L1289" s="32"/>
      <c r="M1289" s="145" t="s">
        <v>1</v>
      </c>
      <c r="N1289" s="146" t="s">
        <v>41</v>
      </c>
      <c r="P1289" s="147">
        <f>O1289*H1289</f>
        <v>0</v>
      </c>
      <c r="Q1289" s="147">
        <v>5.9999999999999995E-4</v>
      </c>
      <c r="R1289" s="147">
        <f>Q1289*H1289</f>
        <v>8.3552399999999985E-2</v>
      </c>
      <c r="S1289" s="147">
        <v>0</v>
      </c>
      <c r="T1289" s="148">
        <f>S1289*H1289</f>
        <v>0</v>
      </c>
      <c r="AR1289" s="149" t="s">
        <v>199</v>
      </c>
      <c r="AT1289" s="149" t="s">
        <v>284</v>
      </c>
      <c r="AU1289" s="149" t="s">
        <v>85</v>
      </c>
      <c r="AY1289" s="17" t="s">
        <v>282</v>
      </c>
      <c r="BE1289" s="150">
        <f>IF(N1289="základní",J1289,0)</f>
        <v>0</v>
      </c>
      <c r="BF1289" s="150">
        <f>IF(N1289="snížená",J1289,0)</f>
        <v>0</v>
      </c>
      <c r="BG1289" s="150">
        <f>IF(N1289="zákl. přenesená",J1289,0)</f>
        <v>0</v>
      </c>
      <c r="BH1289" s="150">
        <f>IF(N1289="sníž. přenesená",J1289,0)</f>
        <v>0</v>
      </c>
      <c r="BI1289" s="150">
        <f>IF(N1289="nulová",J1289,0)</f>
        <v>0</v>
      </c>
      <c r="BJ1289" s="17" t="s">
        <v>83</v>
      </c>
      <c r="BK1289" s="150">
        <f>ROUND(I1289*H1289,2)</f>
        <v>0</v>
      </c>
      <c r="BL1289" s="17" t="s">
        <v>199</v>
      </c>
      <c r="BM1289" s="149" t="s">
        <v>1566</v>
      </c>
    </row>
    <row r="1290" spans="2:65" s="1" customFormat="1" ht="37.9" customHeight="1" x14ac:dyDescent="0.2">
      <c r="B1290" s="32"/>
      <c r="C1290" s="137" t="s">
        <v>1567</v>
      </c>
      <c r="D1290" s="137" t="s">
        <v>284</v>
      </c>
      <c r="E1290" s="138" t="s">
        <v>1568</v>
      </c>
      <c r="F1290" s="139" t="s">
        <v>1569</v>
      </c>
      <c r="G1290" s="140" t="s">
        <v>471</v>
      </c>
      <c r="H1290" s="141">
        <v>22.09</v>
      </c>
      <c r="I1290" s="142"/>
      <c r="J1290" s="143">
        <f>ROUND(I1290*H1290,2)</f>
        <v>0</v>
      </c>
      <c r="K1290" s="144"/>
      <c r="L1290" s="32"/>
      <c r="M1290" s="145" t="s">
        <v>1</v>
      </c>
      <c r="N1290" s="146" t="s">
        <v>41</v>
      </c>
      <c r="P1290" s="147">
        <f>O1290*H1290</f>
        <v>0</v>
      </c>
      <c r="Q1290" s="147">
        <v>5.9999999999999995E-4</v>
      </c>
      <c r="R1290" s="147">
        <f>Q1290*H1290</f>
        <v>1.3253999999999998E-2</v>
      </c>
      <c r="S1290" s="147">
        <v>0</v>
      </c>
      <c r="T1290" s="148">
        <f>S1290*H1290</f>
        <v>0</v>
      </c>
      <c r="AR1290" s="149" t="s">
        <v>199</v>
      </c>
      <c r="AT1290" s="149" t="s">
        <v>284</v>
      </c>
      <c r="AU1290" s="149" t="s">
        <v>85</v>
      </c>
      <c r="AY1290" s="17" t="s">
        <v>282</v>
      </c>
      <c r="BE1290" s="150">
        <f>IF(N1290="základní",J1290,0)</f>
        <v>0</v>
      </c>
      <c r="BF1290" s="150">
        <f>IF(N1290="snížená",J1290,0)</f>
        <v>0</v>
      </c>
      <c r="BG1290" s="150">
        <f>IF(N1290="zákl. přenesená",J1290,0)</f>
        <v>0</v>
      </c>
      <c r="BH1290" s="150">
        <f>IF(N1290="sníž. přenesená",J1290,0)</f>
        <v>0</v>
      </c>
      <c r="BI1290" s="150">
        <f>IF(N1290="nulová",J1290,0)</f>
        <v>0</v>
      </c>
      <c r="BJ1290" s="17" t="s">
        <v>83</v>
      </c>
      <c r="BK1290" s="150">
        <f>ROUND(I1290*H1290,2)</f>
        <v>0</v>
      </c>
      <c r="BL1290" s="17" t="s">
        <v>199</v>
      </c>
      <c r="BM1290" s="149" t="s">
        <v>1570</v>
      </c>
    </row>
    <row r="1291" spans="2:65" s="15" customFormat="1" x14ac:dyDescent="0.2">
      <c r="B1291" s="173"/>
      <c r="D1291" s="152" t="s">
        <v>290</v>
      </c>
      <c r="E1291" s="174" t="s">
        <v>1</v>
      </c>
      <c r="F1291" s="175" t="s">
        <v>1571</v>
      </c>
      <c r="H1291" s="174" t="s">
        <v>1</v>
      </c>
      <c r="I1291" s="176"/>
      <c r="L1291" s="173"/>
      <c r="M1291" s="177"/>
      <c r="T1291" s="178"/>
      <c r="AT1291" s="174" t="s">
        <v>290</v>
      </c>
      <c r="AU1291" s="174" t="s">
        <v>85</v>
      </c>
      <c r="AV1291" s="15" t="s">
        <v>83</v>
      </c>
      <c r="AW1291" s="15" t="s">
        <v>32</v>
      </c>
      <c r="AX1291" s="15" t="s">
        <v>76</v>
      </c>
      <c r="AY1291" s="174" t="s">
        <v>282</v>
      </c>
    </row>
    <row r="1292" spans="2:65" s="12" customFormat="1" x14ac:dyDescent="0.2">
      <c r="B1292" s="151"/>
      <c r="D1292" s="152" t="s">
        <v>290</v>
      </c>
      <c r="E1292" s="153" t="s">
        <v>1</v>
      </c>
      <c r="F1292" s="154" t="s">
        <v>1572</v>
      </c>
      <c r="H1292" s="155">
        <v>22.09</v>
      </c>
      <c r="I1292" s="156"/>
      <c r="L1292" s="151"/>
      <c r="M1292" s="157"/>
      <c r="T1292" s="158"/>
      <c r="AT1292" s="153" t="s">
        <v>290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282</v>
      </c>
    </row>
    <row r="1293" spans="2:65" s="13" customFormat="1" x14ac:dyDescent="0.2">
      <c r="B1293" s="159"/>
      <c r="D1293" s="152" t="s">
        <v>290</v>
      </c>
      <c r="E1293" s="160" t="s">
        <v>1</v>
      </c>
      <c r="F1293" s="161" t="s">
        <v>292</v>
      </c>
      <c r="H1293" s="162">
        <v>22.09</v>
      </c>
      <c r="I1293" s="163"/>
      <c r="L1293" s="159"/>
      <c r="M1293" s="164"/>
      <c r="T1293" s="165"/>
      <c r="AT1293" s="160" t="s">
        <v>290</v>
      </c>
      <c r="AU1293" s="160" t="s">
        <v>85</v>
      </c>
      <c r="AV1293" s="13" t="s">
        <v>288</v>
      </c>
      <c r="AW1293" s="13" t="s">
        <v>32</v>
      </c>
      <c r="AX1293" s="13" t="s">
        <v>83</v>
      </c>
      <c r="AY1293" s="160" t="s">
        <v>282</v>
      </c>
    </row>
    <row r="1294" spans="2:65" s="1" customFormat="1" ht="24.2" customHeight="1" x14ac:dyDescent="0.2">
      <c r="B1294" s="32"/>
      <c r="C1294" s="137" t="s">
        <v>1573</v>
      </c>
      <c r="D1294" s="137" t="s">
        <v>284</v>
      </c>
      <c r="E1294" s="138" t="s">
        <v>1574</v>
      </c>
      <c r="F1294" s="139" t="s">
        <v>1575</v>
      </c>
      <c r="G1294" s="140" t="s">
        <v>287</v>
      </c>
      <c r="H1294" s="141">
        <v>432.53</v>
      </c>
      <c r="I1294" s="142"/>
      <c r="J1294" s="143">
        <f>ROUND(I1294*H1294,2)</f>
        <v>0</v>
      </c>
      <c r="K1294" s="144"/>
      <c r="L1294" s="32"/>
      <c r="M1294" s="145" t="s">
        <v>1</v>
      </c>
      <c r="N1294" s="146" t="s">
        <v>41</v>
      </c>
      <c r="P1294" s="147">
        <f>O1294*H1294</f>
        <v>0</v>
      </c>
      <c r="Q1294" s="147">
        <v>0</v>
      </c>
      <c r="R1294" s="147">
        <f>Q1294*H1294</f>
        <v>0</v>
      </c>
      <c r="S1294" s="147">
        <v>0</v>
      </c>
      <c r="T1294" s="148">
        <f>S1294*H1294</f>
        <v>0</v>
      </c>
      <c r="AR1294" s="149" t="s">
        <v>199</v>
      </c>
      <c r="AT1294" s="149" t="s">
        <v>284</v>
      </c>
      <c r="AU1294" s="149" t="s">
        <v>85</v>
      </c>
      <c r="AY1294" s="17" t="s">
        <v>282</v>
      </c>
      <c r="BE1294" s="150">
        <f>IF(N1294="základní",J1294,0)</f>
        <v>0</v>
      </c>
      <c r="BF1294" s="150">
        <f>IF(N1294="snížená",J1294,0)</f>
        <v>0</v>
      </c>
      <c r="BG1294" s="150">
        <f>IF(N1294="zákl. přenesená",J1294,0)</f>
        <v>0</v>
      </c>
      <c r="BH1294" s="150">
        <f>IF(N1294="sníž. přenesená",J1294,0)</f>
        <v>0</v>
      </c>
      <c r="BI1294" s="150">
        <f>IF(N1294="nulová",J1294,0)</f>
        <v>0</v>
      </c>
      <c r="BJ1294" s="17" t="s">
        <v>83</v>
      </c>
      <c r="BK1294" s="150">
        <f>ROUND(I1294*H1294,2)</f>
        <v>0</v>
      </c>
      <c r="BL1294" s="17" t="s">
        <v>199</v>
      </c>
      <c r="BM1294" s="149" t="s">
        <v>1576</v>
      </c>
    </row>
    <row r="1295" spans="2:65" s="15" customFormat="1" x14ac:dyDescent="0.2">
      <c r="B1295" s="173"/>
      <c r="D1295" s="152" t="s">
        <v>290</v>
      </c>
      <c r="E1295" s="174" t="s">
        <v>1</v>
      </c>
      <c r="F1295" s="175" t="s">
        <v>1508</v>
      </c>
      <c r="H1295" s="174" t="s">
        <v>1</v>
      </c>
      <c r="I1295" s="176"/>
      <c r="L1295" s="173"/>
      <c r="M1295" s="177"/>
      <c r="T1295" s="178"/>
      <c r="AT1295" s="174" t="s">
        <v>290</v>
      </c>
      <c r="AU1295" s="174" t="s">
        <v>85</v>
      </c>
      <c r="AV1295" s="15" t="s">
        <v>83</v>
      </c>
      <c r="AW1295" s="15" t="s">
        <v>32</v>
      </c>
      <c r="AX1295" s="15" t="s">
        <v>76</v>
      </c>
      <c r="AY1295" s="174" t="s">
        <v>282</v>
      </c>
    </row>
    <row r="1296" spans="2:65" s="12" customFormat="1" x14ac:dyDescent="0.2">
      <c r="B1296" s="151"/>
      <c r="D1296" s="152" t="s">
        <v>290</v>
      </c>
      <c r="E1296" s="153" t="s">
        <v>1</v>
      </c>
      <c r="F1296" s="154" t="s">
        <v>1509</v>
      </c>
      <c r="H1296" s="155">
        <v>45.563000000000002</v>
      </c>
      <c r="I1296" s="156"/>
      <c r="L1296" s="151"/>
      <c r="M1296" s="157"/>
      <c r="T1296" s="158"/>
      <c r="AT1296" s="153" t="s">
        <v>290</v>
      </c>
      <c r="AU1296" s="153" t="s">
        <v>85</v>
      </c>
      <c r="AV1296" s="12" t="s">
        <v>85</v>
      </c>
      <c r="AW1296" s="12" t="s">
        <v>32</v>
      </c>
      <c r="AX1296" s="12" t="s">
        <v>76</v>
      </c>
      <c r="AY1296" s="153" t="s">
        <v>282</v>
      </c>
    </row>
    <row r="1297" spans="2:65" s="12" customFormat="1" x14ac:dyDescent="0.2">
      <c r="B1297" s="151"/>
      <c r="D1297" s="152" t="s">
        <v>290</v>
      </c>
      <c r="E1297" s="153" t="s">
        <v>1</v>
      </c>
      <c r="F1297" s="154" t="s">
        <v>1510</v>
      </c>
      <c r="H1297" s="155">
        <v>8.1</v>
      </c>
      <c r="I1297" s="156"/>
      <c r="L1297" s="151"/>
      <c r="M1297" s="157"/>
      <c r="T1297" s="158"/>
      <c r="AT1297" s="153" t="s">
        <v>290</v>
      </c>
      <c r="AU1297" s="153" t="s">
        <v>85</v>
      </c>
      <c r="AV1297" s="12" t="s">
        <v>85</v>
      </c>
      <c r="AW1297" s="12" t="s">
        <v>32</v>
      </c>
      <c r="AX1297" s="12" t="s">
        <v>76</v>
      </c>
      <c r="AY1297" s="153" t="s">
        <v>282</v>
      </c>
    </row>
    <row r="1298" spans="2:65" s="14" customFormat="1" x14ac:dyDescent="0.2">
      <c r="B1298" s="166"/>
      <c r="D1298" s="152" t="s">
        <v>290</v>
      </c>
      <c r="E1298" s="167" t="s">
        <v>1</v>
      </c>
      <c r="F1298" s="168" t="s">
        <v>306</v>
      </c>
      <c r="H1298" s="169">
        <v>53.662999999999997</v>
      </c>
      <c r="I1298" s="170"/>
      <c r="L1298" s="166"/>
      <c r="M1298" s="171"/>
      <c r="T1298" s="172"/>
      <c r="AT1298" s="167" t="s">
        <v>290</v>
      </c>
      <c r="AU1298" s="167" t="s">
        <v>85</v>
      </c>
      <c r="AV1298" s="14" t="s">
        <v>105</v>
      </c>
      <c r="AW1298" s="14" t="s">
        <v>32</v>
      </c>
      <c r="AX1298" s="14" t="s">
        <v>76</v>
      </c>
      <c r="AY1298" s="167" t="s">
        <v>282</v>
      </c>
    </row>
    <row r="1299" spans="2:65" s="15" customFormat="1" x14ac:dyDescent="0.2">
      <c r="B1299" s="173"/>
      <c r="D1299" s="152" t="s">
        <v>290</v>
      </c>
      <c r="E1299" s="174" t="s">
        <v>1</v>
      </c>
      <c r="F1299" s="175" t="s">
        <v>1245</v>
      </c>
      <c r="H1299" s="174" t="s">
        <v>1</v>
      </c>
      <c r="I1299" s="176"/>
      <c r="L1299" s="173"/>
      <c r="M1299" s="177"/>
      <c r="T1299" s="178"/>
      <c r="AT1299" s="174" t="s">
        <v>290</v>
      </c>
      <c r="AU1299" s="174" t="s">
        <v>85</v>
      </c>
      <c r="AV1299" s="15" t="s">
        <v>83</v>
      </c>
      <c r="AW1299" s="15" t="s">
        <v>32</v>
      </c>
      <c r="AX1299" s="15" t="s">
        <v>76</v>
      </c>
      <c r="AY1299" s="174" t="s">
        <v>282</v>
      </c>
    </row>
    <row r="1300" spans="2:65" s="12" customFormat="1" x14ac:dyDescent="0.2">
      <c r="B1300" s="151"/>
      <c r="D1300" s="152" t="s">
        <v>290</v>
      </c>
      <c r="E1300" s="153" t="s">
        <v>1</v>
      </c>
      <c r="F1300" s="154" t="s">
        <v>1511</v>
      </c>
      <c r="H1300" s="155">
        <v>172.316</v>
      </c>
      <c r="I1300" s="156"/>
      <c r="L1300" s="151"/>
      <c r="M1300" s="157"/>
      <c r="T1300" s="158"/>
      <c r="AT1300" s="153" t="s">
        <v>290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282</v>
      </c>
    </row>
    <row r="1301" spans="2:65" s="12" customFormat="1" x14ac:dyDescent="0.2">
      <c r="B1301" s="151"/>
      <c r="D1301" s="152" t="s">
        <v>290</v>
      </c>
      <c r="E1301" s="153" t="s">
        <v>1</v>
      </c>
      <c r="F1301" s="154" t="s">
        <v>1577</v>
      </c>
      <c r="H1301" s="155">
        <v>13.694000000000001</v>
      </c>
      <c r="I1301" s="156"/>
      <c r="L1301" s="151"/>
      <c r="M1301" s="157"/>
      <c r="T1301" s="158"/>
      <c r="AT1301" s="153" t="s">
        <v>290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282</v>
      </c>
    </row>
    <row r="1302" spans="2:65" s="14" customFormat="1" x14ac:dyDescent="0.2">
      <c r="B1302" s="166"/>
      <c r="D1302" s="152" t="s">
        <v>290</v>
      </c>
      <c r="E1302" s="167" t="s">
        <v>1</v>
      </c>
      <c r="F1302" s="168" t="s">
        <v>306</v>
      </c>
      <c r="H1302" s="169">
        <v>186.01</v>
      </c>
      <c r="I1302" s="170"/>
      <c r="L1302" s="166"/>
      <c r="M1302" s="171"/>
      <c r="T1302" s="172"/>
      <c r="AT1302" s="167" t="s">
        <v>290</v>
      </c>
      <c r="AU1302" s="167" t="s">
        <v>85</v>
      </c>
      <c r="AV1302" s="14" t="s">
        <v>105</v>
      </c>
      <c r="AW1302" s="14" t="s">
        <v>32</v>
      </c>
      <c r="AX1302" s="14" t="s">
        <v>76</v>
      </c>
      <c r="AY1302" s="167" t="s">
        <v>282</v>
      </c>
    </row>
    <row r="1303" spans="2:65" s="15" customFormat="1" x14ac:dyDescent="0.2">
      <c r="B1303" s="173"/>
      <c r="D1303" s="152" t="s">
        <v>290</v>
      </c>
      <c r="E1303" s="174" t="s">
        <v>1</v>
      </c>
      <c r="F1303" s="175" t="s">
        <v>1245</v>
      </c>
      <c r="H1303" s="174" t="s">
        <v>1</v>
      </c>
      <c r="I1303" s="176"/>
      <c r="L1303" s="173"/>
      <c r="M1303" s="177"/>
      <c r="T1303" s="178"/>
      <c r="AT1303" s="174" t="s">
        <v>290</v>
      </c>
      <c r="AU1303" s="174" t="s">
        <v>85</v>
      </c>
      <c r="AV1303" s="15" t="s">
        <v>83</v>
      </c>
      <c r="AW1303" s="15" t="s">
        <v>32</v>
      </c>
      <c r="AX1303" s="15" t="s">
        <v>76</v>
      </c>
      <c r="AY1303" s="174" t="s">
        <v>282</v>
      </c>
    </row>
    <row r="1304" spans="2:65" s="12" customFormat="1" x14ac:dyDescent="0.2">
      <c r="B1304" s="151"/>
      <c r="D1304" s="152" t="s">
        <v>290</v>
      </c>
      <c r="E1304" s="153" t="s">
        <v>1</v>
      </c>
      <c r="F1304" s="154" t="s">
        <v>1511</v>
      </c>
      <c r="H1304" s="155">
        <v>172.316</v>
      </c>
      <c r="I1304" s="156"/>
      <c r="L1304" s="151"/>
      <c r="M1304" s="157"/>
      <c r="T1304" s="158"/>
      <c r="AT1304" s="153" t="s">
        <v>290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282</v>
      </c>
    </row>
    <row r="1305" spans="2:65" s="12" customFormat="1" x14ac:dyDescent="0.2">
      <c r="B1305" s="151"/>
      <c r="D1305" s="152" t="s">
        <v>290</v>
      </c>
      <c r="E1305" s="153" t="s">
        <v>1</v>
      </c>
      <c r="F1305" s="154" t="s">
        <v>1512</v>
      </c>
      <c r="H1305" s="155">
        <v>20.541</v>
      </c>
      <c r="I1305" s="156"/>
      <c r="L1305" s="151"/>
      <c r="M1305" s="157"/>
      <c r="T1305" s="158"/>
      <c r="AT1305" s="153" t="s">
        <v>290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282</v>
      </c>
    </row>
    <row r="1306" spans="2:65" s="14" customFormat="1" x14ac:dyDescent="0.2">
      <c r="B1306" s="166"/>
      <c r="D1306" s="152" t="s">
        <v>290</v>
      </c>
      <c r="E1306" s="167" t="s">
        <v>1</v>
      </c>
      <c r="F1306" s="168" t="s">
        <v>306</v>
      </c>
      <c r="H1306" s="169">
        <v>192.857</v>
      </c>
      <c r="I1306" s="170"/>
      <c r="L1306" s="166"/>
      <c r="M1306" s="171"/>
      <c r="T1306" s="172"/>
      <c r="AT1306" s="167" t="s">
        <v>290</v>
      </c>
      <c r="AU1306" s="167" t="s">
        <v>85</v>
      </c>
      <c r="AV1306" s="14" t="s">
        <v>105</v>
      </c>
      <c r="AW1306" s="14" t="s">
        <v>32</v>
      </c>
      <c r="AX1306" s="14" t="s">
        <v>76</v>
      </c>
      <c r="AY1306" s="167" t="s">
        <v>282</v>
      </c>
    </row>
    <row r="1307" spans="2:65" s="13" customFormat="1" x14ac:dyDescent="0.2">
      <c r="B1307" s="159"/>
      <c r="D1307" s="152" t="s">
        <v>290</v>
      </c>
      <c r="E1307" s="160" t="s">
        <v>1</v>
      </c>
      <c r="F1307" s="161" t="s">
        <v>292</v>
      </c>
      <c r="H1307" s="162">
        <v>432.53</v>
      </c>
      <c r="I1307" s="163"/>
      <c r="L1307" s="159"/>
      <c r="M1307" s="164"/>
      <c r="T1307" s="165"/>
      <c r="AT1307" s="160" t="s">
        <v>290</v>
      </c>
      <c r="AU1307" s="160" t="s">
        <v>85</v>
      </c>
      <c r="AV1307" s="13" t="s">
        <v>288</v>
      </c>
      <c r="AW1307" s="13" t="s">
        <v>32</v>
      </c>
      <c r="AX1307" s="13" t="s">
        <v>83</v>
      </c>
      <c r="AY1307" s="160" t="s">
        <v>282</v>
      </c>
    </row>
    <row r="1308" spans="2:65" s="1" customFormat="1" ht="24.2" customHeight="1" x14ac:dyDescent="0.2">
      <c r="B1308" s="32"/>
      <c r="C1308" s="179" t="s">
        <v>1578</v>
      </c>
      <c r="D1308" s="179" t="s">
        <v>1020</v>
      </c>
      <c r="E1308" s="180" t="s">
        <v>1579</v>
      </c>
      <c r="F1308" s="181" t="s">
        <v>1580</v>
      </c>
      <c r="G1308" s="182" t="s">
        <v>287</v>
      </c>
      <c r="H1308" s="183">
        <v>284.73099999999999</v>
      </c>
      <c r="I1308" s="184"/>
      <c r="J1308" s="185">
        <f>ROUND(I1308*H1308,2)</f>
        <v>0</v>
      </c>
      <c r="K1308" s="186"/>
      <c r="L1308" s="187"/>
      <c r="M1308" s="188" t="s">
        <v>1</v>
      </c>
      <c r="N1308" s="189" t="s">
        <v>41</v>
      </c>
      <c r="P1308" s="147">
        <f>O1308*H1308</f>
        <v>0</v>
      </c>
      <c r="Q1308" s="147">
        <v>2.9999999999999997E-4</v>
      </c>
      <c r="R1308" s="147">
        <f>Q1308*H1308</f>
        <v>8.541929999999999E-2</v>
      </c>
      <c r="S1308" s="147">
        <v>0</v>
      </c>
      <c r="T1308" s="148">
        <f>S1308*H1308</f>
        <v>0</v>
      </c>
      <c r="AR1308" s="149" t="s">
        <v>498</v>
      </c>
      <c r="AT1308" s="149" t="s">
        <v>1020</v>
      </c>
      <c r="AU1308" s="149" t="s">
        <v>85</v>
      </c>
      <c r="AY1308" s="17" t="s">
        <v>282</v>
      </c>
      <c r="BE1308" s="150">
        <f>IF(N1308="základní",J1308,0)</f>
        <v>0</v>
      </c>
      <c r="BF1308" s="150">
        <f>IF(N1308="snížená",J1308,0)</f>
        <v>0</v>
      </c>
      <c r="BG1308" s="150">
        <f>IF(N1308="zákl. přenesená",J1308,0)</f>
        <v>0</v>
      </c>
      <c r="BH1308" s="150">
        <f>IF(N1308="sníž. přenesená",J1308,0)</f>
        <v>0</v>
      </c>
      <c r="BI1308" s="150">
        <f>IF(N1308="nulová",J1308,0)</f>
        <v>0</v>
      </c>
      <c r="BJ1308" s="17" t="s">
        <v>83</v>
      </c>
      <c r="BK1308" s="150">
        <f>ROUND(I1308*H1308,2)</f>
        <v>0</v>
      </c>
      <c r="BL1308" s="17" t="s">
        <v>199</v>
      </c>
      <c r="BM1308" s="149" t="s">
        <v>1581</v>
      </c>
    </row>
    <row r="1309" spans="2:65" s="15" customFormat="1" x14ac:dyDescent="0.2">
      <c r="B1309" s="173"/>
      <c r="D1309" s="152" t="s">
        <v>290</v>
      </c>
      <c r="E1309" s="174" t="s">
        <v>1</v>
      </c>
      <c r="F1309" s="175" t="s">
        <v>1508</v>
      </c>
      <c r="H1309" s="174" t="s">
        <v>1</v>
      </c>
      <c r="I1309" s="176"/>
      <c r="L1309" s="173"/>
      <c r="M1309" s="177"/>
      <c r="T1309" s="178"/>
      <c r="AT1309" s="174" t="s">
        <v>290</v>
      </c>
      <c r="AU1309" s="174" t="s">
        <v>85</v>
      </c>
      <c r="AV1309" s="15" t="s">
        <v>83</v>
      </c>
      <c r="AW1309" s="15" t="s">
        <v>32</v>
      </c>
      <c r="AX1309" s="15" t="s">
        <v>76</v>
      </c>
      <c r="AY1309" s="174" t="s">
        <v>282</v>
      </c>
    </row>
    <row r="1310" spans="2:65" s="12" customFormat="1" x14ac:dyDescent="0.2">
      <c r="B1310" s="151"/>
      <c r="D1310" s="152" t="s">
        <v>290</v>
      </c>
      <c r="E1310" s="153" t="s">
        <v>1</v>
      </c>
      <c r="F1310" s="154" t="s">
        <v>1509</v>
      </c>
      <c r="H1310" s="155">
        <v>45.563000000000002</v>
      </c>
      <c r="I1310" s="156"/>
      <c r="L1310" s="151"/>
      <c r="M1310" s="157"/>
      <c r="T1310" s="158"/>
      <c r="AT1310" s="153" t="s">
        <v>290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282</v>
      </c>
    </row>
    <row r="1311" spans="2:65" s="12" customFormat="1" x14ac:dyDescent="0.2">
      <c r="B1311" s="151"/>
      <c r="D1311" s="152" t="s">
        <v>290</v>
      </c>
      <c r="E1311" s="153" t="s">
        <v>1</v>
      </c>
      <c r="F1311" s="154" t="s">
        <v>1510</v>
      </c>
      <c r="H1311" s="155">
        <v>8.1</v>
      </c>
      <c r="I1311" s="156"/>
      <c r="L1311" s="151"/>
      <c r="M1311" s="157"/>
      <c r="T1311" s="158"/>
      <c r="AT1311" s="153" t="s">
        <v>290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282</v>
      </c>
    </row>
    <row r="1312" spans="2:65" s="14" customFormat="1" x14ac:dyDescent="0.2">
      <c r="B1312" s="166"/>
      <c r="D1312" s="152" t="s">
        <v>290</v>
      </c>
      <c r="E1312" s="167" t="s">
        <v>1</v>
      </c>
      <c r="F1312" s="168" t="s">
        <v>306</v>
      </c>
      <c r="H1312" s="169">
        <v>53.662999999999997</v>
      </c>
      <c r="I1312" s="170"/>
      <c r="L1312" s="166"/>
      <c r="M1312" s="171"/>
      <c r="T1312" s="172"/>
      <c r="AT1312" s="167" t="s">
        <v>290</v>
      </c>
      <c r="AU1312" s="167" t="s">
        <v>85</v>
      </c>
      <c r="AV1312" s="14" t="s">
        <v>105</v>
      </c>
      <c r="AW1312" s="14" t="s">
        <v>32</v>
      </c>
      <c r="AX1312" s="14" t="s">
        <v>76</v>
      </c>
      <c r="AY1312" s="167" t="s">
        <v>282</v>
      </c>
    </row>
    <row r="1313" spans="2:65" s="15" customFormat="1" x14ac:dyDescent="0.2">
      <c r="B1313" s="173"/>
      <c r="D1313" s="152" t="s">
        <v>290</v>
      </c>
      <c r="E1313" s="174" t="s">
        <v>1</v>
      </c>
      <c r="F1313" s="175" t="s">
        <v>1245</v>
      </c>
      <c r="H1313" s="174" t="s">
        <v>1</v>
      </c>
      <c r="I1313" s="176"/>
      <c r="L1313" s="173"/>
      <c r="M1313" s="177"/>
      <c r="T1313" s="178"/>
      <c r="AT1313" s="174" t="s">
        <v>290</v>
      </c>
      <c r="AU1313" s="174" t="s">
        <v>85</v>
      </c>
      <c r="AV1313" s="15" t="s">
        <v>83</v>
      </c>
      <c r="AW1313" s="15" t="s">
        <v>32</v>
      </c>
      <c r="AX1313" s="15" t="s">
        <v>76</v>
      </c>
      <c r="AY1313" s="174" t="s">
        <v>282</v>
      </c>
    </row>
    <row r="1314" spans="2:65" s="12" customFormat="1" x14ac:dyDescent="0.2">
      <c r="B1314" s="151"/>
      <c r="D1314" s="152" t="s">
        <v>290</v>
      </c>
      <c r="E1314" s="153" t="s">
        <v>1</v>
      </c>
      <c r="F1314" s="154" t="s">
        <v>1511</v>
      </c>
      <c r="H1314" s="155">
        <v>172.316</v>
      </c>
      <c r="I1314" s="156"/>
      <c r="L1314" s="151"/>
      <c r="M1314" s="157"/>
      <c r="T1314" s="158"/>
      <c r="AT1314" s="153" t="s">
        <v>290</v>
      </c>
      <c r="AU1314" s="153" t="s">
        <v>85</v>
      </c>
      <c r="AV1314" s="12" t="s">
        <v>85</v>
      </c>
      <c r="AW1314" s="12" t="s">
        <v>32</v>
      </c>
      <c r="AX1314" s="12" t="s">
        <v>76</v>
      </c>
      <c r="AY1314" s="153" t="s">
        <v>282</v>
      </c>
    </row>
    <row r="1315" spans="2:65" s="12" customFormat="1" x14ac:dyDescent="0.2">
      <c r="B1315" s="151"/>
      <c r="D1315" s="152" t="s">
        <v>290</v>
      </c>
      <c r="E1315" s="153" t="s">
        <v>1</v>
      </c>
      <c r="F1315" s="154" t="s">
        <v>1512</v>
      </c>
      <c r="H1315" s="155">
        <v>20.541</v>
      </c>
      <c r="I1315" s="156"/>
      <c r="L1315" s="151"/>
      <c r="M1315" s="157"/>
      <c r="T1315" s="158"/>
      <c r="AT1315" s="153" t="s">
        <v>290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282</v>
      </c>
    </row>
    <row r="1316" spans="2:65" s="14" customFormat="1" x14ac:dyDescent="0.2">
      <c r="B1316" s="166"/>
      <c r="D1316" s="152" t="s">
        <v>290</v>
      </c>
      <c r="E1316" s="167" t="s">
        <v>1</v>
      </c>
      <c r="F1316" s="168" t="s">
        <v>306</v>
      </c>
      <c r="H1316" s="169">
        <v>192.857</v>
      </c>
      <c r="I1316" s="170"/>
      <c r="L1316" s="166"/>
      <c r="M1316" s="171"/>
      <c r="T1316" s="172"/>
      <c r="AT1316" s="167" t="s">
        <v>290</v>
      </c>
      <c r="AU1316" s="167" t="s">
        <v>85</v>
      </c>
      <c r="AV1316" s="14" t="s">
        <v>105</v>
      </c>
      <c r="AW1316" s="14" t="s">
        <v>32</v>
      </c>
      <c r="AX1316" s="14" t="s">
        <v>76</v>
      </c>
      <c r="AY1316" s="167" t="s">
        <v>282</v>
      </c>
    </row>
    <row r="1317" spans="2:65" s="13" customFormat="1" x14ac:dyDescent="0.2">
      <c r="B1317" s="159"/>
      <c r="D1317" s="152" t="s">
        <v>290</v>
      </c>
      <c r="E1317" s="160" t="s">
        <v>1</v>
      </c>
      <c r="F1317" s="161" t="s">
        <v>292</v>
      </c>
      <c r="H1317" s="162">
        <v>246.52</v>
      </c>
      <c r="I1317" s="163"/>
      <c r="L1317" s="159"/>
      <c r="M1317" s="164"/>
      <c r="T1317" s="165"/>
      <c r="AT1317" s="160" t="s">
        <v>290</v>
      </c>
      <c r="AU1317" s="160" t="s">
        <v>85</v>
      </c>
      <c r="AV1317" s="13" t="s">
        <v>288</v>
      </c>
      <c r="AW1317" s="13" t="s">
        <v>32</v>
      </c>
      <c r="AX1317" s="13" t="s">
        <v>83</v>
      </c>
      <c r="AY1317" s="160" t="s">
        <v>282</v>
      </c>
    </row>
    <row r="1318" spans="2:65" s="12" customFormat="1" x14ac:dyDescent="0.2">
      <c r="B1318" s="151"/>
      <c r="D1318" s="152" t="s">
        <v>290</v>
      </c>
      <c r="F1318" s="154" t="s">
        <v>1582</v>
      </c>
      <c r="H1318" s="155">
        <v>284.73099999999999</v>
      </c>
      <c r="I1318" s="156"/>
      <c r="L1318" s="151"/>
      <c r="M1318" s="157"/>
      <c r="T1318" s="158"/>
      <c r="AT1318" s="153" t="s">
        <v>290</v>
      </c>
      <c r="AU1318" s="153" t="s">
        <v>85</v>
      </c>
      <c r="AV1318" s="12" t="s">
        <v>85</v>
      </c>
      <c r="AW1318" s="12" t="s">
        <v>4</v>
      </c>
      <c r="AX1318" s="12" t="s">
        <v>83</v>
      </c>
      <c r="AY1318" s="153" t="s">
        <v>282</v>
      </c>
    </row>
    <row r="1319" spans="2:65" s="1" customFormat="1" ht="24.2" customHeight="1" x14ac:dyDescent="0.2">
      <c r="B1319" s="32"/>
      <c r="C1319" s="179" t="s">
        <v>1583</v>
      </c>
      <c r="D1319" s="179" t="s">
        <v>1020</v>
      </c>
      <c r="E1319" s="180" t="s">
        <v>1584</v>
      </c>
      <c r="F1319" s="181" t="s">
        <v>1585</v>
      </c>
      <c r="G1319" s="182" t="s">
        <v>287</v>
      </c>
      <c r="H1319" s="183">
        <v>189.73</v>
      </c>
      <c r="I1319" s="184"/>
      <c r="J1319" s="185">
        <f>ROUND(I1319*H1319,2)</f>
        <v>0</v>
      </c>
      <c r="K1319" s="186"/>
      <c r="L1319" s="187"/>
      <c r="M1319" s="188" t="s">
        <v>1</v>
      </c>
      <c r="N1319" s="189" t="s">
        <v>41</v>
      </c>
      <c r="P1319" s="147">
        <f>O1319*H1319</f>
        <v>0</v>
      </c>
      <c r="Q1319" s="147">
        <v>5.0000000000000001E-4</v>
      </c>
      <c r="R1319" s="147">
        <f>Q1319*H1319</f>
        <v>9.4864999999999991E-2</v>
      </c>
      <c r="S1319" s="147">
        <v>0</v>
      </c>
      <c r="T1319" s="148">
        <f>S1319*H1319</f>
        <v>0</v>
      </c>
      <c r="AR1319" s="149" t="s">
        <v>498</v>
      </c>
      <c r="AT1319" s="149" t="s">
        <v>1020</v>
      </c>
      <c r="AU1319" s="149" t="s">
        <v>85</v>
      </c>
      <c r="AY1319" s="17" t="s">
        <v>282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83</v>
      </c>
      <c r="BK1319" s="150">
        <f>ROUND(I1319*H1319,2)</f>
        <v>0</v>
      </c>
      <c r="BL1319" s="17" t="s">
        <v>199</v>
      </c>
      <c r="BM1319" s="149" t="s">
        <v>1586</v>
      </c>
    </row>
    <row r="1320" spans="2:65" s="15" customFormat="1" x14ac:dyDescent="0.2">
      <c r="B1320" s="173"/>
      <c r="D1320" s="152" t="s">
        <v>290</v>
      </c>
      <c r="E1320" s="174" t="s">
        <v>1</v>
      </c>
      <c r="F1320" s="175" t="s">
        <v>1245</v>
      </c>
      <c r="H1320" s="174" t="s">
        <v>1</v>
      </c>
      <c r="I1320" s="176"/>
      <c r="L1320" s="173"/>
      <c r="M1320" s="177"/>
      <c r="T1320" s="178"/>
      <c r="AT1320" s="174" t="s">
        <v>290</v>
      </c>
      <c r="AU1320" s="174" t="s">
        <v>85</v>
      </c>
      <c r="AV1320" s="15" t="s">
        <v>83</v>
      </c>
      <c r="AW1320" s="15" t="s">
        <v>32</v>
      </c>
      <c r="AX1320" s="15" t="s">
        <v>76</v>
      </c>
      <c r="AY1320" s="174" t="s">
        <v>282</v>
      </c>
    </row>
    <row r="1321" spans="2:65" s="12" customFormat="1" x14ac:dyDescent="0.2">
      <c r="B1321" s="151"/>
      <c r="D1321" s="152" t="s">
        <v>290</v>
      </c>
      <c r="E1321" s="153" t="s">
        <v>1</v>
      </c>
      <c r="F1321" s="154" t="s">
        <v>1511</v>
      </c>
      <c r="H1321" s="155">
        <v>172.316</v>
      </c>
      <c r="I1321" s="156"/>
      <c r="L1321" s="151"/>
      <c r="M1321" s="157"/>
      <c r="T1321" s="158"/>
      <c r="AT1321" s="153" t="s">
        <v>290</v>
      </c>
      <c r="AU1321" s="153" t="s">
        <v>85</v>
      </c>
      <c r="AV1321" s="12" t="s">
        <v>85</v>
      </c>
      <c r="AW1321" s="12" t="s">
        <v>32</v>
      </c>
      <c r="AX1321" s="12" t="s">
        <v>76</v>
      </c>
      <c r="AY1321" s="153" t="s">
        <v>282</v>
      </c>
    </row>
    <row r="1322" spans="2:65" s="12" customFormat="1" x14ac:dyDescent="0.2">
      <c r="B1322" s="151"/>
      <c r="D1322" s="152" t="s">
        <v>290</v>
      </c>
      <c r="E1322" s="153" t="s">
        <v>1</v>
      </c>
      <c r="F1322" s="154" t="s">
        <v>1577</v>
      </c>
      <c r="H1322" s="155">
        <v>13.694000000000001</v>
      </c>
      <c r="I1322" s="156"/>
      <c r="L1322" s="151"/>
      <c r="M1322" s="157"/>
      <c r="T1322" s="158"/>
      <c r="AT1322" s="153" t="s">
        <v>290</v>
      </c>
      <c r="AU1322" s="153" t="s">
        <v>85</v>
      </c>
      <c r="AV1322" s="12" t="s">
        <v>85</v>
      </c>
      <c r="AW1322" s="12" t="s">
        <v>32</v>
      </c>
      <c r="AX1322" s="12" t="s">
        <v>76</v>
      </c>
      <c r="AY1322" s="153" t="s">
        <v>282</v>
      </c>
    </row>
    <row r="1323" spans="2:65" s="14" customFormat="1" x14ac:dyDescent="0.2">
      <c r="B1323" s="166"/>
      <c r="D1323" s="152" t="s">
        <v>290</v>
      </c>
      <c r="E1323" s="167" t="s">
        <v>1</v>
      </c>
      <c r="F1323" s="168" t="s">
        <v>306</v>
      </c>
      <c r="H1323" s="169">
        <v>186.01</v>
      </c>
      <c r="I1323" s="170"/>
      <c r="L1323" s="166"/>
      <c r="M1323" s="171"/>
      <c r="T1323" s="172"/>
      <c r="AT1323" s="167" t="s">
        <v>290</v>
      </c>
      <c r="AU1323" s="167" t="s">
        <v>85</v>
      </c>
      <c r="AV1323" s="14" t="s">
        <v>105</v>
      </c>
      <c r="AW1323" s="14" t="s">
        <v>32</v>
      </c>
      <c r="AX1323" s="14" t="s">
        <v>76</v>
      </c>
      <c r="AY1323" s="167" t="s">
        <v>282</v>
      </c>
    </row>
    <row r="1324" spans="2:65" s="13" customFormat="1" x14ac:dyDescent="0.2">
      <c r="B1324" s="159"/>
      <c r="D1324" s="152" t="s">
        <v>290</v>
      </c>
      <c r="E1324" s="160" t="s">
        <v>1</v>
      </c>
      <c r="F1324" s="161" t="s">
        <v>292</v>
      </c>
      <c r="H1324" s="162">
        <v>186.01</v>
      </c>
      <c r="I1324" s="163"/>
      <c r="L1324" s="159"/>
      <c r="M1324" s="164"/>
      <c r="T1324" s="165"/>
      <c r="AT1324" s="160" t="s">
        <v>290</v>
      </c>
      <c r="AU1324" s="160" t="s">
        <v>85</v>
      </c>
      <c r="AV1324" s="13" t="s">
        <v>288</v>
      </c>
      <c r="AW1324" s="13" t="s">
        <v>32</v>
      </c>
      <c r="AX1324" s="13" t="s">
        <v>83</v>
      </c>
      <c r="AY1324" s="160" t="s">
        <v>282</v>
      </c>
    </row>
    <row r="1325" spans="2:65" s="12" customFormat="1" x14ac:dyDescent="0.2">
      <c r="B1325" s="151"/>
      <c r="D1325" s="152" t="s">
        <v>290</v>
      </c>
      <c r="F1325" s="154" t="s">
        <v>1587</v>
      </c>
      <c r="H1325" s="155">
        <v>189.73</v>
      </c>
      <c r="I1325" s="156"/>
      <c r="L1325" s="151"/>
      <c r="M1325" s="157"/>
      <c r="T1325" s="158"/>
      <c r="AT1325" s="153" t="s">
        <v>290</v>
      </c>
      <c r="AU1325" s="153" t="s">
        <v>85</v>
      </c>
      <c r="AV1325" s="12" t="s">
        <v>85</v>
      </c>
      <c r="AW1325" s="12" t="s">
        <v>4</v>
      </c>
      <c r="AX1325" s="12" t="s">
        <v>83</v>
      </c>
      <c r="AY1325" s="153" t="s">
        <v>282</v>
      </c>
    </row>
    <row r="1326" spans="2:65" s="1" customFormat="1" ht="24.2" customHeight="1" x14ac:dyDescent="0.2">
      <c r="B1326" s="32"/>
      <c r="C1326" s="137" t="s">
        <v>1588</v>
      </c>
      <c r="D1326" s="137" t="s">
        <v>284</v>
      </c>
      <c r="E1326" s="138" t="s">
        <v>1589</v>
      </c>
      <c r="F1326" s="139" t="s">
        <v>1590</v>
      </c>
      <c r="G1326" s="140" t="s">
        <v>287</v>
      </c>
      <c r="H1326" s="141">
        <v>45.11</v>
      </c>
      <c r="I1326" s="142"/>
      <c r="J1326" s="143">
        <f>ROUND(I1326*H1326,2)</f>
        <v>0</v>
      </c>
      <c r="K1326" s="144"/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199</v>
      </c>
      <c r="AT1326" s="149" t="s">
        <v>284</v>
      </c>
      <c r="AU1326" s="149" t="s">
        <v>85</v>
      </c>
      <c r="AY1326" s="17" t="s">
        <v>282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199</v>
      </c>
      <c r="BM1326" s="149" t="s">
        <v>1591</v>
      </c>
    </row>
    <row r="1327" spans="2:65" s="15" customFormat="1" x14ac:dyDescent="0.2">
      <c r="B1327" s="173"/>
      <c r="D1327" s="152" t="s">
        <v>290</v>
      </c>
      <c r="E1327" s="174" t="s">
        <v>1</v>
      </c>
      <c r="F1327" s="175" t="s">
        <v>1508</v>
      </c>
      <c r="H1327" s="174" t="s">
        <v>1</v>
      </c>
      <c r="I1327" s="176"/>
      <c r="L1327" s="173"/>
      <c r="M1327" s="177"/>
      <c r="T1327" s="178"/>
      <c r="AT1327" s="174" t="s">
        <v>290</v>
      </c>
      <c r="AU1327" s="174" t="s">
        <v>85</v>
      </c>
      <c r="AV1327" s="15" t="s">
        <v>83</v>
      </c>
      <c r="AW1327" s="15" t="s">
        <v>32</v>
      </c>
      <c r="AX1327" s="15" t="s">
        <v>76</v>
      </c>
      <c r="AY1327" s="174" t="s">
        <v>282</v>
      </c>
    </row>
    <row r="1328" spans="2:65" s="12" customFormat="1" x14ac:dyDescent="0.2">
      <c r="B1328" s="151"/>
      <c r="D1328" s="152" t="s">
        <v>290</v>
      </c>
      <c r="E1328" s="153" t="s">
        <v>1</v>
      </c>
      <c r="F1328" s="154" t="s">
        <v>1592</v>
      </c>
      <c r="H1328" s="155">
        <v>45.11</v>
      </c>
      <c r="I1328" s="156"/>
      <c r="L1328" s="151"/>
      <c r="M1328" s="157"/>
      <c r="T1328" s="158"/>
      <c r="AT1328" s="153" t="s">
        <v>290</v>
      </c>
      <c r="AU1328" s="153" t="s">
        <v>85</v>
      </c>
      <c r="AV1328" s="12" t="s">
        <v>85</v>
      </c>
      <c r="AW1328" s="12" t="s">
        <v>32</v>
      </c>
      <c r="AX1328" s="12" t="s">
        <v>76</v>
      </c>
      <c r="AY1328" s="153" t="s">
        <v>282</v>
      </c>
    </row>
    <row r="1329" spans="2:65" s="14" customFormat="1" x14ac:dyDescent="0.2">
      <c r="B1329" s="166"/>
      <c r="D1329" s="152" t="s">
        <v>290</v>
      </c>
      <c r="E1329" s="167" t="s">
        <v>1</v>
      </c>
      <c r="F1329" s="168" t="s">
        <v>306</v>
      </c>
      <c r="H1329" s="169">
        <v>45.11</v>
      </c>
      <c r="I1329" s="170"/>
      <c r="L1329" s="166"/>
      <c r="M1329" s="171"/>
      <c r="T1329" s="172"/>
      <c r="AT1329" s="167" t="s">
        <v>290</v>
      </c>
      <c r="AU1329" s="167" t="s">
        <v>85</v>
      </c>
      <c r="AV1329" s="14" t="s">
        <v>105</v>
      </c>
      <c r="AW1329" s="14" t="s">
        <v>32</v>
      </c>
      <c r="AX1329" s="14" t="s">
        <v>76</v>
      </c>
      <c r="AY1329" s="167" t="s">
        <v>282</v>
      </c>
    </row>
    <row r="1330" spans="2:65" s="13" customFormat="1" x14ac:dyDescent="0.2">
      <c r="B1330" s="159"/>
      <c r="D1330" s="152" t="s">
        <v>290</v>
      </c>
      <c r="E1330" s="160" t="s">
        <v>1</v>
      </c>
      <c r="F1330" s="161" t="s">
        <v>292</v>
      </c>
      <c r="H1330" s="162">
        <v>45.11</v>
      </c>
      <c r="I1330" s="163"/>
      <c r="L1330" s="159"/>
      <c r="M1330" s="164"/>
      <c r="T1330" s="165"/>
      <c r="AT1330" s="160" t="s">
        <v>290</v>
      </c>
      <c r="AU1330" s="160" t="s">
        <v>85</v>
      </c>
      <c r="AV1330" s="13" t="s">
        <v>288</v>
      </c>
      <c r="AW1330" s="13" t="s">
        <v>32</v>
      </c>
      <c r="AX1330" s="13" t="s">
        <v>83</v>
      </c>
      <c r="AY1330" s="160" t="s">
        <v>282</v>
      </c>
    </row>
    <row r="1331" spans="2:65" s="1" customFormat="1" ht="24.2" customHeight="1" x14ac:dyDescent="0.2">
      <c r="B1331" s="32"/>
      <c r="C1331" s="179" t="s">
        <v>1593</v>
      </c>
      <c r="D1331" s="179" t="s">
        <v>1020</v>
      </c>
      <c r="E1331" s="180" t="s">
        <v>1594</v>
      </c>
      <c r="F1331" s="181" t="s">
        <v>1595</v>
      </c>
      <c r="G1331" s="182" t="s">
        <v>287</v>
      </c>
      <c r="H1331" s="183">
        <v>52.101999999999997</v>
      </c>
      <c r="I1331" s="184"/>
      <c r="J1331" s="185">
        <f>ROUND(I1331*H1331,2)</f>
        <v>0</v>
      </c>
      <c r="K1331" s="186"/>
      <c r="L1331" s="187"/>
      <c r="M1331" s="188" t="s">
        <v>1</v>
      </c>
      <c r="N1331" s="189" t="s">
        <v>41</v>
      </c>
      <c r="P1331" s="147">
        <f>O1331*H1331</f>
        <v>0</v>
      </c>
      <c r="Q1331" s="147">
        <v>5.0000000000000001E-4</v>
      </c>
      <c r="R1331" s="147">
        <f>Q1331*H1331</f>
        <v>2.6050999999999998E-2</v>
      </c>
      <c r="S1331" s="147">
        <v>0</v>
      </c>
      <c r="T1331" s="148">
        <f>S1331*H1331</f>
        <v>0</v>
      </c>
      <c r="AR1331" s="149" t="s">
        <v>498</v>
      </c>
      <c r="AT1331" s="149" t="s">
        <v>1020</v>
      </c>
      <c r="AU1331" s="149" t="s">
        <v>85</v>
      </c>
      <c r="AY1331" s="17" t="s">
        <v>282</v>
      </c>
      <c r="BE1331" s="150">
        <f>IF(N1331="základní",J1331,0)</f>
        <v>0</v>
      </c>
      <c r="BF1331" s="150">
        <f>IF(N1331="snížená",J1331,0)</f>
        <v>0</v>
      </c>
      <c r="BG1331" s="150">
        <f>IF(N1331="zákl. přenesená",J1331,0)</f>
        <v>0</v>
      </c>
      <c r="BH1331" s="150">
        <f>IF(N1331="sníž. přenesená",J1331,0)</f>
        <v>0</v>
      </c>
      <c r="BI1331" s="150">
        <f>IF(N1331="nulová",J1331,0)</f>
        <v>0</v>
      </c>
      <c r="BJ1331" s="17" t="s">
        <v>83</v>
      </c>
      <c r="BK1331" s="150">
        <f>ROUND(I1331*H1331,2)</f>
        <v>0</v>
      </c>
      <c r="BL1331" s="17" t="s">
        <v>199</v>
      </c>
      <c r="BM1331" s="149" t="s">
        <v>1596</v>
      </c>
    </row>
    <row r="1332" spans="2:65" s="12" customFormat="1" x14ac:dyDescent="0.2">
      <c r="B1332" s="151"/>
      <c r="D1332" s="152" t="s">
        <v>290</v>
      </c>
      <c r="F1332" s="154" t="s">
        <v>1597</v>
      </c>
      <c r="H1332" s="155">
        <v>52.101999999999997</v>
      </c>
      <c r="I1332" s="156"/>
      <c r="L1332" s="151"/>
      <c r="M1332" s="157"/>
      <c r="T1332" s="158"/>
      <c r="AT1332" s="153" t="s">
        <v>290</v>
      </c>
      <c r="AU1332" s="153" t="s">
        <v>85</v>
      </c>
      <c r="AV1332" s="12" t="s">
        <v>85</v>
      </c>
      <c r="AW1332" s="12" t="s">
        <v>4</v>
      </c>
      <c r="AX1332" s="12" t="s">
        <v>83</v>
      </c>
      <c r="AY1332" s="153" t="s">
        <v>282</v>
      </c>
    </row>
    <row r="1333" spans="2:65" s="1" customFormat="1" ht="24.2" customHeight="1" x14ac:dyDescent="0.2">
      <c r="B1333" s="32"/>
      <c r="C1333" s="137" t="s">
        <v>1598</v>
      </c>
      <c r="D1333" s="137" t="s">
        <v>284</v>
      </c>
      <c r="E1333" s="138" t="s">
        <v>1599</v>
      </c>
      <c r="F1333" s="139" t="s">
        <v>1600</v>
      </c>
      <c r="G1333" s="140" t="s">
        <v>287</v>
      </c>
      <c r="H1333" s="141">
        <v>3549.174</v>
      </c>
      <c r="I1333" s="142"/>
      <c r="J1333" s="143">
        <f>ROUND(I1333*H1333,2)</f>
        <v>0</v>
      </c>
      <c r="K1333" s="144"/>
      <c r="L1333" s="32"/>
      <c r="M1333" s="145" t="s">
        <v>1</v>
      </c>
      <c r="N1333" s="146" t="s">
        <v>41</v>
      </c>
      <c r="P1333" s="147">
        <f>O1333*H1333</f>
        <v>0</v>
      </c>
      <c r="Q1333" s="147">
        <v>0</v>
      </c>
      <c r="R1333" s="147">
        <f>Q1333*H1333</f>
        <v>0</v>
      </c>
      <c r="S1333" s="147">
        <v>0</v>
      </c>
      <c r="T1333" s="148">
        <f>S1333*H1333</f>
        <v>0</v>
      </c>
      <c r="AR1333" s="149" t="s">
        <v>199</v>
      </c>
      <c r="AT1333" s="149" t="s">
        <v>284</v>
      </c>
      <c r="AU1333" s="149" t="s">
        <v>85</v>
      </c>
      <c r="AY1333" s="17" t="s">
        <v>282</v>
      </c>
      <c r="BE1333" s="150">
        <f>IF(N1333="základní",J1333,0)</f>
        <v>0</v>
      </c>
      <c r="BF1333" s="150">
        <f>IF(N1333="snížená",J1333,0)</f>
        <v>0</v>
      </c>
      <c r="BG1333" s="150">
        <f>IF(N1333="zákl. přenesená",J1333,0)</f>
        <v>0</v>
      </c>
      <c r="BH1333" s="150">
        <f>IF(N1333="sníž. přenesená",J1333,0)</f>
        <v>0</v>
      </c>
      <c r="BI1333" s="150">
        <f>IF(N1333="nulová",J1333,0)</f>
        <v>0</v>
      </c>
      <c r="BJ1333" s="17" t="s">
        <v>83</v>
      </c>
      <c r="BK1333" s="150">
        <f>ROUND(I1333*H1333,2)</f>
        <v>0</v>
      </c>
      <c r="BL1333" s="17" t="s">
        <v>199</v>
      </c>
      <c r="BM1333" s="149" t="s">
        <v>1601</v>
      </c>
    </row>
    <row r="1334" spans="2:65" s="15" customFormat="1" x14ac:dyDescent="0.2">
      <c r="B1334" s="173"/>
      <c r="D1334" s="152" t="s">
        <v>290</v>
      </c>
      <c r="E1334" s="174" t="s">
        <v>1</v>
      </c>
      <c r="F1334" s="175" t="s">
        <v>1602</v>
      </c>
      <c r="H1334" s="174" t="s">
        <v>1</v>
      </c>
      <c r="I1334" s="176"/>
      <c r="L1334" s="173"/>
      <c r="M1334" s="177"/>
      <c r="T1334" s="178"/>
      <c r="AT1334" s="174" t="s">
        <v>290</v>
      </c>
      <c r="AU1334" s="174" t="s">
        <v>85</v>
      </c>
      <c r="AV1334" s="15" t="s">
        <v>83</v>
      </c>
      <c r="AW1334" s="15" t="s">
        <v>32</v>
      </c>
      <c r="AX1334" s="15" t="s">
        <v>76</v>
      </c>
      <c r="AY1334" s="174" t="s">
        <v>282</v>
      </c>
    </row>
    <row r="1335" spans="2:65" s="12" customFormat="1" x14ac:dyDescent="0.2">
      <c r="B1335" s="151"/>
      <c r="D1335" s="152" t="s">
        <v>290</v>
      </c>
      <c r="E1335" s="153" t="s">
        <v>1</v>
      </c>
      <c r="F1335" s="154" t="s">
        <v>1603</v>
      </c>
      <c r="H1335" s="155">
        <v>3877.4540000000002</v>
      </c>
      <c r="I1335" s="156"/>
      <c r="L1335" s="151"/>
      <c r="M1335" s="157"/>
      <c r="T1335" s="158"/>
      <c r="AT1335" s="153" t="s">
        <v>290</v>
      </c>
      <c r="AU1335" s="153" t="s">
        <v>85</v>
      </c>
      <c r="AV1335" s="12" t="s">
        <v>85</v>
      </c>
      <c r="AW1335" s="12" t="s">
        <v>32</v>
      </c>
      <c r="AX1335" s="12" t="s">
        <v>76</v>
      </c>
      <c r="AY1335" s="153" t="s">
        <v>282</v>
      </c>
    </row>
    <row r="1336" spans="2:65" s="12" customFormat="1" x14ac:dyDescent="0.2">
      <c r="B1336" s="151"/>
      <c r="D1336" s="152" t="s">
        <v>290</v>
      </c>
      <c r="E1336" s="153" t="s">
        <v>1</v>
      </c>
      <c r="F1336" s="154" t="s">
        <v>1604</v>
      </c>
      <c r="H1336" s="155">
        <v>25.78</v>
      </c>
      <c r="I1336" s="156"/>
      <c r="L1336" s="151"/>
      <c r="M1336" s="157"/>
      <c r="T1336" s="158"/>
      <c r="AT1336" s="153" t="s">
        <v>290</v>
      </c>
      <c r="AU1336" s="153" t="s">
        <v>85</v>
      </c>
      <c r="AV1336" s="12" t="s">
        <v>85</v>
      </c>
      <c r="AW1336" s="12" t="s">
        <v>32</v>
      </c>
      <c r="AX1336" s="12" t="s">
        <v>76</v>
      </c>
      <c r="AY1336" s="153" t="s">
        <v>282</v>
      </c>
    </row>
    <row r="1337" spans="2:65" s="14" customFormat="1" x14ac:dyDescent="0.2">
      <c r="B1337" s="166"/>
      <c r="D1337" s="152" t="s">
        <v>290</v>
      </c>
      <c r="E1337" s="167" t="s">
        <v>1</v>
      </c>
      <c r="F1337" s="168" t="s">
        <v>306</v>
      </c>
      <c r="H1337" s="169">
        <v>3903.2339999999999</v>
      </c>
      <c r="I1337" s="170"/>
      <c r="L1337" s="166"/>
      <c r="M1337" s="171"/>
      <c r="T1337" s="172"/>
      <c r="AT1337" s="167" t="s">
        <v>290</v>
      </c>
      <c r="AU1337" s="167" t="s">
        <v>85</v>
      </c>
      <c r="AV1337" s="14" t="s">
        <v>105</v>
      </c>
      <c r="AW1337" s="14" t="s">
        <v>32</v>
      </c>
      <c r="AX1337" s="14" t="s">
        <v>76</v>
      </c>
      <c r="AY1337" s="167" t="s">
        <v>282</v>
      </c>
    </row>
    <row r="1338" spans="2:65" s="12" customFormat="1" x14ac:dyDescent="0.2">
      <c r="B1338" s="151"/>
      <c r="D1338" s="152" t="s">
        <v>290</v>
      </c>
      <c r="E1338" s="153" t="s">
        <v>1</v>
      </c>
      <c r="F1338" s="154" t="s">
        <v>1605</v>
      </c>
      <c r="H1338" s="155">
        <v>-241.74</v>
      </c>
      <c r="I1338" s="156"/>
      <c r="L1338" s="151"/>
      <c r="M1338" s="157"/>
      <c r="T1338" s="158"/>
      <c r="AT1338" s="153" t="s">
        <v>290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282</v>
      </c>
    </row>
    <row r="1339" spans="2:65" s="14" customFormat="1" x14ac:dyDescent="0.2">
      <c r="B1339" s="166"/>
      <c r="D1339" s="152" t="s">
        <v>290</v>
      </c>
      <c r="E1339" s="167" t="s">
        <v>1</v>
      </c>
      <c r="F1339" s="168" t="s">
        <v>306</v>
      </c>
      <c r="H1339" s="169">
        <v>-241.74</v>
      </c>
      <c r="I1339" s="170"/>
      <c r="L1339" s="166"/>
      <c r="M1339" s="171"/>
      <c r="T1339" s="172"/>
      <c r="AT1339" s="167" t="s">
        <v>290</v>
      </c>
      <c r="AU1339" s="167" t="s">
        <v>85</v>
      </c>
      <c r="AV1339" s="14" t="s">
        <v>105</v>
      </c>
      <c r="AW1339" s="14" t="s">
        <v>32</v>
      </c>
      <c r="AX1339" s="14" t="s">
        <v>76</v>
      </c>
      <c r="AY1339" s="167" t="s">
        <v>282</v>
      </c>
    </row>
    <row r="1340" spans="2:65" s="12" customFormat="1" x14ac:dyDescent="0.2">
      <c r="B1340" s="151"/>
      <c r="D1340" s="152" t="s">
        <v>290</v>
      </c>
      <c r="E1340" s="153" t="s">
        <v>1</v>
      </c>
      <c r="F1340" s="154" t="s">
        <v>1606</v>
      </c>
      <c r="H1340" s="155">
        <v>-112.32</v>
      </c>
      <c r="I1340" s="156"/>
      <c r="L1340" s="151"/>
      <c r="M1340" s="157"/>
      <c r="T1340" s="158"/>
      <c r="AT1340" s="153" t="s">
        <v>290</v>
      </c>
      <c r="AU1340" s="153" t="s">
        <v>85</v>
      </c>
      <c r="AV1340" s="12" t="s">
        <v>85</v>
      </c>
      <c r="AW1340" s="12" t="s">
        <v>32</v>
      </c>
      <c r="AX1340" s="12" t="s">
        <v>76</v>
      </c>
      <c r="AY1340" s="153" t="s">
        <v>282</v>
      </c>
    </row>
    <row r="1341" spans="2:65" s="14" customFormat="1" x14ac:dyDescent="0.2">
      <c r="B1341" s="166"/>
      <c r="D1341" s="152" t="s">
        <v>290</v>
      </c>
      <c r="E1341" s="167" t="s">
        <v>1</v>
      </c>
      <c r="F1341" s="168" t="s">
        <v>306</v>
      </c>
      <c r="H1341" s="169">
        <v>-112.32</v>
      </c>
      <c r="I1341" s="170"/>
      <c r="L1341" s="166"/>
      <c r="M1341" s="171"/>
      <c r="T1341" s="172"/>
      <c r="AT1341" s="167" t="s">
        <v>290</v>
      </c>
      <c r="AU1341" s="167" t="s">
        <v>85</v>
      </c>
      <c r="AV1341" s="14" t="s">
        <v>105</v>
      </c>
      <c r="AW1341" s="14" t="s">
        <v>32</v>
      </c>
      <c r="AX1341" s="14" t="s">
        <v>76</v>
      </c>
      <c r="AY1341" s="167" t="s">
        <v>282</v>
      </c>
    </row>
    <row r="1342" spans="2:65" s="13" customFormat="1" x14ac:dyDescent="0.2">
      <c r="B1342" s="159"/>
      <c r="D1342" s="152" t="s">
        <v>290</v>
      </c>
      <c r="E1342" s="160" t="s">
        <v>1</v>
      </c>
      <c r="F1342" s="161" t="s">
        <v>292</v>
      </c>
      <c r="H1342" s="162">
        <v>3549.174</v>
      </c>
      <c r="I1342" s="163"/>
      <c r="L1342" s="159"/>
      <c r="M1342" s="164"/>
      <c r="T1342" s="165"/>
      <c r="AT1342" s="160" t="s">
        <v>290</v>
      </c>
      <c r="AU1342" s="160" t="s">
        <v>85</v>
      </c>
      <c r="AV1342" s="13" t="s">
        <v>288</v>
      </c>
      <c r="AW1342" s="13" t="s">
        <v>32</v>
      </c>
      <c r="AX1342" s="13" t="s">
        <v>83</v>
      </c>
      <c r="AY1342" s="160" t="s">
        <v>282</v>
      </c>
    </row>
    <row r="1343" spans="2:65" s="1" customFormat="1" ht="37.9" customHeight="1" x14ac:dyDescent="0.2">
      <c r="B1343" s="32"/>
      <c r="C1343" s="179" t="s">
        <v>1607</v>
      </c>
      <c r="D1343" s="179" t="s">
        <v>1020</v>
      </c>
      <c r="E1343" s="180" t="s">
        <v>1608</v>
      </c>
      <c r="F1343" s="181" t="s">
        <v>1609</v>
      </c>
      <c r="G1343" s="182" t="s">
        <v>287</v>
      </c>
      <c r="H1343" s="183">
        <v>1398.886</v>
      </c>
      <c r="I1343" s="184"/>
      <c r="J1343" s="185">
        <f>ROUND(I1343*H1343,2)</f>
        <v>0</v>
      </c>
      <c r="K1343" s="186"/>
      <c r="L1343" s="187"/>
      <c r="M1343" s="188" t="s">
        <v>1</v>
      </c>
      <c r="N1343" s="189" t="s">
        <v>41</v>
      </c>
      <c r="P1343" s="147">
        <f>O1343*H1343</f>
        <v>0</v>
      </c>
      <c r="Q1343" s="147">
        <v>5.3E-3</v>
      </c>
      <c r="R1343" s="147">
        <f>Q1343*H1343</f>
        <v>7.4140958000000001</v>
      </c>
      <c r="S1343" s="147">
        <v>0</v>
      </c>
      <c r="T1343" s="148">
        <f>S1343*H1343</f>
        <v>0</v>
      </c>
      <c r="AR1343" s="149" t="s">
        <v>498</v>
      </c>
      <c r="AT1343" s="149" t="s">
        <v>1020</v>
      </c>
      <c r="AU1343" s="149" t="s">
        <v>85</v>
      </c>
      <c r="AY1343" s="17" t="s">
        <v>282</v>
      </c>
      <c r="BE1343" s="150">
        <f>IF(N1343="základní",J1343,0)</f>
        <v>0</v>
      </c>
      <c r="BF1343" s="150">
        <f>IF(N1343="snížená",J1343,0)</f>
        <v>0</v>
      </c>
      <c r="BG1343" s="150">
        <f>IF(N1343="zákl. přenesená",J1343,0)</f>
        <v>0</v>
      </c>
      <c r="BH1343" s="150">
        <f>IF(N1343="sníž. přenesená",J1343,0)</f>
        <v>0</v>
      </c>
      <c r="BI1343" s="150">
        <f>IF(N1343="nulová",J1343,0)</f>
        <v>0</v>
      </c>
      <c r="BJ1343" s="17" t="s">
        <v>83</v>
      </c>
      <c r="BK1343" s="150">
        <f>ROUND(I1343*H1343,2)</f>
        <v>0</v>
      </c>
      <c r="BL1343" s="17" t="s">
        <v>199</v>
      </c>
      <c r="BM1343" s="149" t="s">
        <v>1610</v>
      </c>
    </row>
    <row r="1344" spans="2:65" s="15" customFormat="1" x14ac:dyDescent="0.2">
      <c r="B1344" s="173"/>
      <c r="D1344" s="152" t="s">
        <v>290</v>
      </c>
      <c r="E1344" s="174" t="s">
        <v>1</v>
      </c>
      <c r="F1344" s="175" t="s">
        <v>1602</v>
      </c>
      <c r="H1344" s="174" t="s">
        <v>1</v>
      </c>
      <c r="I1344" s="176"/>
      <c r="L1344" s="173"/>
      <c r="M1344" s="177"/>
      <c r="T1344" s="178"/>
      <c r="AT1344" s="174" t="s">
        <v>290</v>
      </c>
      <c r="AU1344" s="174" t="s">
        <v>85</v>
      </c>
      <c r="AV1344" s="15" t="s">
        <v>83</v>
      </c>
      <c r="AW1344" s="15" t="s">
        <v>32</v>
      </c>
      <c r="AX1344" s="15" t="s">
        <v>76</v>
      </c>
      <c r="AY1344" s="174" t="s">
        <v>282</v>
      </c>
    </row>
    <row r="1345" spans="2:65" s="12" customFormat="1" x14ac:dyDescent="0.2">
      <c r="B1345" s="151"/>
      <c r="D1345" s="152" t="s">
        <v>290</v>
      </c>
      <c r="E1345" s="153" t="s">
        <v>1</v>
      </c>
      <c r="F1345" s="154" t="s">
        <v>1611</v>
      </c>
      <c r="H1345" s="155">
        <v>1292.4849999999999</v>
      </c>
      <c r="I1345" s="156"/>
      <c r="L1345" s="151"/>
      <c r="M1345" s="157"/>
      <c r="T1345" s="158"/>
      <c r="AT1345" s="153" t="s">
        <v>290</v>
      </c>
      <c r="AU1345" s="153" t="s">
        <v>85</v>
      </c>
      <c r="AV1345" s="12" t="s">
        <v>85</v>
      </c>
      <c r="AW1345" s="12" t="s">
        <v>32</v>
      </c>
      <c r="AX1345" s="12" t="s">
        <v>76</v>
      </c>
      <c r="AY1345" s="153" t="s">
        <v>282</v>
      </c>
    </row>
    <row r="1346" spans="2:65" s="12" customFormat="1" x14ac:dyDescent="0.2">
      <c r="B1346" s="151"/>
      <c r="D1346" s="152" t="s">
        <v>290</v>
      </c>
      <c r="E1346" s="153" t="s">
        <v>1</v>
      </c>
      <c r="F1346" s="154" t="s">
        <v>1604</v>
      </c>
      <c r="H1346" s="155">
        <v>25.78</v>
      </c>
      <c r="I1346" s="156"/>
      <c r="L1346" s="151"/>
      <c r="M1346" s="157"/>
      <c r="T1346" s="158"/>
      <c r="AT1346" s="153" t="s">
        <v>290</v>
      </c>
      <c r="AU1346" s="153" t="s">
        <v>85</v>
      </c>
      <c r="AV1346" s="12" t="s">
        <v>85</v>
      </c>
      <c r="AW1346" s="12" t="s">
        <v>32</v>
      </c>
      <c r="AX1346" s="12" t="s">
        <v>76</v>
      </c>
      <c r="AY1346" s="153" t="s">
        <v>282</v>
      </c>
    </row>
    <row r="1347" spans="2:65" s="14" customFormat="1" x14ac:dyDescent="0.2">
      <c r="B1347" s="166"/>
      <c r="D1347" s="152" t="s">
        <v>290</v>
      </c>
      <c r="E1347" s="167" t="s">
        <v>1</v>
      </c>
      <c r="F1347" s="168" t="s">
        <v>306</v>
      </c>
      <c r="H1347" s="169">
        <v>1318.2650000000001</v>
      </c>
      <c r="I1347" s="170"/>
      <c r="L1347" s="166"/>
      <c r="M1347" s="171"/>
      <c r="T1347" s="172"/>
      <c r="AT1347" s="167" t="s">
        <v>290</v>
      </c>
      <c r="AU1347" s="167" t="s">
        <v>85</v>
      </c>
      <c r="AV1347" s="14" t="s">
        <v>105</v>
      </c>
      <c r="AW1347" s="14" t="s">
        <v>32</v>
      </c>
      <c r="AX1347" s="14" t="s">
        <v>76</v>
      </c>
      <c r="AY1347" s="167" t="s">
        <v>282</v>
      </c>
    </row>
    <row r="1348" spans="2:65" s="12" customFormat="1" x14ac:dyDescent="0.2">
      <c r="B1348" s="151"/>
      <c r="D1348" s="152" t="s">
        <v>290</v>
      </c>
      <c r="E1348" s="153" t="s">
        <v>1</v>
      </c>
      <c r="F1348" s="154" t="s">
        <v>1612</v>
      </c>
      <c r="H1348" s="155">
        <v>-80.58</v>
      </c>
      <c r="I1348" s="156"/>
      <c r="L1348" s="151"/>
      <c r="M1348" s="157"/>
      <c r="T1348" s="158"/>
      <c r="AT1348" s="153" t="s">
        <v>290</v>
      </c>
      <c r="AU1348" s="153" t="s">
        <v>85</v>
      </c>
      <c r="AV1348" s="12" t="s">
        <v>85</v>
      </c>
      <c r="AW1348" s="12" t="s">
        <v>32</v>
      </c>
      <c r="AX1348" s="12" t="s">
        <v>76</v>
      </c>
      <c r="AY1348" s="153" t="s">
        <v>282</v>
      </c>
    </row>
    <row r="1349" spans="2:65" s="14" customFormat="1" x14ac:dyDescent="0.2">
      <c r="B1349" s="166"/>
      <c r="D1349" s="152" t="s">
        <v>290</v>
      </c>
      <c r="E1349" s="167" t="s">
        <v>1</v>
      </c>
      <c r="F1349" s="168" t="s">
        <v>306</v>
      </c>
      <c r="H1349" s="169">
        <v>-80.58</v>
      </c>
      <c r="I1349" s="170"/>
      <c r="L1349" s="166"/>
      <c r="M1349" s="171"/>
      <c r="T1349" s="172"/>
      <c r="AT1349" s="167" t="s">
        <v>290</v>
      </c>
      <c r="AU1349" s="167" t="s">
        <v>85</v>
      </c>
      <c r="AV1349" s="14" t="s">
        <v>105</v>
      </c>
      <c r="AW1349" s="14" t="s">
        <v>32</v>
      </c>
      <c r="AX1349" s="14" t="s">
        <v>76</v>
      </c>
      <c r="AY1349" s="167" t="s">
        <v>282</v>
      </c>
    </row>
    <row r="1350" spans="2:65" s="12" customFormat="1" x14ac:dyDescent="0.2">
      <c r="B1350" s="151"/>
      <c r="D1350" s="152" t="s">
        <v>290</v>
      </c>
      <c r="E1350" s="153" t="s">
        <v>1</v>
      </c>
      <c r="F1350" s="154" t="s">
        <v>1613</v>
      </c>
      <c r="H1350" s="155">
        <v>-37.44</v>
      </c>
      <c r="I1350" s="156"/>
      <c r="L1350" s="151"/>
      <c r="M1350" s="157"/>
      <c r="T1350" s="158"/>
      <c r="AT1350" s="153" t="s">
        <v>290</v>
      </c>
      <c r="AU1350" s="153" t="s">
        <v>85</v>
      </c>
      <c r="AV1350" s="12" t="s">
        <v>85</v>
      </c>
      <c r="AW1350" s="12" t="s">
        <v>32</v>
      </c>
      <c r="AX1350" s="12" t="s">
        <v>76</v>
      </c>
      <c r="AY1350" s="153" t="s">
        <v>282</v>
      </c>
    </row>
    <row r="1351" spans="2:65" s="14" customFormat="1" x14ac:dyDescent="0.2">
      <c r="B1351" s="166"/>
      <c r="D1351" s="152" t="s">
        <v>290</v>
      </c>
      <c r="E1351" s="167" t="s">
        <v>1</v>
      </c>
      <c r="F1351" s="168" t="s">
        <v>306</v>
      </c>
      <c r="H1351" s="169">
        <v>-37.44</v>
      </c>
      <c r="I1351" s="170"/>
      <c r="L1351" s="166"/>
      <c r="M1351" s="171"/>
      <c r="T1351" s="172"/>
      <c r="AT1351" s="167" t="s">
        <v>290</v>
      </c>
      <c r="AU1351" s="167" t="s">
        <v>85</v>
      </c>
      <c r="AV1351" s="14" t="s">
        <v>105</v>
      </c>
      <c r="AW1351" s="14" t="s">
        <v>32</v>
      </c>
      <c r="AX1351" s="14" t="s">
        <v>76</v>
      </c>
      <c r="AY1351" s="167" t="s">
        <v>282</v>
      </c>
    </row>
    <row r="1352" spans="2:65" s="13" customFormat="1" x14ac:dyDescent="0.2">
      <c r="B1352" s="159"/>
      <c r="D1352" s="152" t="s">
        <v>290</v>
      </c>
      <c r="E1352" s="160" t="s">
        <v>1</v>
      </c>
      <c r="F1352" s="161" t="s">
        <v>292</v>
      </c>
      <c r="H1352" s="162">
        <v>1200.2449999999999</v>
      </c>
      <c r="I1352" s="163"/>
      <c r="L1352" s="159"/>
      <c r="M1352" s="164"/>
      <c r="T1352" s="165"/>
      <c r="AT1352" s="160" t="s">
        <v>290</v>
      </c>
      <c r="AU1352" s="160" t="s">
        <v>85</v>
      </c>
      <c r="AV1352" s="13" t="s">
        <v>288</v>
      </c>
      <c r="AW1352" s="13" t="s">
        <v>32</v>
      </c>
      <c r="AX1352" s="13" t="s">
        <v>83</v>
      </c>
      <c r="AY1352" s="160" t="s">
        <v>282</v>
      </c>
    </row>
    <row r="1353" spans="2:65" s="12" customFormat="1" x14ac:dyDescent="0.2">
      <c r="B1353" s="151"/>
      <c r="D1353" s="152" t="s">
        <v>290</v>
      </c>
      <c r="F1353" s="154" t="s">
        <v>1614</v>
      </c>
      <c r="H1353" s="155">
        <v>1398.886</v>
      </c>
      <c r="I1353" s="156"/>
      <c r="L1353" s="151"/>
      <c r="M1353" s="157"/>
      <c r="T1353" s="158"/>
      <c r="AT1353" s="153" t="s">
        <v>290</v>
      </c>
      <c r="AU1353" s="153" t="s">
        <v>85</v>
      </c>
      <c r="AV1353" s="12" t="s">
        <v>85</v>
      </c>
      <c r="AW1353" s="12" t="s">
        <v>4</v>
      </c>
      <c r="AX1353" s="12" t="s">
        <v>83</v>
      </c>
      <c r="AY1353" s="153" t="s">
        <v>282</v>
      </c>
    </row>
    <row r="1354" spans="2:65" s="1" customFormat="1" ht="24.2" customHeight="1" x14ac:dyDescent="0.2">
      <c r="B1354" s="32"/>
      <c r="C1354" s="179" t="s">
        <v>1615</v>
      </c>
      <c r="D1354" s="179" t="s">
        <v>1020</v>
      </c>
      <c r="E1354" s="180" t="s">
        <v>1616</v>
      </c>
      <c r="F1354" s="181" t="s">
        <v>1617</v>
      </c>
      <c r="G1354" s="182" t="s">
        <v>287</v>
      </c>
      <c r="H1354" s="183">
        <v>1398.886</v>
      </c>
      <c r="I1354" s="184"/>
      <c r="J1354" s="185">
        <f>ROUND(I1354*H1354,2)</f>
        <v>0</v>
      </c>
      <c r="K1354" s="186"/>
      <c r="L1354" s="187"/>
      <c r="M1354" s="188" t="s">
        <v>1</v>
      </c>
      <c r="N1354" s="189" t="s">
        <v>41</v>
      </c>
      <c r="P1354" s="147">
        <f>O1354*H1354</f>
        <v>0</v>
      </c>
      <c r="Q1354" s="147">
        <v>5.3E-3</v>
      </c>
      <c r="R1354" s="147">
        <f>Q1354*H1354</f>
        <v>7.4140958000000001</v>
      </c>
      <c r="S1354" s="147">
        <v>0</v>
      </c>
      <c r="T1354" s="148">
        <f>S1354*H1354</f>
        <v>0</v>
      </c>
      <c r="AR1354" s="149" t="s">
        <v>498</v>
      </c>
      <c r="AT1354" s="149" t="s">
        <v>1020</v>
      </c>
      <c r="AU1354" s="149" t="s">
        <v>85</v>
      </c>
      <c r="AY1354" s="17" t="s">
        <v>282</v>
      </c>
      <c r="BE1354" s="150">
        <f>IF(N1354="základní",J1354,0)</f>
        <v>0</v>
      </c>
      <c r="BF1354" s="150">
        <f>IF(N1354="snížená",J1354,0)</f>
        <v>0</v>
      </c>
      <c r="BG1354" s="150">
        <f>IF(N1354="zákl. přenesená",J1354,0)</f>
        <v>0</v>
      </c>
      <c r="BH1354" s="150">
        <f>IF(N1354="sníž. přenesená",J1354,0)</f>
        <v>0</v>
      </c>
      <c r="BI1354" s="150">
        <f>IF(N1354="nulová",J1354,0)</f>
        <v>0</v>
      </c>
      <c r="BJ1354" s="17" t="s">
        <v>83</v>
      </c>
      <c r="BK1354" s="150">
        <f>ROUND(I1354*H1354,2)</f>
        <v>0</v>
      </c>
      <c r="BL1354" s="17" t="s">
        <v>199</v>
      </c>
      <c r="BM1354" s="149" t="s">
        <v>1618</v>
      </c>
    </row>
    <row r="1355" spans="2:65" s="15" customFormat="1" x14ac:dyDescent="0.2">
      <c r="B1355" s="173"/>
      <c r="D1355" s="152" t="s">
        <v>290</v>
      </c>
      <c r="E1355" s="174" t="s">
        <v>1</v>
      </c>
      <c r="F1355" s="175" t="s">
        <v>1602</v>
      </c>
      <c r="H1355" s="174" t="s">
        <v>1</v>
      </c>
      <c r="I1355" s="176"/>
      <c r="L1355" s="173"/>
      <c r="M1355" s="177"/>
      <c r="T1355" s="178"/>
      <c r="AT1355" s="174" t="s">
        <v>290</v>
      </c>
      <c r="AU1355" s="174" t="s">
        <v>85</v>
      </c>
      <c r="AV1355" s="15" t="s">
        <v>83</v>
      </c>
      <c r="AW1355" s="15" t="s">
        <v>32</v>
      </c>
      <c r="AX1355" s="15" t="s">
        <v>76</v>
      </c>
      <c r="AY1355" s="174" t="s">
        <v>282</v>
      </c>
    </row>
    <row r="1356" spans="2:65" s="12" customFormat="1" x14ac:dyDescent="0.2">
      <c r="B1356" s="151"/>
      <c r="D1356" s="152" t="s">
        <v>290</v>
      </c>
      <c r="E1356" s="153" t="s">
        <v>1</v>
      </c>
      <c r="F1356" s="154" t="s">
        <v>1611</v>
      </c>
      <c r="H1356" s="155">
        <v>1292.4849999999999</v>
      </c>
      <c r="I1356" s="156"/>
      <c r="L1356" s="151"/>
      <c r="M1356" s="157"/>
      <c r="T1356" s="158"/>
      <c r="AT1356" s="153" t="s">
        <v>290</v>
      </c>
      <c r="AU1356" s="153" t="s">
        <v>85</v>
      </c>
      <c r="AV1356" s="12" t="s">
        <v>85</v>
      </c>
      <c r="AW1356" s="12" t="s">
        <v>32</v>
      </c>
      <c r="AX1356" s="12" t="s">
        <v>76</v>
      </c>
      <c r="AY1356" s="153" t="s">
        <v>282</v>
      </c>
    </row>
    <row r="1357" spans="2:65" s="12" customFormat="1" x14ac:dyDescent="0.2">
      <c r="B1357" s="151"/>
      <c r="D1357" s="152" t="s">
        <v>290</v>
      </c>
      <c r="E1357" s="153" t="s">
        <v>1</v>
      </c>
      <c r="F1357" s="154" t="s">
        <v>1604</v>
      </c>
      <c r="H1357" s="155">
        <v>25.78</v>
      </c>
      <c r="I1357" s="156"/>
      <c r="L1357" s="151"/>
      <c r="M1357" s="157"/>
      <c r="T1357" s="158"/>
      <c r="AT1357" s="153" t="s">
        <v>290</v>
      </c>
      <c r="AU1357" s="153" t="s">
        <v>85</v>
      </c>
      <c r="AV1357" s="12" t="s">
        <v>85</v>
      </c>
      <c r="AW1357" s="12" t="s">
        <v>32</v>
      </c>
      <c r="AX1357" s="12" t="s">
        <v>76</v>
      </c>
      <c r="AY1357" s="153" t="s">
        <v>282</v>
      </c>
    </row>
    <row r="1358" spans="2:65" s="14" customFormat="1" x14ac:dyDescent="0.2">
      <c r="B1358" s="166"/>
      <c r="D1358" s="152" t="s">
        <v>290</v>
      </c>
      <c r="E1358" s="167" t="s">
        <v>1</v>
      </c>
      <c r="F1358" s="168" t="s">
        <v>306</v>
      </c>
      <c r="H1358" s="169">
        <v>1318.2650000000001</v>
      </c>
      <c r="I1358" s="170"/>
      <c r="L1358" s="166"/>
      <c r="M1358" s="171"/>
      <c r="T1358" s="172"/>
      <c r="AT1358" s="167" t="s">
        <v>290</v>
      </c>
      <c r="AU1358" s="167" t="s">
        <v>85</v>
      </c>
      <c r="AV1358" s="14" t="s">
        <v>105</v>
      </c>
      <c r="AW1358" s="14" t="s">
        <v>32</v>
      </c>
      <c r="AX1358" s="14" t="s">
        <v>76</v>
      </c>
      <c r="AY1358" s="167" t="s">
        <v>282</v>
      </c>
    </row>
    <row r="1359" spans="2:65" s="12" customFormat="1" x14ac:dyDescent="0.2">
      <c r="B1359" s="151"/>
      <c r="D1359" s="152" t="s">
        <v>290</v>
      </c>
      <c r="E1359" s="153" t="s">
        <v>1</v>
      </c>
      <c r="F1359" s="154" t="s">
        <v>1612</v>
      </c>
      <c r="H1359" s="155">
        <v>-80.58</v>
      </c>
      <c r="I1359" s="156"/>
      <c r="L1359" s="151"/>
      <c r="M1359" s="157"/>
      <c r="T1359" s="158"/>
      <c r="AT1359" s="153" t="s">
        <v>290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282</v>
      </c>
    </row>
    <row r="1360" spans="2:65" s="14" customFormat="1" x14ac:dyDescent="0.2">
      <c r="B1360" s="166"/>
      <c r="D1360" s="152" t="s">
        <v>290</v>
      </c>
      <c r="E1360" s="167" t="s">
        <v>1</v>
      </c>
      <c r="F1360" s="168" t="s">
        <v>306</v>
      </c>
      <c r="H1360" s="169">
        <v>-80.58</v>
      </c>
      <c r="I1360" s="170"/>
      <c r="L1360" s="166"/>
      <c r="M1360" s="171"/>
      <c r="T1360" s="172"/>
      <c r="AT1360" s="167" t="s">
        <v>290</v>
      </c>
      <c r="AU1360" s="167" t="s">
        <v>85</v>
      </c>
      <c r="AV1360" s="14" t="s">
        <v>105</v>
      </c>
      <c r="AW1360" s="14" t="s">
        <v>32</v>
      </c>
      <c r="AX1360" s="14" t="s">
        <v>76</v>
      </c>
      <c r="AY1360" s="167" t="s">
        <v>282</v>
      </c>
    </row>
    <row r="1361" spans="2:65" s="12" customFormat="1" x14ac:dyDescent="0.2">
      <c r="B1361" s="151"/>
      <c r="D1361" s="152" t="s">
        <v>290</v>
      </c>
      <c r="E1361" s="153" t="s">
        <v>1</v>
      </c>
      <c r="F1361" s="154" t="s">
        <v>1613</v>
      </c>
      <c r="H1361" s="155">
        <v>-37.44</v>
      </c>
      <c r="I1361" s="156"/>
      <c r="L1361" s="151"/>
      <c r="M1361" s="157"/>
      <c r="T1361" s="158"/>
      <c r="AT1361" s="153" t="s">
        <v>290</v>
      </c>
      <c r="AU1361" s="153" t="s">
        <v>85</v>
      </c>
      <c r="AV1361" s="12" t="s">
        <v>85</v>
      </c>
      <c r="AW1361" s="12" t="s">
        <v>32</v>
      </c>
      <c r="AX1361" s="12" t="s">
        <v>76</v>
      </c>
      <c r="AY1361" s="153" t="s">
        <v>282</v>
      </c>
    </row>
    <row r="1362" spans="2:65" s="14" customFormat="1" x14ac:dyDescent="0.2">
      <c r="B1362" s="166"/>
      <c r="D1362" s="152" t="s">
        <v>290</v>
      </c>
      <c r="E1362" s="167" t="s">
        <v>1</v>
      </c>
      <c r="F1362" s="168" t="s">
        <v>306</v>
      </c>
      <c r="H1362" s="169">
        <v>-37.44</v>
      </c>
      <c r="I1362" s="170"/>
      <c r="L1362" s="166"/>
      <c r="M1362" s="171"/>
      <c r="T1362" s="172"/>
      <c r="AT1362" s="167" t="s">
        <v>290</v>
      </c>
      <c r="AU1362" s="167" t="s">
        <v>85</v>
      </c>
      <c r="AV1362" s="14" t="s">
        <v>105</v>
      </c>
      <c r="AW1362" s="14" t="s">
        <v>32</v>
      </c>
      <c r="AX1362" s="14" t="s">
        <v>76</v>
      </c>
      <c r="AY1362" s="167" t="s">
        <v>282</v>
      </c>
    </row>
    <row r="1363" spans="2:65" s="13" customFormat="1" x14ac:dyDescent="0.2">
      <c r="B1363" s="159"/>
      <c r="D1363" s="152" t="s">
        <v>290</v>
      </c>
      <c r="E1363" s="160" t="s">
        <v>1</v>
      </c>
      <c r="F1363" s="161" t="s">
        <v>292</v>
      </c>
      <c r="H1363" s="162">
        <v>1200.2449999999999</v>
      </c>
      <c r="I1363" s="163"/>
      <c r="L1363" s="159"/>
      <c r="M1363" s="164"/>
      <c r="T1363" s="165"/>
      <c r="AT1363" s="160" t="s">
        <v>290</v>
      </c>
      <c r="AU1363" s="160" t="s">
        <v>85</v>
      </c>
      <c r="AV1363" s="13" t="s">
        <v>288</v>
      </c>
      <c r="AW1363" s="13" t="s">
        <v>32</v>
      </c>
      <c r="AX1363" s="13" t="s">
        <v>83</v>
      </c>
      <c r="AY1363" s="160" t="s">
        <v>282</v>
      </c>
    </row>
    <row r="1364" spans="2:65" s="12" customFormat="1" x14ac:dyDescent="0.2">
      <c r="B1364" s="151"/>
      <c r="D1364" s="152" t="s">
        <v>290</v>
      </c>
      <c r="F1364" s="154" t="s">
        <v>1614</v>
      </c>
      <c r="H1364" s="155">
        <v>1398.886</v>
      </c>
      <c r="I1364" s="156"/>
      <c r="L1364" s="151"/>
      <c r="M1364" s="157"/>
      <c r="T1364" s="158"/>
      <c r="AT1364" s="153" t="s">
        <v>290</v>
      </c>
      <c r="AU1364" s="153" t="s">
        <v>85</v>
      </c>
      <c r="AV1364" s="12" t="s">
        <v>85</v>
      </c>
      <c r="AW1364" s="12" t="s">
        <v>4</v>
      </c>
      <c r="AX1364" s="12" t="s">
        <v>83</v>
      </c>
      <c r="AY1364" s="153" t="s">
        <v>282</v>
      </c>
    </row>
    <row r="1365" spans="2:65" s="1" customFormat="1" ht="44.25" customHeight="1" x14ac:dyDescent="0.2">
      <c r="B1365" s="32"/>
      <c r="C1365" s="179" t="s">
        <v>1619</v>
      </c>
      <c r="D1365" s="179" t="s">
        <v>1020</v>
      </c>
      <c r="E1365" s="180" t="s">
        <v>1620</v>
      </c>
      <c r="F1365" s="181" t="s">
        <v>1621</v>
      </c>
      <c r="G1365" s="182" t="s">
        <v>287</v>
      </c>
      <c r="H1365" s="183">
        <v>1398.886</v>
      </c>
      <c r="I1365" s="184"/>
      <c r="J1365" s="185">
        <f>ROUND(I1365*H1365,2)</f>
        <v>0</v>
      </c>
      <c r="K1365" s="186"/>
      <c r="L1365" s="187"/>
      <c r="M1365" s="188" t="s">
        <v>1</v>
      </c>
      <c r="N1365" s="189" t="s">
        <v>41</v>
      </c>
      <c r="P1365" s="147">
        <f>O1365*H1365</f>
        <v>0</v>
      </c>
      <c r="Q1365" s="147">
        <v>5.3E-3</v>
      </c>
      <c r="R1365" s="147">
        <f>Q1365*H1365</f>
        <v>7.4140958000000001</v>
      </c>
      <c r="S1365" s="147">
        <v>0</v>
      </c>
      <c r="T1365" s="148">
        <f>S1365*H1365</f>
        <v>0</v>
      </c>
      <c r="AR1365" s="149" t="s">
        <v>498</v>
      </c>
      <c r="AT1365" s="149" t="s">
        <v>1020</v>
      </c>
      <c r="AU1365" s="149" t="s">
        <v>85</v>
      </c>
      <c r="AY1365" s="17" t="s">
        <v>282</v>
      </c>
      <c r="BE1365" s="150">
        <f>IF(N1365="základní",J1365,0)</f>
        <v>0</v>
      </c>
      <c r="BF1365" s="150">
        <f>IF(N1365="snížená",J1365,0)</f>
        <v>0</v>
      </c>
      <c r="BG1365" s="150">
        <f>IF(N1365="zákl. přenesená",J1365,0)</f>
        <v>0</v>
      </c>
      <c r="BH1365" s="150">
        <f>IF(N1365="sníž. přenesená",J1365,0)</f>
        <v>0</v>
      </c>
      <c r="BI1365" s="150">
        <f>IF(N1365="nulová",J1365,0)</f>
        <v>0</v>
      </c>
      <c r="BJ1365" s="17" t="s">
        <v>83</v>
      </c>
      <c r="BK1365" s="150">
        <f>ROUND(I1365*H1365,2)</f>
        <v>0</v>
      </c>
      <c r="BL1365" s="17" t="s">
        <v>199</v>
      </c>
      <c r="BM1365" s="149" t="s">
        <v>1622</v>
      </c>
    </row>
    <row r="1366" spans="2:65" s="15" customFormat="1" x14ac:dyDescent="0.2">
      <c r="B1366" s="173"/>
      <c r="D1366" s="152" t="s">
        <v>290</v>
      </c>
      <c r="E1366" s="174" t="s">
        <v>1</v>
      </c>
      <c r="F1366" s="175" t="s">
        <v>1602</v>
      </c>
      <c r="H1366" s="174" t="s">
        <v>1</v>
      </c>
      <c r="I1366" s="176"/>
      <c r="L1366" s="173"/>
      <c r="M1366" s="177"/>
      <c r="T1366" s="178"/>
      <c r="AT1366" s="174" t="s">
        <v>290</v>
      </c>
      <c r="AU1366" s="174" t="s">
        <v>85</v>
      </c>
      <c r="AV1366" s="15" t="s">
        <v>83</v>
      </c>
      <c r="AW1366" s="15" t="s">
        <v>32</v>
      </c>
      <c r="AX1366" s="15" t="s">
        <v>76</v>
      </c>
      <c r="AY1366" s="174" t="s">
        <v>282</v>
      </c>
    </row>
    <row r="1367" spans="2:65" s="12" customFormat="1" x14ac:dyDescent="0.2">
      <c r="B1367" s="151"/>
      <c r="D1367" s="152" t="s">
        <v>290</v>
      </c>
      <c r="E1367" s="153" t="s">
        <v>1</v>
      </c>
      <c r="F1367" s="154" t="s">
        <v>1611</v>
      </c>
      <c r="H1367" s="155">
        <v>1292.4849999999999</v>
      </c>
      <c r="I1367" s="156"/>
      <c r="L1367" s="151"/>
      <c r="M1367" s="157"/>
      <c r="T1367" s="158"/>
      <c r="AT1367" s="153" t="s">
        <v>290</v>
      </c>
      <c r="AU1367" s="153" t="s">
        <v>85</v>
      </c>
      <c r="AV1367" s="12" t="s">
        <v>85</v>
      </c>
      <c r="AW1367" s="12" t="s">
        <v>32</v>
      </c>
      <c r="AX1367" s="12" t="s">
        <v>76</v>
      </c>
      <c r="AY1367" s="153" t="s">
        <v>282</v>
      </c>
    </row>
    <row r="1368" spans="2:65" s="12" customFormat="1" x14ac:dyDescent="0.2">
      <c r="B1368" s="151"/>
      <c r="D1368" s="152" t="s">
        <v>290</v>
      </c>
      <c r="E1368" s="153" t="s">
        <v>1</v>
      </c>
      <c r="F1368" s="154" t="s">
        <v>1604</v>
      </c>
      <c r="H1368" s="155">
        <v>25.78</v>
      </c>
      <c r="I1368" s="156"/>
      <c r="L1368" s="151"/>
      <c r="M1368" s="157"/>
      <c r="T1368" s="158"/>
      <c r="AT1368" s="153" t="s">
        <v>290</v>
      </c>
      <c r="AU1368" s="153" t="s">
        <v>85</v>
      </c>
      <c r="AV1368" s="12" t="s">
        <v>85</v>
      </c>
      <c r="AW1368" s="12" t="s">
        <v>32</v>
      </c>
      <c r="AX1368" s="12" t="s">
        <v>76</v>
      </c>
      <c r="AY1368" s="153" t="s">
        <v>282</v>
      </c>
    </row>
    <row r="1369" spans="2:65" s="14" customFormat="1" x14ac:dyDescent="0.2">
      <c r="B1369" s="166"/>
      <c r="D1369" s="152" t="s">
        <v>290</v>
      </c>
      <c r="E1369" s="167" t="s">
        <v>1</v>
      </c>
      <c r="F1369" s="168" t="s">
        <v>306</v>
      </c>
      <c r="H1369" s="169">
        <v>1318.2650000000001</v>
      </c>
      <c r="I1369" s="170"/>
      <c r="L1369" s="166"/>
      <c r="M1369" s="171"/>
      <c r="T1369" s="172"/>
      <c r="AT1369" s="167" t="s">
        <v>290</v>
      </c>
      <c r="AU1369" s="167" t="s">
        <v>85</v>
      </c>
      <c r="AV1369" s="14" t="s">
        <v>105</v>
      </c>
      <c r="AW1369" s="14" t="s">
        <v>32</v>
      </c>
      <c r="AX1369" s="14" t="s">
        <v>76</v>
      </c>
      <c r="AY1369" s="167" t="s">
        <v>282</v>
      </c>
    </row>
    <row r="1370" spans="2:65" s="12" customFormat="1" x14ac:dyDescent="0.2">
      <c r="B1370" s="151"/>
      <c r="D1370" s="152" t="s">
        <v>290</v>
      </c>
      <c r="E1370" s="153" t="s">
        <v>1</v>
      </c>
      <c r="F1370" s="154" t="s">
        <v>1612</v>
      </c>
      <c r="H1370" s="155">
        <v>-80.58</v>
      </c>
      <c r="I1370" s="156"/>
      <c r="L1370" s="151"/>
      <c r="M1370" s="157"/>
      <c r="T1370" s="158"/>
      <c r="AT1370" s="153" t="s">
        <v>290</v>
      </c>
      <c r="AU1370" s="153" t="s">
        <v>85</v>
      </c>
      <c r="AV1370" s="12" t="s">
        <v>85</v>
      </c>
      <c r="AW1370" s="12" t="s">
        <v>32</v>
      </c>
      <c r="AX1370" s="12" t="s">
        <v>76</v>
      </c>
      <c r="AY1370" s="153" t="s">
        <v>282</v>
      </c>
    </row>
    <row r="1371" spans="2:65" s="14" customFormat="1" x14ac:dyDescent="0.2">
      <c r="B1371" s="166"/>
      <c r="D1371" s="152" t="s">
        <v>290</v>
      </c>
      <c r="E1371" s="167" t="s">
        <v>1</v>
      </c>
      <c r="F1371" s="168" t="s">
        <v>306</v>
      </c>
      <c r="H1371" s="169">
        <v>-80.58</v>
      </c>
      <c r="I1371" s="170"/>
      <c r="L1371" s="166"/>
      <c r="M1371" s="171"/>
      <c r="T1371" s="172"/>
      <c r="AT1371" s="167" t="s">
        <v>290</v>
      </c>
      <c r="AU1371" s="167" t="s">
        <v>85</v>
      </c>
      <c r="AV1371" s="14" t="s">
        <v>105</v>
      </c>
      <c r="AW1371" s="14" t="s">
        <v>32</v>
      </c>
      <c r="AX1371" s="14" t="s">
        <v>76</v>
      </c>
      <c r="AY1371" s="167" t="s">
        <v>282</v>
      </c>
    </row>
    <row r="1372" spans="2:65" s="12" customFormat="1" x14ac:dyDescent="0.2">
      <c r="B1372" s="151"/>
      <c r="D1372" s="152" t="s">
        <v>290</v>
      </c>
      <c r="E1372" s="153" t="s">
        <v>1</v>
      </c>
      <c r="F1372" s="154" t="s">
        <v>1613</v>
      </c>
      <c r="H1372" s="155">
        <v>-37.44</v>
      </c>
      <c r="I1372" s="156"/>
      <c r="L1372" s="151"/>
      <c r="M1372" s="157"/>
      <c r="T1372" s="158"/>
      <c r="AT1372" s="153" t="s">
        <v>290</v>
      </c>
      <c r="AU1372" s="153" t="s">
        <v>85</v>
      </c>
      <c r="AV1372" s="12" t="s">
        <v>85</v>
      </c>
      <c r="AW1372" s="12" t="s">
        <v>32</v>
      </c>
      <c r="AX1372" s="12" t="s">
        <v>76</v>
      </c>
      <c r="AY1372" s="153" t="s">
        <v>282</v>
      </c>
    </row>
    <row r="1373" spans="2:65" s="14" customFormat="1" x14ac:dyDescent="0.2">
      <c r="B1373" s="166"/>
      <c r="D1373" s="152" t="s">
        <v>290</v>
      </c>
      <c r="E1373" s="167" t="s">
        <v>1</v>
      </c>
      <c r="F1373" s="168" t="s">
        <v>306</v>
      </c>
      <c r="H1373" s="169">
        <v>-37.44</v>
      </c>
      <c r="I1373" s="170"/>
      <c r="L1373" s="166"/>
      <c r="M1373" s="171"/>
      <c r="T1373" s="172"/>
      <c r="AT1373" s="167" t="s">
        <v>290</v>
      </c>
      <c r="AU1373" s="167" t="s">
        <v>85</v>
      </c>
      <c r="AV1373" s="14" t="s">
        <v>105</v>
      </c>
      <c r="AW1373" s="14" t="s">
        <v>32</v>
      </c>
      <c r="AX1373" s="14" t="s">
        <v>76</v>
      </c>
      <c r="AY1373" s="167" t="s">
        <v>282</v>
      </c>
    </row>
    <row r="1374" spans="2:65" s="13" customFormat="1" x14ac:dyDescent="0.2">
      <c r="B1374" s="159"/>
      <c r="D1374" s="152" t="s">
        <v>290</v>
      </c>
      <c r="E1374" s="160" t="s">
        <v>1</v>
      </c>
      <c r="F1374" s="161" t="s">
        <v>292</v>
      </c>
      <c r="H1374" s="162">
        <v>1200.2449999999999</v>
      </c>
      <c r="I1374" s="163"/>
      <c r="L1374" s="159"/>
      <c r="M1374" s="164"/>
      <c r="T1374" s="165"/>
      <c r="AT1374" s="160" t="s">
        <v>290</v>
      </c>
      <c r="AU1374" s="160" t="s">
        <v>85</v>
      </c>
      <c r="AV1374" s="13" t="s">
        <v>288</v>
      </c>
      <c r="AW1374" s="13" t="s">
        <v>32</v>
      </c>
      <c r="AX1374" s="13" t="s">
        <v>83</v>
      </c>
      <c r="AY1374" s="160" t="s">
        <v>282</v>
      </c>
    </row>
    <row r="1375" spans="2:65" s="12" customFormat="1" x14ac:dyDescent="0.2">
      <c r="B1375" s="151"/>
      <c r="D1375" s="152" t="s">
        <v>290</v>
      </c>
      <c r="F1375" s="154" t="s">
        <v>1614</v>
      </c>
      <c r="H1375" s="155">
        <v>1398.886</v>
      </c>
      <c r="I1375" s="156"/>
      <c r="L1375" s="151"/>
      <c r="M1375" s="157"/>
      <c r="T1375" s="158"/>
      <c r="AT1375" s="153" t="s">
        <v>290</v>
      </c>
      <c r="AU1375" s="153" t="s">
        <v>85</v>
      </c>
      <c r="AV1375" s="12" t="s">
        <v>85</v>
      </c>
      <c r="AW1375" s="12" t="s">
        <v>4</v>
      </c>
      <c r="AX1375" s="12" t="s">
        <v>83</v>
      </c>
      <c r="AY1375" s="153" t="s">
        <v>282</v>
      </c>
    </row>
    <row r="1376" spans="2:65" s="1" customFormat="1" ht="24.2" customHeight="1" x14ac:dyDescent="0.2">
      <c r="B1376" s="32"/>
      <c r="C1376" s="137" t="s">
        <v>1623</v>
      </c>
      <c r="D1376" s="137" t="s">
        <v>284</v>
      </c>
      <c r="E1376" s="138" t="s">
        <v>1624</v>
      </c>
      <c r="F1376" s="139" t="s">
        <v>1625</v>
      </c>
      <c r="G1376" s="140" t="s">
        <v>287</v>
      </c>
      <c r="H1376" s="141">
        <v>235.12200000000001</v>
      </c>
      <c r="I1376" s="142"/>
      <c r="J1376" s="143">
        <f>ROUND(I1376*H1376,2)</f>
        <v>0</v>
      </c>
      <c r="K1376" s="144"/>
      <c r="L1376" s="32"/>
      <c r="M1376" s="145" t="s">
        <v>1</v>
      </c>
      <c r="N1376" s="146" t="s">
        <v>41</v>
      </c>
      <c r="P1376" s="147">
        <f>O1376*H1376</f>
        <v>0</v>
      </c>
      <c r="Q1376" s="147">
        <v>0</v>
      </c>
      <c r="R1376" s="147">
        <f>Q1376*H1376</f>
        <v>0</v>
      </c>
      <c r="S1376" s="147">
        <v>0</v>
      </c>
      <c r="T1376" s="148">
        <f>S1376*H1376</f>
        <v>0</v>
      </c>
      <c r="AR1376" s="149" t="s">
        <v>199</v>
      </c>
      <c r="AT1376" s="149" t="s">
        <v>284</v>
      </c>
      <c r="AU1376" s="149" t="s">
        <v>85</v>
      </c>
      <c r="AY1376" s="17" t="s">
        <v>282</v>
      </c>
      <c r="BE1376" s="150">
        <f>IF(N1376="základní",J1376,0)</f>
        <v>0</v>
      </c>
      <c r="BF1376" s="150">
        <f>IF(N1376="snížená",J1376,0)</f>
        <v>0</v>
      </c>
      <c r="BG1376" s="150">
        <f>IF(N1376="zákl. přenesená",J1376,0)</f>
        <v>0</v>
      </c>
      <c r="BH1376" s="150">
        <f>IF(N1376="sníž. přenesená",J1376,0)</f>
        <v>0</v>
      </c>
      <c r="BI1376" s="150">
        <f>IF(N1376="nulová",J1376,0)</f>
        <v>0</v>
      </c>
      <c r="BJ1376" s="17" t="s">
        <v>83</v>
      </c>
      <c r="BK1376" s="150">
        <f>ROUND(I1376*H1376,2)</f>
        <v>0</v>
      </c>
      <c r="BL1376" s="17" t="s">
        <v>199</v>
      </c>
      <c r="BM1376" s="149" t="s">
        <v>1626</v>
      </c>
    </row>
    <row r="1377" spans="2:51" s="15" customFormat="1" x14ac:dyDescent="0.2">
      <c r="B1377" s="173"/>
      <c r="D1377" s="152" t="s">
        <v>290</v>
      </c>
      <c r="E1377" s="174" t="s">
        <v>1</v>
      </c>
      <c r="F1377" s="175" t="s">
        <v>1143</v>
      </c>
      <c r="H1377" s="174" t="s">
        <v>1</v>
      </c>
      <c r="I1377" s="176"/>
      <c r="L1377" s="173"/>
      <c r="M1377" s="177"/>
      <c r="T1377" s="178"/>
      <c r="AT1377" s="174" t="s">
        <v>290</v>
      </c>
      <c r="AU1377" s="174" t="s">
        <v>85</v>
      </c>
      <c r="AV1377" s="15" t="s">
        <v>83</v>
      </c>
      <c r="AW1377" s="15" t="s">
        <v>32</v>
      </c>
      <c r="AX1377" s="15" t="s">
        <v>76</v>
      </c>
      <c r="AY1377" s="174" t="s">
        <v>282</v>
      </c>
    </row>
    <row r="1378" spans="2:51" s="12" customFormat="1" x14ac:dyDescent="0.2">
      <c r="B1378" s="151"/>
      <c r="D1378" s="152" t="s">
        <v>290</v>
      </c>
      <c r="E1378" s="153" t="s">
        <v>1</v>
      </c>
      <c r="F1378" s="154" t="s">
        <v>1144</v>
      </c>
      <c r="H1378" s="155">
        <v>187.88</v>
      </c>
      <c r="I1378" s="156"/>
      <c r="L1378" s="151"/>
      <c r="M1378" s="157"/>
      <c r="T1378" s="158"/>
      <c r="AT1378" s="153" t="s">
        <v>290</v>
      </c>
      <c r="AU1378" s="153" t="s">
        <v>85</v>
      </c>
      <c r="AV1378" s="12" t="s">
        <v>85</v>
      </c>
      <c r="AW1378" s="12" t="s">
        <v>32</v>
      </c>
      <c r="AX1378" s="12" t="s">
        <v>76</v>
      </c>
      <c r="AY1378" s="153" t="s">
        <v>282</v>
      </c>
    </row>
    <row r="1379" spans="2:51" s="12" customFormat="1" x14ac:dyDescent="0.2">
      <c r="B1379" s="151"/>
      <c r="D1379" s="152" t="s">
        <v>290</v>
      </c>
      <c r="E1379" s="153" t="s">
        <v>1</v>
      </c>
      <c r="F1379" s="154" t="s">
        <v>1145</v>
      </c>
      <c r="H1379" s="155">
        <v>-13.44</v>
      </c>
      <c r="I1379" s="156"/>
      <c r="L1379" s="151"/>
      <c r="M1379" s="157"/>
      <c r="T1379" s="158"/>
      <c r="AT1379" s="153" t="s">
        <v>290</v>
      </c>
      <c r="AU1379" s="153" t="s">
        <v>85</v>
      </c>
      <c r="AV1379" s="12" t="s">
        <v>85</v>
      </c>
      <c r="AW1379" s="12" t="s">
        <v>32</v>
      </c>
      <c r="AX1379" s="12" t="s">
        <v>76</v>
      </c>
      <c r="AY1379" s="153" t="s">
        <v>282</v>
      </c>
    </row>
    <row r="1380" spans="2:51" s="12" customFormat="1" x14ac:dyDescent="0.2">
      <c r="B1380" s="151"/>
      <c r="D1380" s="152" t="s">
        <v>290</v>
      </c>
      <c r="E1380" s="153" t="s">
        <v>1</v>
      </c>
      <c r="F1380" s="154" t="s">
        <v>1627</v>
      </c>
      <c r="H1380" s="155">
        <v>69.795000000000002</v>
      </c>
      <c r="I1380" s="156"/>
      <c r="L1380" s="151"/>
      <c r="M1380" s="157"/>
      <c r="T1380" s="158"/>
      <c r="AT1380" s="153" t="s">
        <v>290</v>
      </c>
      <c r="AU1380" s="153" t="s">
        <v>85</v>
      </c>
      <c r="AV1380" s="12" t="s">
        <v>85</v>
      </c>
      <c r="AW1380" s="12" t="s">
        <v>32</v>
      </c>
      <c r="AX1380" s="12" t="s">
        <v>76</v>
      </c>
      <c r="AY1380" s="153" t="s">
        <v>282</v>
      </c>
    </row>
    <row r="1381" spans="2:51" s="12" customFormat="1" ht="33.75" x14ac:dyDescent="0.2">
      <c r="B1381" s="151"/>
      <c r="D1381" s="152" t="s">
        <v>290</v>
      </c>
      <c r="E1381" s="153" t="s">
        <v>1</v>
      </c>
      <c r="F1381" s="154" t="s">
        <v>1148</v>
      </c>
      <c r="H1381" s="155">
        <v>-81.314999999999998</v>
      </c>
      <c r="I1381" s="156"/>
      <c r="L1381" s="151"/>
      <c r="M1381" s="157"/>
      <c r="T1381" s="158"/>
      <c r="AT1381" s="153" t="s">
        <v>290</v>
      </c>
      <c r="AU1381" s="153" t="s">
        <v>85</v>
      </c>
      <c r="AV1381" s="12" t="s">
        <v>85</v>
      </c>
      <c r="AW1381" s="12" t="s">
        <v>32</v>
      </c>
      <c r="AX1381" s="12" t="s">
        <v>76</v>
      </c>
      <c r="AY1381" s="153" t="s">
        <v>282</v>
      </c>
    </row>
    <row r="1382" spans="2:51" s="14" customFormat="1" x14ac:dyDescent="0.2">
      <c r="B1382" s="166"/>
      <c r="D1382" s="152" t="s">
        <v>290</v>
      </c>
      <c r="E1382" s="167" t="s">
        <v>1</v>
      </c>
      <c r="F1382" s="168" t="s">
        <v>306</v>
      </c>
      <c r="H1382" s="169">
        <v>162.91999999999999</v>
      </c>
      <c r="I1382" s="170"/>
      <c r="L1382" s="166"/>
      <c r="M1382" s="171"/>
      <c r="T1382" s="172"/>
      <c r="AT1382" s="167" t="s">
        <v>290</v>
      </c>
      <c r="AU1382" s="167" t="s">
        <v>85</v>
      </c>
      <c r="AV1382" s="14" t="s">
        <v>105</v>
      </c>
      <c r="AW1382" s="14" t="s">
        <v>32</v>
      </c>
      <c r="AX1382" s="14" t="s">
        <v>76</v>
      </c>
      <c r="AY1382" s="167" t="s">
        <v>282</v>
      </c>
    </row>
    <row r="1383" spans="2:51" s="12" customFormat="1" x14ac:dyDescent="0.2">
      <c r="B1383" s="151"/>
      <c r="D1383" s="152" t="s">
        <v>290</v>
      </c>
      <c r="E1383" s="153" t="s">
        <v>1</v>
      </c>
      <c r="F1383" s="154" t="s">
        <v>1149</v>
      </c>
      <c r="H1383" s="155">
        <v>128.80000000000001</v>
      </c>
      <c r="I1383" s="156"/>
      <c r="L1383" s="151"/>
      <c r="M1383" s="157"/>
      <c r="T1383" s="158"/>
      <c r="AT1383" s="153" t="s">
        <v>290</v>
      </c>
      <c r="AU1383" s="153" t="s">
        <v>85</v>
      </c>
      <c r="AV1383" s="12" t="s">
        <v>85</v>
      </c>
      <c r="AW1383" s="12" t="s">
        <v>32</v>
      </c>
      <c r="AX1383" s="12" t="s">
        <v>76</v>
      </c>
      <c r="AY1383" s="153" t="s">
        <v>282</v>
      </c>
    </row>
    <row r="1384" spans="2:51" s="12" customFormat="1" x14ac:dyDescent="0.2">
      <c r="B1384" s="151"/>
      <c r="D1384" s="152" t="s">
        <v>290</v>
      </c>
      <c r="E1384" s="153" t="s">
        <v>1</v>
      </c>
      <c r="F1384" s="154" t="s">
        <v>1150</v>
      </c>
      <c r="H1384" s="155">
        <v>-58.185000000000002</v>
      </c>
      <c r="I1384" s="156"/>
      <c r="L1384" s="151"/>
      <c r="M1384" s="157"/>
      <c r="T1384" s="158"/>
      <c r="AT1384" s="153" t="s">
        <v>290</v>
      </c>
      <c r="AU1384" s="153" t="s">
        <v>85</v>
      </c>
      <c r="AV1384" s="12" t="s">
        <v>85</v>
      </c>
      <c r="AW1384" s="12" t="s">
        <v>32</v>
      </c>
      <c r="AX1384" s="12" t="s">
        <v>76</v>
      </c>
      <c r="AY1384" s="153" t="s">
        <v>282</v>
      </c>
    </row>
    <row r="1385" spans="2:51" s="14" customFormat="1" x14ac:dyDescent="0.2">
      <c r="B1385" s="166"/>
      <c r="D1385" s="152" t="s">
        <v>290</v>
      </c>
      <c r="E1385" s="167" t="s">
        <v>1</v>
      </c>
      <c r="F1385" s="168" t="s">
        <v>306</v>
      </c>
      <c r="H1385" s="169">
        <v>70.614999999999995</v>
      </c>
      <c r="I1385" s="170"/>
      <c r="L1385" s="166"/>
      <c r="M1385" s="171"/>
      <c r="T1385" s="172"/>
      <c r="AT1385" s="167" t="s">
        <v>290</v>
      </c>
      <c r="AU1385" s="167" t="s">
        <v>85</v>
      </c>
      <c r="AV1385" s="14" t="s">
        <v>105</v>
      </c>
      <c r="AW1385" s="14" t="s">
        <v>32</v>
      </c>
      <c r="AX1385" s="14" t="s">
        <v>76</v>
      </c>
      <c r="AY1385" s="167" t="s">
        <v>282</v>
      </c>
    </row>
    <row r="1386" spans="2:51" s="12" customFormat="1" x14ac:dyDescent="0.2">
      <c r="B1386" s="151"/>
      <c r="D1386" s="152" t="s">
        <v>290</v>
      </c>
      <c r="E1386" s="153" t="s">
        <v>1</v>
      </c>
      <c r="F1386" s="154" t="s">
        <v>1628</v>
      </c>
      <c r="H1386" s="155">
        <v>3.08</v>
      </c>
      <c r="I1386" s="156"/>
      <c r="L1386" s="151"/>
      <c r="M1386" s="157"/>
      <c r="T1386" s="158"/>
      <c r="AT1386" s="153" t="s">
        <v>290</v>
      </c>
      <c r="AU1386" s="153" t="s">
        <v>85</v>
      </c>
      <c r="AV1386" s="12" t="s">
        <v>85</v>
      </c>
      <c r="AW1386" s="12" t="s">
        <v>32</v>
      </c>
      <c r="AX1386" s="12" t="s">
        <v>76</v>
      </c>
      <c r="AY1386" s="153" t="s">
        <v>282</v>
      </c>
    </row>
    <row r="1387" spans="2:51" s="12" customFormat="1" ht="22.5" x14ac:dyDescent="0.2">
      <c r="B1387" s="151"/>
      <c r="D1387" s="152" t="s">
        <v>290</v>
      </c>
      <c r="E1387" s="153" t="s">
        <v>1</v>
      </c>
      <c r="F1387" s="154" t="s">
        <v>1629</v>
      </c>
      <c r="H1387" s="155">
        <v>19.071999999999999</v>
      </c>
      <c r="I1387" s="156"/>
      <c r="L1387" s="151"/>
      <c r="M1387" s="157"/>
      <c r="T1387" s="158"/>
      <c r="AT1387" s="153" t="s">
        <v>290</v>
      </c>
      <c r="AU1387" s="153" t="s">
        <v>85</v>
      </c>
      <c r="AV1387" s="12" t="s">
        <v>85</v>
      </c>
      <c r="AW1387" s="12" t="s">
        <v>32</v>
      </c>
      <c r="AX1387" s="12" t="s">
        <v>76</v>
      </c>
      <c r="AY1387" s="153" t="s">
        <v>282</v>
      </c>
    </row>
    <row r="1388" spans="2:51" s="12" customFormat="1" x14ac:dyDescent="0.2">
      <c r="B1388" s="151"/>
      <c r="D1388" s="152" t="s">
        <v>290</v>
      </c>
      <c r="E1388" s="153" t="s">
        <v>1</v>
      </c>
      <c r="F1388" s="154" t="s">
        <v>1630</v>
      </c>
      <c r="H1388" s="155">
        <v>11.55</v>
      </c>
      <c r="I1388" s="156"/>
      <c r="L1388" s="151"/>
      <c r="M1388" s="157"/>
      <c r="T1388" s="158"/>
      <c r="AT1388" s="153" t="s">
        <v>290</v>
      </c>
      <c r="AU1388" s="153" t="s">
        <v>85</v>
      </c>
      <c r="AV1388" s="12" t="s">
        <v>85</v>
      </c>
      <c r="AW1388" s="12" t="s">
        <v>32</v>
      </c>
      <c r="AX1388" s="12" t="s">
        <v>76</v>
      </c>
      <c r="AY1388" s="153" t="s">
        <v>282</v>
      </c>
    </row>
    <row r="1389" spans="2:51" s="14" customFormat="1" x14ac:dyDescent="0.2">
      <c r="B1389" s="166"/>
      <c r="D1389" s="152" t="s">
        <v>290</v>
      </c>
      <c r="E1389" s="167" t="s">
        <v>1</v>
      </c>
      <c r="F1389" s="168" t="s">
        <v>306</v>
      </c>
      <c r="H1389" s="169">
        <v>33.701999999999998</v>
      </c>
      <c r="I1389" s="170"/>
      <c r="L1389" s="166"/>
      <c r="M1389" s="171"/>
      <c r="T1389" s="172"/>
      <c r="AT1389" s="167" t="s">
        <v>290</v>
      </c>
      <c r="AU1389" s="167" t="s">
        <v>85</v>
      </c>
      <c r="AV1389" s="14" t="s">
        <v>105</v>
      </c>
      <c r="AW1389" s="14" t="s">
        <v>32</v>
      </c>
      <c r="AX1389" s="14" t="s">
        <v>76</v>
      </c>
      <c r="AY1389" s="167" t="s">
        <v>282</v>
      </c>
    </row>
    <row r="1390" spans="2:51" s="12" customFormat="1" x14ac:dyDescent="0.2">
      <c r="B1390" s="151"/>
      <c r="D1390" s="152" t="s">
        <v>290</v>
      </c>
      <c r="E1390" s="153" t="s">
        <v>1</v>
      </c>
      <c r="F1390" s="154" t="s">
        <v>1631</v>
      </c>
      <c r="H1390" s="155">
        <v>-32.115000000000002</v>
      </c>
      <c r="I1390" s="156"/>
      <c r="L1390" s="151"/>
      <c r="M1390" s="157"/>
      <c r="T1390" s="158"/>
      <c r="AT1390" s="153" t="s">
        <v>290</v>
      </c>
      <c r="AU1390" s="153" t="s">
        <v>85</v>
      </c>
      <c r="AV1390" s="12" t="s">
        <v>85</v>
      </c>
      <c r="AW1390" s="12" t="s">
        <v>32</v>
      </c>
      <c r="AX1390" s="12" t="s">
        <v>76</v>
      </c>
      <c r="AY1390" s="153" t="s">
        <v>282</v>
      </c>
    </row>
    <row r="1391" spans="2:51" s="14" customFormat="1" x14ac:dyDescent="0.2">
      <c r="B1391" s="166"/>
      <c r="D1391" s="152" t="s">
        <v>290</v>
      </c>
      <c r="E1391" s="167" t="s">
        <v>1</v>
      </c>
      <c r="F1391" s="168" t="s">
        <v>306</v>
      </c>
      <c r="H1391" s="169">
        <v>-32.115000000000002</v>
      </c>
      <c r="I1391" s="170"/>
      <c r="L1391" s="166"/>
      <c r="M1391" s="171"/>
      <c r="T1391" s="172"/>
      <c r="AT1391" s="167" t="s">
        <v>290</v>
      </c>
      <c r="AU1391" s="167" t="s">
        <v>85</v>
      </c>
      <c r="AV1391" s="14" t="s">
        <v>105</v>
      </c>
      <c r="AW1391" s="14" t="s">
        <v>32</v>
      </c>
      <c r="AX1391" s="14" t="s">
        <v>76</v>
      </c>
      <c r="AY1391" s="167" t="s">
        <v>282</v>
      </c>
    </row>
    <row r="1392" spans="2:51" s="13" customFormat="1" x14ac:dyDescent="0.2">
      <c r="B1392" s="159"/>
      <c r="D1392" s="152" t="s">
        <v>290</v>
      </c>
      <c r="E1392" s="160" t="s">
        <v>1</v>
      </c>
      <c r="F1392" s="161" t="s">
        <v>292</v>
      </c>
      <c r="H1392" s="162">
        <v>235.12200000000001</v>
      </c>
      <c r="I1392" s="163"/>
      <c r="L1392" s="159"/>
      <c r="M1392" s="164"/>
      <c r="T1392" s="165"/>
      <c r="AT1392" s="160" t="s">
        <v>290</v>
      </c>
      <c r="AU1392" s="160" t="s">
        <v>85</v>
      </c>
      <c r="AV1392" s="13" t="s">
        <v>288</v>
      </c>
      <c r="AW1392" s="13" t="s">
        <v>32</v>
      </c>
      <c r="AX1392" s="13" t="s">
        <v>83</v>
      </c>
      <c r="AY1392" s="160" t="s">
        <v>282</v>
      </c>
    </row>
    <row r="1393" spans="2:65" s="1" customFormat="1" ht="24.2" customHeight="1" x14ac:dyDescent="0.2">
      <c r="B1393" s="32"/>
      <c r="C1393" s="179" t="s">
        <v>1632</v>
      </c>
      <c r="D1393" s="179" t="s">
        <v>1020</v>
      </c>
      <c r="E1393" s="180" t="s">
        <v>1633</v>
      </c>
      <c r="F1393" s="181" t="s">
        <v>1634</v>
      </c>
      <c r="G1393" s="182" t="s">
        <v>287</v>
      </c>
      <c r="H1393" s="183">
        <v>270.39</v>
      </c>
      <c r="I1393" s="184"/>
      <c r="J1393" s="185">
        <f>ROUND(I1393*H1393,2)</f>
        <v>0</v>
      </c>
      <c r="K1393" s="186"/>
      <c r="L1393" s="187"/>
      <c r="M1393" s="188" t="s">
        <v>1</v>
      </c>
      <c r="N1393" s="189" t="s">
        <v>41</v>
      </c>
      <c r="P1393" s="147">
        <f>O1393*H1393</f>
        <v>0</v>
      </c>
      <c r="Q1393" s="147">
        <v>1.2E-4</v>
      </c>
      <c r="R1393" s="147">
        <f>Q1393*H1393</f>
        <v>3.2446799999999998E-2</v>
      </c>
      <c r="S1393" s="147">
        <v>0</v>
      </c>
      <c r="T1393" s="148">
        <f>S1393*H1393</f>
        <v>0</v>
      </c>
      <c r="AR1393" s="149" t="s">
        <v>498</v>
      </c>
      <c r="AT1393" s="149" t="s">
        <v>1020</v>
      </c>
      <c r="AU1393" s="149" t="s">
        <v>85</v>
      </c>
      <c r="AY1393" s="17" t="s">
        <v>282</v>
      </c>
      <c r="BE1393" s="150">
        <f>IF(N1393="základní",J1393,0)</f>
        <v>0</v>
      </c>
      <c r="BF1393" s="150">
        <f>IF(N1393="snížená",J1393,0)</f>
        <v>0</v>
      </c>
      <c r="BG1393" s="150">
        <f>IF(N1393="zákl. přenesená",J1393,0)</f>
        <v>0</v>
      </c>
      <c r="BH1393" s="150">
        <f>IF(N1393="sníž. přenesená",J1393,0)</f>
        <v>0</v>
      </c>
      <c r="BI1393" s="150">
        <f>IF(N1393="nulová",J1393,0)</f>
        <v>0</v>
      </c>
      <c r="BJ1393" s="17" t="s">
        <v>83</v>
      </c>
      <c r="BK1393" s="150">
        <f>ROUND(I1393*H1393,2)</f>
        <v>0</v>
      </c>
      <c r="BL1393" s="17" t="s">
        <v>199</v>
      </c>
      <c r="BM1393" s="149" t="s">
        <v>1635</v>
      </c>
    </row>
    <row r="1394" spans="2:65" s="12" customFormat="1" x14ac:dyDescent="0.2">
      <c r="B1394" s="151"/>
      <c r="D1394" s="152" t="s">
        <v>290</v>
      </c>
      <c r="F1394" s="154" t="s">
        <v>1636</v>
      </c>
      <c r="H1394" s="155">
        <v>270.39</v>
      </c>
      <c r="I1394" s="156"/>
      <c r="L1394" s="151"/>
      <c r="M1394" s="157"/>
      <c r="T1394" s="158"/>
      <c r="AT1394" s="153" t="s">
        <v>290</v>
      </c>
      <c r="AU1394" s="153" t="s">
        <v>85</v>
      </c>
      <c r="AV1394" s="12" t="s">
        <v>85</v>
      </c>
      <c r="AW1394" s="12" t="s">
        <v>4</v>
      </c>
      <c r="AX1394" s="12" t="s">
        <v>83</v>
      </c>
      <c r="AY1394" s="153" t="s">
        <v>282</v>
      </c>
    </row>
    <row r="1395" spans="2:65" s="1" customFormat="1" ht="24.2" customHeight="1" x14ac:dyDescent="0.2">
      <c r="B1395" s="32"/>
      <c r="C1395" s="137" t="s">
        <v>1637</v>
      </c>
      <c r="D1395" s="137" t="s">
        <v>284</v>
      </c>
      <c r="E1395" s="138" t="s">
        <v>1638</v>
      </c>
      <c r="F1395" s="139" t="s">
        <v>1639</v>
      </c>
      <c r="G1395" s="140" t="s">
        <v>295</v>
      </c>
      <c r="H1395" s="141">
        <v>2.7629999999999999</v>
      </c>
      <c r="I1395" s="142"/>
      <c r="J1395" s="143">
        <f>ROUND(I1395*H1395,2)</f>
        <v>0</v>
      </c>
      <c r="K1395" s="144"/>
      <c r="L1395" s="32"/>
      <c r="M1395" s="145" t="s">
        <v>1</v>
      </c>
      <c r="N1395" s="146" t="s">
        <v>41</v>
      </c>
      <c r="P1395" s="147">
        <f>O1395*H1395</f>
        <v>0</v>
      </c>
      <c r="Q1395" s="147">
        <v>0</v>
      </c>
      <c r="R1395" s="147">
        <f>Q1395*H1395</f>
        <v>0</v>
      </c>
      <c r="S1395" s="147">
        <v>0</v>
      </c>
      <c r="T1395" s="148">
        <f>S1395*H1395</f>
        <v>0</v>
      </c>
      <c r="AR1395" s="149" t="s">
        <v>288</v>
      </c>
      <c r="AT1395" s="149" t="s">
        <v>284</v>
      </c>
      <c r="AU1395" s="149" t="s">
        <v>85</v>
      </c>
      <c r="AY1395" s="17" t="s">
        <v>282</v>
      </c>
      <c r="BE1395" s="150">
        <f>IF(N1395="základní",J1395,0)</f>
        <v>0</v>
      </c>
      <c r="BF1395" s="150">
        <f>IF(N1395="snížená",J1395,0)</f>
        <v>0</v>
      </c>
      <c r="BG1395" s="150">
        <f>IF(N1395="zákl. přenesená",J1395,0)</f>
        <v>0</v>
      </c>
      <c r="BH1395" s="150">
        <f>IF(N1395="sníž. přenesená",J1395,0)</f>
        <v>0</v>
      </c>
      <c r="BI1395" s="150">
        <f>IF(N1395="nulová",J1395,0)</f>
        <v>0</v>
      </c>
      <c r="BJ1395" s="17" t="s">
        <v>83</v>
      </c>
      <c r="BK1395" s="150">
        <f>ROUND(I1395*H1395,2)</f>
        <v>0</v>
      </c>
      <c r="BL1395" s="17" t="s">
        <v>288</v>
      </c>
      <c r="BM1395" s="149" t="s">
        <v>1640</v>
      </c>
    </row>
    <row r="1396" spans="2:65" s="15" customFormat="1" x14ac:dyDescent="0.2">
      <c r="B1396" s="173"/>
      <c r="D1396" s="152" t="s">
        <v>290</v>
      </c>
      <c r="E1396" s="174" t="s">
        <v>1</v>
      </c>
      <c r="F1396" s="175" t="s">
        <v>1508</v>
      </c>
      <c r="H1396" s="174" t="s">
        <v>1</v>
      </c>
      <c r="I1396" s="176"/>
      <c r="L1396" s="173"/>
      <c r="M1396" s="177"/>
      <c r="T1396" s="178"/>
      <c r="AT1396" s="174" t="s">
        <v>290</v>
      </c>
      <c r="AU1396" s="174" t="s">
        <v>85</v>
      </c>
      <c r="AV1396" s="15" t="s">
        <v>83</v>
      </c>
      <c r="AW1396" s="15" t="s">
        <v>32</v>
      </c>
      <c r="AX1396" s="15" t="s">
        <v>76</v>
      </c>
      <c r="AY1396" s="174" t="s">
        <v>282</v>
      </c>
    </row>
    <row r="1397" spans="2:65" s="12" customFormat="1" x14ac:dyDescent="0.2">
      <c r="B1397" s="151"/>
      <c r="D1397" s="152" t="s">
        <v>290</v>
      </c>
      <c r="E1397" s="153" t="s">
        <v>1</v>
      </c>
      <c r="F1397" s="154" t="s">
        <v>1641</v>
      </c>
      <c r="H1397" s="155">
        <v>2.7629999999999999</v>
      </c>
      <c r="I1397" s="156"/>
      <c r="L1397" s="151"/>
      <c r="M1397" s="157"/>
      <c r="T1397" s="158"/>
      <c r="AT1397" s="153" t="s">
        <v>290</v>
      </c>
      <c r="AU1397" s="153" t="s">
        <v>85</v>
      </c>
      <c r="AV1397" s="12" t="s">
        <v>85</v>
      </c>
      <c r="AW1397" s="12" t="s">
        <v>32</v>
      </c>
      <c r="AX1397" s="12" t="s">
        <v>76</v>
      </c>
      <c r="AY1397" s="153" t="s">
        <v>282</v>
      </c>
    </row>
    <row r="1398" spans="2:65" s="13" customFormat="1" x14ac:dyDescent="0.2">
      <c r="B1398" s="159"/>
      <c r="D1398" s="152" t="s">
        <v>290</v>
      </c>
      <c r="E1398" s="160" t="s">
        <v>1</v>
      </c>
      <c r="F1398" s="161" t="s">
        <v>292</v>
      </c>
      <c r="H1398" s="162">
        <v>2.7629999999999999</v>
      </c>
      <c r="I1398" s="163"/>
      <c r="L1398" s="159"/>
      <c r="M1398" s="164"/>
      <c r="T1398" s="165"/>
      <c r="AT1398" s="160" t="s">
        <v>290</v>
      </c>
      <c r="AU1398" s="160" t="s">
        <v>85</v>
      </c>
      <c r="AV1398" s="13" t="s">
        <v>288</v>
      </c>
      <c r="AW1398" s="13" t="s">
        <v>32</v>
      </c>
      <c r="AX1398" s="13" t="s">
        <v>83</v>
      </c>
      <c r="AY1398" s="160" t="s">
        <v>282</v>
      </c>
    </row>
    <row r="1399" spans="2:65" s="1" customFormat="1" ht="16.5" customHeight="1" x14ac:dyDescent="0.2">
      <c r="B1399" s="32"/>
      <c r="C1399" s="179" t="s">
        <v>1642</v>
      </c>
      <c r="D1399" s="179" t="s">
        <v>1020</v>
      </c>
      <c r="E1399" s="180" t="s">
        <v>1643</v>
      </c>
      <c r="F1399" s="181" t="s">
        <v>1644</v>
      </c>
      <c r="G1399" s="182" t="s">
        <v>376</v>
      </c>
      <c r="H1399" s="183">
        <v>4.6139999999999999</v>
      </c>
      <c r="I1399" s="184"/>
      <c r="J1399" s="185">
        <f>ROUND(I1399*H1399,2)</f>
        <v>0</v>
      </c>
      <c r="K1399" s="186"/>
      <c r="L1399" s="187"/>
      <c r="M1399" s="188" t="s">
        <v>1</v>
      </c>
      <c r="N1399" s="189" t="s">
        <v>41</v>
      </c>
      <c r="P1399" s="147">
        <f>O1399*H1399</f>
        <v>0</v>
      </c>
      <c r="Q1399" s="147">
        <v>1</v>
      </c>
      <c r="R1399" s="147">
        <f>Q1399*H1399</f>
        <v>4.6139999999999999</v>
      </c>
      <c r="S1399" s="147">
        <v>0</v>
      </c>
      <c r="T1399" s="148">
        <f>S1399*H1399</f>
        <v>0</v>
      </c>
      <c r="AR1399" s="149" t="s">
        <v>350</v>
      </c>
      <c r="AT1399" s="149" t="s">
        <v>1020</v>
      </c>
      <c r="AU1399" s="149" t="s">
        <v>85</v>
      </c>
      <c r="AY1399" s="17" t="s">
        <v>282</v>
      </c>
      <c r="BE1399" s="150">
        <f>IF(N1399="základní",J1399,0)</f>
        <v>0</v>
      </c>
      <c r="BF1399" s="150">
        <f>IF(N1399="snížená",J1399,0)</f>
        <v>0</v>
      </c>
      <c r="BG1399" s="150">
        <f>IF(N1399="zákl. přenesená",J1399,0)</f>
        <v>0</v>
      </c>
      <c r="BH1399" s="150">
        <f>IF(N1399="sníž. přenesená",J1399,0)</f>
        <v>0</v>
      </c>
      <c r="BI1399" s="150">
        <f>IF(N1399="nulová",J1399,0)</f>
        <v>0</v>
      </c>
      <c r="BJ1399" s="17" t="s">
        <v>83</v>
      </c>
      <c r="BK1399" s="150">
        <f>ROUND(I1399*H1399,2)</f>
        <v>0</v>
      </c>
      <c r="BL1399" s="17" t="s">
        <v>288</v>
      </c>
      <c r="BM1399" s="149" t="s">
        <v>1645</v>
      </c>
    </row>
    <row r="1400" spans="2:65" s="12" customFormat="1" x14ac:dyDescent="0.2">
      <c r="B1400" s="151"/>
      <c r="D1400" s="152" t="s">
        <v>290</v>
      </c>
      <c r="F1400" s="154" t="s">
        <v>1646</v>
      </c>
      <c r="H1400" s="155">
        <v>4.6139999999999999</v>
      </c>
      <c r="I1400" s="156"/>
      <c r="L1400" s="151"/>
      <c r="M1400" s="157"/>
      <c r="T1400" s="158"/>
      <c r="AT1400" s="153" t="s">
        <v>290</v>
      </c>
      <c r="AU1400" s="153" t="s">
        <v>85</v>
      </c>
      <c r="AV1400" s="12" t="s">
        <v>85</v>
      </c>
      <c r="AW1400" s="12" t="s">
        <v>4</v>
      </c>
      <c r="AX1400" s="12" t="s">
        <v>83</v>
      </c>
      <c r="AY1400" s="153" t="s">
        <v>282</v>
      </c>
    </row>
    <row r="1401" spans="2:65" s="1" customFormat="1" ht="24.2" customHeight="1" x14ac:dyDescent="0.2">
      <c r="B1401" s="32"/>
      <c r="C1401" s="137" t="s">
        <v>1647</v>
      </c>
      <c r="D1401" s="137" t="s">
        <v>284</v>
      </c>
      <c r="E1401" s="138" t="s">
        <v>1648</v>
      </c>
      <c r="F1401" s="139" t="s">
        <v>1649</v>
      </c>
      <c r="G1401" s="140" t="s">
        <v>376</v>
      </c>
      <c r="H1401" s="141">
        <v>25.524000000000001</v>
      </c>
      <c r="I1401" s="142"/>
      <c r="J1401" s="143">
        <f>ROUND(I1401*H1401,2)</f>
        <v>0</v>
      </c>
      <c r="K1401" s="144"/>
      <c r="L1401" s="32"/>
      <c r="M1401" s="145" t="s">
        <v>1</v>
      </c>
      <c r="N1401" s="146" t="s">
        <v>41</v>
      </c>
      <c r="P1401" s="147">
        <f>O1401*H1401</f>
        <v>0</v>
      </c>
      <c r="Q1401" s="147">
        <v>0</v>
      </c>
      <c r="R1401" s="147">
        <f>Q1401*H1401</f>
        <v>0</v>
      </c>
      <c r="S1401" s="147">
        <v>0</v>
      </c>
      <c r="T1401" s="148">
        <f>S1401*H1401</f>
        <v>0</v>
      </c>
      <c r="AR1401" s="149" t="s">
        <v>199</v>
      </c>
      <c r="AT1401" s="149" t="s">
        <v>284</v>
      </c>
      <c r="AU1401" s="149" t="s">
        <v>85</v>
      </c>
      <c r="AY1401" s="17" t="s">
        <v>282</v>
      </c>
      <c r="BE1401" s="150">
        <f>IF(N1401="základní",J1401,0)</f>
        <v>0</v>
      </c>
      <c r="BF1401" s="150">
        <f>IF(N1401="snížená",J1401,0)</f>
        <v>0</v>
      </c>
      <c r="BG1401" s="150">
        <f>IF(N1401="zákl. přenesená",J1401,0)</f>
        <v>0</v>
      </c>
      <c r="BH1401" s="150">
        <f>IF(N1401="sníž. přenesená",J1401,0)</f>
        <v>0</v>
      </c>
      <c r="BI1401" s="150">
        <f>IF(N1401="nulová",J1401,0)</f>
        <v>0</v>
      </c>
      <c r="BJ1401" s="17" t="s">
        <v>83</v>
      </c>
      <c r="BK1401" s="150">
        <f>ROUND(I1401*H1401,2)</f>
        <v>0</v>
      </c>
      <c r="BL1401" s="17" t="s">
        <v>199</v>
      </c>
      <c r="BM1401" s="149" t="s">
        <v>1650</v>
      </c>
    </row>
    <row r="1402" spans="2:65" s="11" customFormat="1" ht="22.9" customHeight="1" x14ac:dyDescent="0.2">
      <c r="B1402" s="125"/>
      <c r="D1402" s="126" t="s">
        <v>75</v>
      </c>
      <c r="E1402" s="135" t="s">
        <v>1651</v>
      </c>
      <c r="F1402" s="135" t="s">
        <v>1652</v>
      </c>
      <c r="I1402" s="128"/>
      <c r="J1402" s="136">
        <f>BK1402</f>
        <v>0</v>
      </c>
      <c r="L1402" s="125"/>
      <c r="M1402" s="130"/>
      <c r="P1402" s="131">
        <f>SUM(P1403:P1702)</f>
        <v>0</v>
      </c>
      <c r="R1402" s="131">
        <f>SUM(R1403:R1702)</f>
        <v>34.591624780000004</v>
      </c>
      <c r="T1402" s="132">
        <f>SUM(T1403:T1702)</f>
        <v>0</v>
      </c>
      <c r="AR1402" s="126" t="s">
        <v>85</v>
      </c>
      <c r="AT1402" s="133" t="s">
        <v>75</v>
      </c>
      <c r="AU1402" s="133" t="s">
        <v>83</v>
      </c>
      <c r="AY1402" s="126" t="s">
        <v>282</v>
      </c>
      <c r="BK1402" s="134">
        <f>SUM(BK1403:BK1702)</f>
        <v>0</v>
      </c>
    </row>
    <row r="1403" spans="2:65" s="1" customFormat="1" ht="24.2" customHeight="1" x14ac:dyDescent="0.2">
      <c r="B1403" s="32"/>
      <c r="C1403" s="137" t="s">
        <v>1653</v>
      </c>
      <c r="D1403" s="137" t="s">
        <v>284</v>
      </c>
      <c r="E1403" s="138" t="s">
        <v>1654</v>
      </c>
      <c r="F1403" s="139" t="s">
        <v>1655</v>
      </c>
      <c r="G1403" s="140" t="s">
        <v>287</v>
      </c>
      <c r="H1403" s="141">
        <v>264.13</v>
      </c>
      <c r="I1403" s="142"/>
      <c r="J1403" s="143">
        <f>ROUND(I1403*H1403,2)</f>
        <v>0</v>
      </c>
      <c r="K1403" s="144"/>
      <c r="L1403" s="32"/>
      <c r="M1403" s="145" t="s">
        <v>1</v>
      </c>
      <c r="N1403" s="146" t="s">
        <v>41</v>
      </c>
      <c r="P1403" s="147">
        <f>O1403*H1403</f>
        <v>0</v>
      </c>
      <c r="Q1403" s="147">
        <v>0</v>
      </c>
      <c r="R1403" s="147">
        <f>Q1403*H1403</f>
        <v>0</v>
      </c>
      <c r="S1403" s="147">
        <v>0</v>
      </c>
      <c r="T1403" s="148">
        <f>S1403*H1403</f>
        <v>0</v>
      </c>
      <c r="AR1403" s="149" t="s">
        <v>199</v>
      </c>
      <c r="AT1403" s="149" t="s">
        <v>284</v>
      </c>
      <c r="AU1403" s="149" t="s">
        <v>85</v>
      </c>
      <c r="AY1403" s="17" t="s">
        <v>282</v>
      </c>
      <c r="BE1403" s="150">
        <f>IF(N1403="základní",J1403,0)</f>
        <v>0</v>
      </c>
      <c r="BF1403" s="150">
        <f>IF(N1403="snížená",J1403,0)</f>
        <v>0</v>
      </c>
      <c r="BG1403" s="150">
        <f>IF(N1403="zákl. přenesená",J1403,0)</f>
        <v>0</v>
      </c>
      <c r="BH1403" s="150">
        <f>IF(N1403="sníž. přenesená",J1403,0)</f>
        <v>0</v>
      </c>
      <c r="BI1403" s="150">
        <f>IF(N1403="nulová",J1403,0)</f>
        <v>0</v>
      </c>
      <c r="BJ1403" s="17" t="s">
        <v>83</v>
      </c>
      <c r="BK1403" s="150">
        <f>ROUND(I1403*H1403,2)</f>
        <v>0</v>
      </c>
      <c r="BL1403" s="17" t="s">
        <v>199</v>
      </c>
      <c r="BM1403" s="149" t="s">
        <v>1656</v>
      </c>
    </row>
    <row r="1404" spans="2:65" s="15" customFormat="1" x14ac:dyDescent="0.2">
      <c r="B1404" s="173"/>
      <c r="D1404" s="152" t="s">
        <v>290</v>
      </c>
      <c r="E1404" s="174" t="s">
        <v>1</v>
      </c>
      <c r="F1404" s="175" t="s">
        <v>1171</v>
      </c>
      <c r="H1404" s="174" t="s">
        <v>1</v>
      </c>
      <c r="I1404" s="176"/>
      <c r="L1404" s="173"/>
      <c r="M1404" s="177"/>
      <c r="T1404" s="178"/>
      <c r="AT1404" s="174" t="s">
        <v>290</v>
      </c>
      <c r="AU1404" s="174" t="s">
        <v>85</v>
      </c>
      <c r="AV1404" s="15" t="s">
        <v>83</v>
      </c>
      <c r="AW1404" s="15" t="s">
        <v>32</v>
      </c>
      <c r="AX1404" s="15" t="s">
        <v>76</v>
      </c>
      <c r="AY1404" s="174" t="s">
        <v>282</v>
      </c>
    </row>
    <row r="1405" spans="2:65" s="12" customFormat="1" x14ac:dyDescent="0.2">
      <c r="B1405" s="151"/>
      <c r="D1405" s="152" t="s">
        <v>290</v>
      </c>
      <c r="E1405" s="153" t="s">
        <v>1</v>
      </c>
      <c r="F1405" s="154" t="s">
        <v>1657</v>
      </c>
      <c r="H1405" s="155">
        <v>235.63</v>
      </c>
      <c r="I1405" s="156"/>
      <c r="L1405" s="151"/>
      <c r="M1405" s="157"/>
      <c r="T1405" s="158"/>
      <c r="AT1405" s="153" t="s">
        <v>290</v>
      </c>
      <c r="AU1405" s="153" t="s">
        <v>85</v>
      </c>
      <c r="AV1405" s="12" t="s">
        <v>85</v>
      </c>
      <c r="AW1405" s="12" t="s">
        <v>32</v>
      </c>
      <c r="AX1405" s="12" t="s">
        <v>76</v>
      </c>
      <c r="AY1405" s="153" t="s">
        <v>282</v>
      </c>
    </row>
    <row r="1406" spans="2:65" s="14" customFormat="1" x14ac:dyDescent="0.2">
      <c r="B1406" s="166"/>
      <c r="D1406" s="152" t="s">
        <v>290</v>
      </c>
      <c r="E1406" s="167" t="s">
        <v>1</v>
      </c>
      <c r="F1406" s="168" t="s">
        <v>306</v>
      </c>
      <c r="H1406" s="169">
        <v>235.63</v>
      </c>
      <c r="I1406" s="170"/>
      <c r="L1406" s="166"/>
      <c r="M1406" s="171"/>
      <c r="T1406" s="172"/>
      <c r="AT1406" s="167" t="s">
        <v>290</v>
      </c>
      <c r="AU1406" s="167" t="s">
        <v>85</v>
      </c>
      <c r="AV1406" s="14" t="s">
        <v>105</v>
      </c>
      <c r="AW1406" s="14" t="s">
        <v>32</v>
      </c>
      <c r="AX1406" s="14" t="s">
        <v>76</v>
      </c>
      <c r="AY1406" s="167" t="s">
        <v>282</v>
      </c>
    </row>
    <row r="1407" spans="2:65" s="15" customFormat="1" x14ac:dyDescent="0.2">
      <c r="B1407" s="173"/>
      <c r="D1407" s="152" t="s">
        <v>290</v>
      </c>
      <c r="E1407" s="174" t="s">
        <v>1</v>
      </c>
      <c r="F1407" s="175" t="s">
        <v>1177</v>
      </c>
      <c r="H1407" s="174" t="s">
        <v>1</v>
      </c>
      <c r="I1407" s="176"/>
      <c r="L1407" s="173"/>
      <c r="M1407" s="177"/>
      <c r="T1407" s="178"/>
      <c r="AT1407" s="174" t="s">
        <v>290</v>
      </c>
      <c r="AU1407" s="174" t="s">
        <v>85</v>
      </c>
      <c r="AV1407" s="15" t="s">
        <v>83</v>
      </c>
      <c r="AW1407" s="15" t="s">
        <v>32</v>
      </c>
      <c r="AX1407" s="15" t="s">
        <v>76</v>
      </c>
      <c r="AY1407" s="174" t="s">
        <v>282</v>
      </c>
    </row>
    <row r="1408" spans="2:65" s="12" customFormat="1" x14ac:dyDescent="0.2">
      <c r="B1408" s="151"/>
      <c r="D1408" s="152" t="s">
        <v>290</v>
      </c>
      <c r="E1408" s="153" t="s">
        <v>1</v>
      </c>
      <c r="F1408" s="154" t="s">
        <v>1658</v>
      </c>
      <c r="H1408" s="155">
        <v>28.5</v>
      </c>
      <c r="I1408" s="156"/>
      <c r="L1408" s="151"/>
      <c r="M1408" s="157"/>
      <c r="T1408" s="158"/>
      <c r="AT1408" s="153" t="s">
        <v>290</v>
      </c>
      <c r="AU1408" s="153" t="s">
        <v>85</v>
      </c>
      <c r="AV1408" s="12" t="s">
        <v>85</v>
      </c>
      <c r="AW1408" s="12" t="s">
        <v>32</v>
      </c>
      <c r="AX1408" s="12" t="s">
        <v>76</v>
      </c>
      <c r="AY1408" s="153" t="s">
        <v>282</v>
      </c>
    </row>
    <row r="1409" spans="2:65" s="14" customFormat="1" x14ac:dyDescent="0.2">
      <c r="B1409" s="166"/>
      <c r="D1409" s="152" t="s">
        <v>290</v>
      </c>
      <c r="E1409" s="167" t="s">
        <v>1</v>
      </c>
      <c r="F1409" s="168" t="s">
        <v>306</v>
      </c>
      <c r="H1409" s="169">
        <v>28.5</v>
      </c>
      <c r="I1409" s="170"/>
      <c r="L1409" s="166"/>
      <c r="M1409" s="171"/>
      <c r="T1409" s="172"/>
      <c r="AT1409" s="167" t="s">
        <v>290</v>
      </c>
      <c r="AU1409" s="167" t="s">
        <v>85</v>
      </c>
      <c r="AV1409" s="14" t="s">
        <v>105</v>
      </c>
      <c r="AW1409" s="14" t="s">
        <v>32</v>
      </c>
      <c r="AX1409" s="14" t="s">
        <v>76</v>
      </c>
      <c r="AY1409" s="167" t="s">
        <v>282</v>
      </c>
    </row>
    <row r="1410" spans="2:65" s="13" customFormat="1" x14ac:dyDescent="0.2">
      <c r="B1410" s="159"/>
      <c r="D1410" s="152" t="s">
        <v>290</v>
      </c>
      <c r="E1410" s="160" t="s">
        <v>1</v>
      </c>
      <c r="F1410" s="161" t="s">
        <v>292</v>
      </c>
      <c r="H1410" s="162">
        <v>264.13</v>
      </c>
      <c r="I1410" s="163"/>
      <c r="L1410" s="159"/>
      <c r="M1410" s="164"/>
      <c r="T1410" s="165"/>
      <c r="AT1410" s="160" t="s">
        <v>290</v>
      </c>
      <c r="AU1410" s="160" t="s">
        <v>85</v>
      </c>
      <c r="AV1410" s="13" t="s">
        <v>288</v>
      </c>
      <c r="AW1410" s="13" t="s">
        <v>32</v>
      </c>
      <c r="AX1410" s="13" t="s">
        <v>83</v>
      </c>
      <c r="AY1410" s="160" t="s">
        <v>282</v>
      </c>
    </row>
    <row r="1411" spans="2:65" s="1" customFormat="1" ht="44.25" customHeight="1" x14ac:dyDescent="0.2">
      <c r="B1411" s="32"/>
      <c r="C1411" s="179" t="s">
        <v>1659</v>
      </c>
      <c r="D1411" s="179" t="s">
        <v>1020</v>
      </c>
      <c r="E1411" s="180" t="s">
        <v>1660</v>
      </c>
      <c r="F1411" s="181" t="s">
        <v>1661</v>
      </c>
      <c r="G1411" s="182" t="s">
        <v>287</v>
      </c>
      <c r="H1411" s="183">
        <v>269.41300000000001</v>
      </c>
      <c r="I1411" s="184"/>
      <c r="J1411" s="185">
        <f>ROUND(I1411*H1411,2)</f>
        <v>0</v>
      </c>
      <c r="K1411" s="186"/>
      <c r="L1411" s="187"/>
      <c r="M1411" s="188" t="s">
        <v>1</v>
      </c>
      <c r="N1411" s="189" t="s">
        <v>41</v>
      </c>
      <c r="P1411" s="147">
        <f>O1411*H1411</f>
        <v>0</v>
      </c>
      <c r="Q1411" s="147">
        <v>1.4999999999999999E-2</v>
      </c>
      <c r="R1411" s="147">
        <f>Q1411*H1411</f>
        <v>4.0411950000000001</v>
      </c>
      <c r="S1411" s="147">
        <v>0</v>
      </c>
      <c r="T1411" s="148">
        <f>S1411*H1411</f>
        <v>0</v>
      </c>
      <c r="AR1411" s="149" t="s">
        <v>498</v>
      </c>
      <c r="AT1411" s="149" t="s">
        <v>1020</v>
      </c>
      <c r="AU1411" s="149" t="s">
        <v>85</v>
      </c>
      <c r="AY1411" s="17" t="s">
        <v>282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199</v>
      </c>
      <c r="BM1411" s="149" t="s">
        <v>1662</v>
      </c>
    </row>
    <row r="1412" spans="2:65" s="15" customFormat="1" x14ac:dyDescent="0.2">
      <c r="B1412" s="173"/>
      <c r="D1412" s="152" t="s">
        <v>290</v>
      </c>
      <c r="E1412" s="174" t="s">
        <v>1</v>
      </c>
      <c r="F1412" s="175" t="s">
        <v>1171</v>
      </c>
      <c r="H1412" s="174" t="s">
        <v>1</v>
      </c>
      <c r="I1412" s="176"/>
      <c r="L1412" s="173"/>
      <c r="M1412" s="177"/>
      <c r="T1412" s="178"/>
      <c r="AT1412" s="174" t="s">
        <v>290</v>
      </c>
      <c r="AU1412" s="174" t="s">
        <v>85</v>
      </c>
      <c r="AV1412" s="15" t="s">
        <v>83</v>
      </c>
      <c r="AW1412" s="15" t="s">
        <v>32</v>
      </c>
      <c r="AX1412" s="15" t="s">
        <v>76</v>
      </c>
      <c r="AY1412" s="174" t="s">
        <v>282</v>
      </c>
    </row>
    <row r="1413" spans="2:65" s="12" customFormat="1" x14ac:dyDescent="0.2">
      <c r="B1413" s="151"/>
      <c r="D1413" s="152" t="s">
        <v>290</v>
      </c>
      <c r="E1413" s="153" t="s">
        <v>1</v>
      </c>
      <c r="F1413" s="154" t="s">
        <v>1657</v>
      </c>
      <c r="H1413" s="155">
        <v>235.63</v>
      </c>
      <c r="I1413" s="156"/>
      <c r="L1413" s="151"/>
      <c r="M1413" s="157"/>
      <c r="T1413" s="158"/>
      <c r="AT1413" s="153" t="s">
        <v>290</v>
      </c>
      <c r="AU1413" s="153" t="s">
        <v>85</v>
      </c>
      <c r="AV1413" s="12" t="s">
        <v>85</v>
      </c>
      <c r="AW1413" s="12" t="s">
        <v>32</v>
      </c>
      <c r="AX1413" s="12" t="s">
        <v>76</v>
      </c>
      <c r="AY1413" s="153" t="s">
        <v>282</v>
      </c>
    </row>
    <row r="1414" spans="2:65" s="14" customFormat="1" x14ac:dyDescent="0.2">
      <c r="B1414" s="166"/>
      <c r="D1414" s="152" t="s">
        <v>290</v>
      </c>
      <c r="E1414" s="167" t="s">
        <v>1</v>
      </c>
      <c r="F1414" s="168" t="s">
        <v>306</v>
      </c>
      <c r="H1414" s="169">
        <v>235.63</v>
      </c>
      <c r="I1414" s="170"/>
      <c r="L1414" s="166"/>
      <c r="M1414" s="171"/>
      <c r="T1414" s="172"/>
      <c r="AT1414" s="167" t="s">
        <v>290</v>
      </c>
      <c r="AU1414" s="167" t="s">
        <v>85</v>
      </c>
      <c r="AV1414" s="14" t="s">
        <v>105</v>
      </c>
      <c r="AW1414" s="14" t="s">
        <v>32</v>
      </c>
      <c r="AX1414" s="14" t="s">
        <v>76</v>
      </c>
      <c r="AY1414" s="167" t="s">
        <v>282</v>
      </c>
    </row>
    <row r="1415" spans="2:65" s="15" customFormat="1" x14ac:dyDescent="0.2">
      <c r="B1415" s="173"/>
      <c r="D1415" s="152" t="s">
        <v>290</v>
      </c>
      <c r="E1415" s="174" t="s">
        <v>1</v>
      </c>
      <c r="F1415" s="175" t="s">
        <v>1177</v>
      </c>
      <c r="H1415" s="174" t="s">
        <v>1</v>
      </c>
      <c r="I1415" s="176"/>
      <c r="L1415" s="173"/>
      <c r="M1415" s="177"/>
      <c r="T1415" s="178"/>
      <c r="AT1415" s="174" t="s">
        <v>290</v>
      </c>
      <c r="AU1415" s="174" t="s">
        <v>85</v>
      </c>
      <c r="AV1415" s="15" t="s">
        <v>83</v>
      </c>
      <c r="AW1415" s="15" t="s">
        <v>32</v>
      </c>
      <c r="AX1415" s="15" t="s">
        <v>76</v>
      </c>
      <c r="AY1415" s="174" t="s">
        <v>282</v>
      </c>
    </row>
    <row r="1416" spans="2:65" s="12" customFormat="1" x14ac:dyDescent="0.2">
      <c r="B1416" s="151"/>
      <c r="D1416" s="152" t="s">
        <v>290</v>
      </c>
      <c r="E1416" s="153" t="s">
        <v>1</v>
      </c>
      <c r="F1416" s="154" t="s">
        <v>1658</v>
      </c>
      <c r="H1416" s="155">
        <v>28.5</v>
      </c>
      <c r="I1416" s="156"/>
      <c r="L1416" s="151"/>
      <c r="M1416" s="157"/>
      <c r="T1416" s="158"/>
      <c r="AT1416" s="153" t="s">
        <v>290</v>
      </c>
      <c r="AU1416" s="153" t="s">
        <v>85</v>
      </c>
      <c r="AV1416" s="12" t="s">
        <v>85</v>
      </c>
      <c r="AW1416" s="12" t="s">
        <v>32</v>
      </c>
      <c r="AX1416" s="12" t="s">
        <v>76</v>
      </c>
      <c r="AY1416" s="153" t="s">
        <v>282</v>
      </c>
    </row>
    <row r="1417" spans="2:65" s="14" customFormat="1" x14ac:dyDescent="0.2">
      <c r="B1417" s="166"/>
      <c r="D1417" s="152" t="s">
        <v>290</v>
      </c>
      <c r="E1417" s="167" t="s">
        <v>1</v>
      </c>
      <c r="F1417" s="168" t="s">
        <v>306</v>
      </c>
      <c r="H1417" s="169">
        <v>28.5</v>
      </c>
      <c r="I1417" s="170"/>
      <c r="L1417" s="166"/>
      <c r="M1417" s="171"/>
      <c r="T1417" s="172"/>
      <c r="AT1417" s="167" t="s">
        <v>290</v>
      </c>
      <c r="AU1417" s="167" t="s">
        <v>85</v>
      </c>
      <c r="AV1417" s="14" t="s">
        <v>105</v>
      </c>
      <c r="AW1417" s="14" t="s">
        <v>32</v>
      </c>
      <c r="AX1417" s="14" t="s">
        <v>76</v>
      </c>
      <c r="AY1417" s="167" t="s">
        <v>282</v>
      </c>
    </row>
    <row r="1418" spans="2:65" s="13" customFormat="1" x14ac:dyDescent="0.2">
      <c r="B1418" s="159"/>
      <c r="D1418" s="152" t="s">
        <v>290</v>
      </c>
      <c r="E1418" s="160" t="s">
        <v>1</v>
      </c>
      <c r="F1418" s="161" t="s">
        <v>292</v>
      </c>
      <c r="H1418" s="162">
        <v>264.13</v>
      </c>
      <c r="I1418" s="163"/>
      <c r="L1418" s="159"/>
      <c r="M1418" s="164"/>
      <c r="T1418" s="165"/>
      <c r="AT1418" s="160" t="s">
        <v>290</v>
      </c>
      <c r="AU1418" s="160" t="s">
        <v>85</v>
      </c>
      <c r="AV1418" s="13" t="s">
        <v>288</v>
      </c>
      <c r="AW1418" s="13" t="s">
        <v>32</v>
      </c>
      <c r="AX1418" s="13" t="s">
        <v>83</v>
      </c>
      <c r="AY1418" s="160" t="s">
        <v>282</v>
      </c>
    </row>
    <row r="1419" spans="2:65" s="12" customFormat="1" x14ac:dyDescent="0.2">
      <c r="B1419" s="151"/>
      <c r="D1419" s="152" t="s">
        <v>290</v>
      </c>
      <c r="F1419" s="154" t="s">
        <v>1663</v>
      </c>
      <c r="H1419" s="155">
        <v>269.41300000000001</v>
      </c>
      <c r="I1419" s="156"/>
      <c r="L1419" s="151"/>
      <c r="M1419" s="157"/>
      <c r="T1419" s="158"/>
      <c r="AT1419" s="153" t="s">
        <v>290</v>
      </c>
      <c r="AU1419" s="153" t="s">
        <v>85</v>
      </c>
      <c r="AV1419" s="12" t="s">
        <v>85</v>
      </c>
      <c r="AW1419" s="12" t="s">
        <v>4</v>
      </c>
      <c r="AX1419" s="12" t="s">
        <v>83</v>
      </c>
      <c r="AY1419" s="153" t="s">
        <v>282</v>
      </c>
    </row>
    <row r="1420" spans="2:65" s="1" customFormat="1" ht="24.2" customHeight="1" x14ac:dyDescent="0.2">
      <c r="B1420" s="32"/>
      <c r="C1420" s="137" t="s">
        <v>1664</v>
      </c>
      <c r="D1420" s="137" t="s">
        <v>284</v>
      </c>
      <c r="E1420" s="138" t="s">
        <v>1665</v>
      </c>
      <c r="F1420" s="139" t="s">
        <v>1666</v>
      </c>
      <c r="G1420" s="140" t="s">
        <v>287</v>
      </c>
      <c r="H1420" s="141">
        <v>934.6</v>
      </c>
      <c r="I1420" s="142"/>
      <c r="J1420" s="143">
        <f>ROUND(I1420*H1420,2)</f>
        <v>0</v>
      </c>
      <c r="K1420" s="144"/>
      <c r="L1420" s="32"/>
      <c r="M1420" s="145" t="s">
        <v>1</v>
      </c>
      <c r="N1420" s="146" t="s">
        <v>41</v>
      </c>
      <c r="P1420" s="147">
        <f>O1420*H1420</f>
        <v>0</v>
      </c>
      <c r="Q1420" s="147">
        <v>0</v>
      </c>
      <c r="R1420" s="147">
        <f>Q1420*H1420</f>
        <v>0</v>
      </c>
      <c r="S1420" s="147">
        <v>0</v>
      </c>
      <c r="T1420" s="148">
        <f>S1420*H1420</f>
        <v>0</v>
      </c>
      <c r="AR1420" s="149" t="s">
        <v>199</v>
      </c>
      <c r="AT1420" s="149" t="s">
        <v>284</v>
      </c>
      <c r="AU1420" s="149" t="s">
        <v>85</v>
      </c>
      <c r="AY1420" s="17" t="s">
        <v>282</v>
      </c>
      <c r="BE1420" s="150">
        <f>IF(N1420="základní",J1420,0)</f>
        <v>0</v>
      </c>
      <c r="BF1420" s="150">
        <f>IF(N1420="snížená",J1420,0)</f>
        <v>0</v>
      </c>
      <c r="BG1420" s="150">
        <f>IF(N1420="zákl. přenesená",J1420,0)</f>
        <v>0</v>
      </c>
      <c r="BH1420" s="150">
        <f>IF(N1420="sníž. přenesená",J1420,0)</f>
        <v>0</v>
      </c>
      <c r="BI1420" s="150">
        <f>IF(N1420="nulová",J1420,0)</f>
        <v>0</v>
      </c>
      <c r="BJ1420" s="17" t="s">
        <v>83</v>
      </c>
      <c r="BK1420" s="150">
        <f>ROUND(I1420*H1420,2)</f>
        <v>0</v>
      </c>
      <c r="BL1420" s="17" t="s">
        <v>199</v>
      </c>
      <c r="BM1420" s="149" t="s">
        <v>1667</v>
      </c>
    </row>
    <row r="1421" spans="2:65" s="15" customFormat="1" x14ac:dyDescent="0.2">
      <c r="B1421" s="173"/>
      <c r="D1421" s="152" t="s">
        <v>290</v>
      </c>
      <c r="E1421" s="174" t="s">
        <v>1</v>
      </c>
      <c r="F1421" s="175" t="s">
        <v>1169</v>
      </c>
      <c r="H1421" s="174" t="s">
        <v>1</v>
      </c>
      <c r="I1421" s="176"/>
      <c r="L1421" s="173"/>
      <c r="M1421" s="177"/>
      <c r="T1421" s="178"/>
      <c r="AT1421" s="174" t="s">
        <v>290</v>
      </c>
      <c r="AU1421" s="174" t="s">
        <v>85</v>
      </c>
      <c r="AV1421" s="15" t="s">
        <v>83</v>
      </c>
      <c r="AW1421" s="15" t="s">
        <v>32</v>
      </c>
      <c r="AX1421" s="15" t="s">
        <v>76</v>
      </c>
      <c r="AY1421" s="174" t="s">
        <v>282</v>
      </c>
    </row>
    <row r="1422" spans="2:65" s="12" customFormat="1" ht="22.5" x14ac:dyDescent="0.2">
      <c r="B1422" s="151"/>
      <c r="D1422" s="152" t="s">
        <v>290</v>
      </c>
      <c r="E1422" s="153" t="s">
        <v>1</v>
      </c>
      <c r="F1422" s="154" t="s">
        <v>1230</v>
      </c>
      <c r="H1422" s="155">
        <v>655.07000000000005</v>
      </c>
      <c r="I1422" s="156"/>
      <c r="L1422" s="151"/>
      <c r="M1422" s="157"/>
      <c r="T1422" s="158"/>
      <c r="AT1422" s="153" t="s">
        <v>290</v>
      </c>
      <c r="AU1422" s="153" t="s">
        <v>85</v>
      </c>
      <c r="AV1422" s="12" t="s">
        <v>85</v>
      </c>
      <c r="AW1422" s="12" t="s">
        <v>32</v>
      </c>
      <c r="AX1422" s="12" t="s">
        <v>76</v>
      </c>
      <c r="AY1422" s="153" t="s">
        <v>282</v>
      </c>
    </row>
    <row r="1423" spans="2:65" s="14" customFormat="1" x14ac:dyDescent="0.2">
      <c r="B1423" s="166"/>
      <c r="D1423" s="152" t="s">
        <v>290</v>
      </c>
      <c r="E1423" s="167" t="s">
        <v>1</v>
      </c>
      <c r="F1423" s="168" t="s">
        <v>306</v>
      </c>
      <c r="H1423" s="169">
        <v>655.07000000000005</v>
      </c>
      <c r="I1423" s="170"/>
      <c r="L1423" s="166"/>
      <c r="M1423" s="171"/>
      <c r="T1423" s="172"/>
      <c r="AT1423" s="167" t="s">
        <v>290</v>
      </c>
      <c r="AU1423" s="167" t="s">
        <v>85</v>
      </c>
      <c r="AV1423" s="14" t="s">
        <v>105</v>
      </c>
      <c r="AW1423" s="14" t="s">
        <v>32</v>
      </c>
      <c r="AX1423" s="14" t="s">
        <v>76</v>
      </c>
      <c r="AY1423" s="167" t="s">
        <v>282</v>
      </c>
    </row>
    <row r="1424" spans="2:65" s="15" customFormat="1" x14ac:dyDescent="0.2">
      <c r="B1424" s="173"/>
      <c r="D1424" s="152" t="s">
        <v>290</v>
      </c>
      <c r="E1424" s="174" t="s">
        <v>1</v>
      </c>
      <c r="F1424" s="175" t="s">
        <v>1173</v>
      </c>
      <c r="H1424" s="174" t="s">
        <v>1</v>
      </c>
      <c r="I1424" s="176"/>
      <c r="L1424" s="173"/>
      <c r="M1424" s="177"/>
      <c r="T1424" s="178"/>
      <c r="AT1424" s="174" t="s">
        <v>290</v>
      </c>
      <c r="AU1424" s="174" t="s">
        <v>85</v>
      </c>
      <c r="AV1424" s="15" t="s">
        <v>83</v>
      </c>
      <c r="AW1424" s="15" t="s">
        <v>32</v>
      </c>
      <c r="AX1424" s="15" t="s">
        <v>76</v>
      </c>
      <c r="AY1424" s="174" t="s">
        <v>282</v>
      </c>
    </row>
    <row r="1425" spans="2:51" s="12" customFormat="1" ht="22.5" x14ac:dyDescent="0.2">
      <c r="B1425" s="151"/>
      <c r="D1425" s="152" t="s">
        <v>290</v>
      </c>
      <c r="E1425" s="153" t="s">
        <v>1</v>
      </c>
      <c r="F1425" s="154" t="s">
        <v>1231</v>
      </c>
      <c r="H1425" s="155">
        <v>52.82</v>
      </c>
      <c r="I1425" s="156"/>
      <c r="L1425" s="151"/>
      <c r="M1425" s="157"/>
      <c r="T1425" s="158"/>
      <c r="AT1425" s="153" t="s">
        <v>290</v>
      </c>
      <c r="AU1425" s="153" t="s">
        <v>85</v>
      </c>
      <c r="AV1425" s="12" t="s">
        <v>85</v>
      </c>
      <c r="AW1425" s="12" t="s">
        <v>32</v>
      </c>
      <c r="AX1425" s="12" t="s">
        <v>76</v>
      </c>
      <c r="AY1425" s="153" t="s">
        <v>282</v>
      </c>
    </row>
    <row r="1426" spans="2:51" s="14" customFormat="1" x14ac:dyDescent="0.2">
      <c r="B1426" s="166"/>
      <c r="D1426" s="152" t="s">
        <v>290</v>
      </c>
      <c r="E1426" s="167" t="s">
        <v>1</v>
      </c>
      <c r="F1426" s="168" t="s">
        <v>306</v>
      </c>
      <c r="H1426" s="169">
        <v>52.82</v>
      </c>
      <c r="I1426" s="170"/>
      <c r="L1426" s="166"/>
      <c r="M1426" s="171"/>
      <c r="T1426" s="172"/>
      <c r="AT1426" s="167" t="s">
        <v>290</v>
      </c>
      <c r="AU1426" s="167" t="s">
        <v>85</v>
      </c>
      <c r="AV1426" s="14" t="s">
        <v>105</v>
      </c>
      <c r="AW1426" s="14" t="s">
        <v>32</v>
      </c>
      <c r="AX1426" s="14" t="s">
        <v>76</v>
      </c>
      <c r="AY1426" s="167" t="s">
        <v>282</v>
      </c>
    </row>
    <row r="1427" spans="2:51" s="15" customFormat="1" x14ac:dyDescent="0.2">
      <c r="B1427" s="173"/>
      <c r="D1427" s="152" t="s">
        <v>290</v>
      </c>
      <c r="E1427" s="174" t="s">
        <v>1</v>
      </c>
      <c r="F1427" s="175" t="s">
        <v>1183</v>
      </c>
      <c r="H1427" s="174" t="s">
        <v>1</v>
      </c>
      <c r="I1427" s="176"/>
      <c r="L1427" s="173"/>
      <c r="M1427" s="177"/>
      <c r="T1427" s="178"/>
      <c r="AT1427" s="174" t="s">
        <v>290</v>
      </c>
      <c r="AU1427" s="174" t="s">
        <v>85</v>
      </c>
      <c r="AV1427" s="15" t="s">
        <v>83</v>
      </c>
      <c r="AW1427" s="15" t="s">
        <v>32</v>
      </c>
      <c r="AX1427" s="15" t="s">
        <v>76</v>
      </c>
      <c r="AY1427" s="174" t="s">
        <v>282</v>
      </c>
    </row>
    <row r="1428" spans="2:51" s="12" customFormat="1" ht="22.5" x14ac:dyDescent="0.2">
      <c r="B1428" s="151"/>
      <c r="D1428" s="152" t="s">
        <v>290</v>
      </c>
      <c r="E1428" s="153" t="s">
        <v>1</v>
      </c>
      <c r="F1428" s="154" t="s">
        <v>1232</v>
      </c>
      <c r="H1428" s="155">
        <v>22.21</v>
      </c>
      <c r="I1428" s="156"/>
      <c r="L1428" s="151"/>
      <c r="M1428" s="157"/>
      <c r="T1428" s="158"/>
      <c r="AT1428" s="153" t="s">
        <v>290</v>
      </c>
      <c r="AU1428" s="153" t="s">
        <v>85</v>
      </c>
      <c r="AV1428" s="12" t="s">
        <v>85</v>
      </c>
      <c r="AW1428" s="12" t="s">
        <v>32</v>
      </c>
      <c r="AX1428" s="12" t="s">
        <v>76</v>
      </c>
      <c r="AY1428" s="153" t="s">
        <v>282</v>
      </c>
    </row>
    <row r="1429" spans="2:51" s="14" customFormat="1" x14ac:dyDescent="0.2">
      <c r="B1429" s="166"/>
      <c r="D1429" s="152" t="s">
        <v>290</v>
      </c>
      <c r="E1429" s="167" t="s">
        <v>1</v>
      </c>
      <c r="F1429" s="168" t="s">
        <v>306</v>
      </c>
      <c r="H1429" s="169">
        <v>22.21</v>
      </c>
      <c r="I1429" s="170"/>
      <c r="L1429" s="166"/>
      <c r="M1429" s="171"/>
      <c r="T1429" s="172"/>
      <c r="AT1429" s="167" t="s">
        <v>290</v>
      </c>
      <c r="AU1429" s="167" t="s">
        <v>85</v>
      </c>
      <c r="AV1429" s="14" t="s">
        <v>105</v>
      </c>
      <c r="AW1429" s="14" t="s">
        <v>32</v>
      </c>
      <c r="AX1429" s="14" t="s">
        <v>76</v>
      </c>
      <c r="AY1429" s="167" t="s">
        <v>282</v>
      </c>
    </row>
    <row r="1430" spans="2:51" s="15" customFormat="1" x14ac:dyDescent="0.2">
      <c r="B1430" s="173"/>
      <c r="D1430" s="152" t="s">
        <v>290</v>
      </c>
      <c r="E1430" s="174" t="s">
        <v>1</v>
      </c>
      <c r="F1430" s="175" t="s">
        <v>1185</v>
      </c>
      <c r="H1430" s="174" t="s">
        <v>1</v>
      </c>
      <c r="I1430" s="176"/>
      <c r="L1430" s="173"/>
      <c r="M1430" s="177"/>
      <c r="T1430" s="178"/>
      <c r="AT1430" s="174" t="s">
        <v>290</v>
      </c>
      <c r="AU1430" s="174" t="s">
        <v>85</v>
      </c>
      <c r="AV1430" s="15" t="s">
        <v>83</v>
      </c>
      <c r="AW1430" s="15" t="s">
        <v>32</v>
      </c>
      <c r="AX1430" s="15" t="s">
        <v>76</v>
      </c>
      <c r="AY1430" s="174" t="s">
        <v>282</v>
      </c>
    </row>
    <row r="1431" spans="2:51" s="12" customFormat="1" x14ac:dyDescent="0.2">
      <c r="B1431" s="151"/>
      <c r="D1431" s="152" t="s">
        <v>290</v>
      </c>
      <c r="E1431" s="153" t="s">
        <v>1</v>
      </c>
      <c r="F1431" s="154" t="s">
        <v>1233</v>
      </c>
      <c r="H1431" s="155">
        <v>26.58</v>
      </c>
      <c r="I1431" s="156"/>
      <c r="L1431" s="151"/>
      <c r="M1431" s="157"/>
      <c r="T1431" s="158"/>
      <c r="AT1431" s="153" t="s">
        <v>290</v>
      </c>
      <c r="AU1431" s="153" t="s">
        <v>85</v>
      </c>
      <c r="AV1431" s="12" t="s">
        <v>85</v>
      </c>
      <c r="AW1431" s="12" t="s">
        <v>32</v>
      </c>
      <c r="AX1431" s="12" t="s">
        <v>76</v>
      </c>
      <c r="AY1431" s="153" t="s">
        <v>282</v>
      </c>
    </row>
    <row r="1432" spans="2:51" s="14" customFormat="1" x14ac:dyDescent="0.2">
      <c r="B1432" s="166"/>
      <c r="D1432" s="152" t="s">
        <v>290</v>
      </c>
      <c r="E1432" s="167" t="s">
        <v>1</v>
      </c>
      <c r="F1432" s="168" t="s">
        <v>306</v>
      </c>
      <c r="H1432" s="169">
        <v>26.58</v>
      </c>
      <c r="I1432" s="170"/>
      <c r="L1432" s="166"/>
      <c r="M1432" s="171"/>
      <c r="T1432" s="172"/>
      <c r="AT1432" s="167" t="s">
        <v>290</v>
      </c>
      <c r="AU1432" s="167" t="s">
        <v>85</v>
      </c>
      <c r="AV1432" s="14" t="s">
        <v>105</v>
      </c>
      <c r="AW1432" s="14" t="s">
        <v>32</v>
      </c>
      <c r="AX1432" s="14" t="s">
        <v>76</v>
      </c>
      <c r="AY1432" s="167" t="s">
        <v>282</v>
      </c>
    </row>
    <row r="1433" spans="2:51" s="15" customFormat="1" x14ac:dyDescent="0.2">
      <c r="B1433" s="173"/>
      <c r="D1433" s="152" t="s">
        <v>290</v>
      </c>
      <c r="E1433" s="174" t="s">
        <v>1</v>
      </c>
      <c r="F1433" s="175" t="s">
        <v>1175</v>
      </c>
      <c r="H1433" s="174" t="s">
        <v>1</v>
      </c>
      <c r="I1433" s="176"/>
      <c r="L1433" s="173"/>
      <c r="M1433" s="177"/>
      <c r="T1433" s="178"/>
      <c r="AT1433" s="174" t="s">
        <v>290</v>
      </c>
      <c r="AU1433" s="174" t="s">
        <v>85</v>
      </c>
      <c r="AV1433" s="15" t="s">
        <v>83</v>
      </c>
      <c r="AW1433" s="15" t="s">
        <v>32</v>
      </c>
      <c r="AX1433" s="15" t="s">
        <v>76</v>
      </c>
      <c r="AY1433" s="174" t="s">
        <v>282</v>
      </c>
    </row>
    <row r="1434" spans="2:51" s="12" customFormat="1" x14ac:dyDescent="0.2">
      <c r="B1434" s="151"/>
      <c r="D1434" s="152" t="s">
        <v>290</v>
      </c>
      <c r="E1434" s="153" t="s">
        <v>1</v>
      </c>
      <c r="F1434" s="154" t="s">
        <v>1234</v>
      </c>
      <c r="H1434" s="155">
        <v>48.73</v>
      </c>
      <c r="I1434" s="156"/>
      <c r="L1434" s="151"/>
      <c r="M1434" s="157"/>
      <c r="T1434" s="158"/>
      <c r="AT1434" s="153" t="s">
        <v>290</v>
      </c>
      <c r="AU1434" s="153" t="s">
        <v>85</v>
      </c>
      <c r="AV1434" s="12" t="s">
        <v>85</v>
      </c>
      <c r="AW1434" s="12" t="s">
        <v>32</v>
      </c>
      <c r="AX1434" s="12" t="s">
        <v>76</v>
      </c>
      <c r="AY1434" s="153" t="s">
        <v>282</v>
      </c>
    </row>
    <row r="1435" spans="2:51" s="14" customFormat="1" x14ac:dyDescent="0.2">
      <c r="B1435" s="166"/>
      <c r="D1435" s="152" t="s">
        <v>290</v>
      </c>
      <c r="E1435" s="167" t="s">
        <v>1</v>
      </c>
      <c r="F1435" s="168" t="s">
        <v>306</v>
      </c>
      <c r="H1435" s="169">
        <v>48.73</v>
      </c>
      <c r="I1435" s="170"/>
      <c r="L1435" s="166"/>
      <c r="M1435" s="171"/>
      <c r="T1435" s="172"/>
      <c r="AT1435" s="167" t="s">
        <v>290</v>
      </c>
      <c r="AU1435" s="167" t="s">
        <v>85</v>
      </c>
      <c r="AV1435" s="14" t="s">
        <v>105</v>
      </c>
      <c r="AW1435" s="14" t="s">
        <v>32</v>
      </c>
      <c r="AX1435" s="14" t="s">
        <v>76</v>
      </c>
      <c r="AY1435" s="167" t="s">
        <v>282</v>
      </c>
    </row>
    <row r="1436" spans="2:51" s="15" customFormat="1" x14ac:dyDescent="0.2">
      <c r="B1436" s="173"/>
      <c r="D1436" s="152" t="s">
        <v>290</v>
      </c>
      <c r="E1436" s="174" t="s">
        <v>1</v>
      </c>
      <c r="F1436" s="175" t="s">
        <v>1187</v>
      </c>
      <c r="H1436" s="174" t="s">
        <v>1</v>
      </c>
      <c r="I1436" s="176"/>
      <c r="L1436" s="173"/>
      <c r="M1436" s="177"/>
      <c r="T1436" s="178"/>
      <c r="AT1436" s="174" t="s">
        <v>290</v>
      </c>
      <c r="AU1436" s="174" t="s">
        <v>85</v>
      </c>
      <c r="AV1436" s="15" t="s">
        <v>83</v>
      </c>
      <c r="AW1436" s="15" t="s">
        <v>32</v>
      </c>
      <c r="AX1436" s="15" t="s">
        <v>76</v>
      </c>
      <c r="AY1436" s="174" t="s">
        <v>282</v>
      </c>
    </row>
    <row r="1437" spans="2:51" s="12" customFormat="1" x14ac:dyDescent="0.2">
      <c r="B1437" s="151"/>
      <c r="D1437" s="152" t="s">
        <v>290</v>
      </c>
      <c r="E1437" s="153" t="s">
        <v>1</v>
      </c>
      <c r="F1437" s="154" t="s">
        <v>1235</v>
      </c>
      <c r="H1437" s="155">
        <v>76.55</v>
      </c>
      <c r="I1437" s="156"/>
      <c r="L1437" s="151"/>
      <c r="M1437" s="157"/>
      <c r="T1437" s="158"/>
      <c r="AT1437" s="153" t="s">
        <v>290</v>
      </c>
      <c r="AU1437" s="153" t="s">
        <v>85</v>
      </c>
      <c r="AV1437" s="12" t="s">
        <v>85</v>
      </c>
      <c r="AW1437" s="12" t="s">
        <v>32</v>
      </c>
      <c r="AX1437" s="12" t="s">
        <v>76</v>
      </c>
      <c r="AY1437" s="153" t="s">
        <v>282</v>
      </c>
    </row>
    <row r="1438" spans="2:51" s="14" customFormat="1" x14ac:dyDescent="0.2">
      <c r="B1438" s="166"/>
      <c r="D1438" s="152" t="s">
        <v>290</v>
      </c>
      <c r="E1438" s="167" t="s">
        <v>1</v>
      </c>
      <c r="F1438" s="168" t="s">
        <v>306</v>
      </c>
      <c r="H1438" s="169">
        <v>76.55</v>
      </c>
      <c r="I1438" s="170"/>
      <c r="L1438" s="166"/>
      <c r="M1438" s="171"/>
      <c r="T1438" s="172"/>
      <c r="AT1438" s="167" t="s">
        <v>290</v>
      </c>
      <c r="AU1438" s="167" t="s">
        <v>85</v>
      </c>
      <c r="AV1438" s="14" t="s">
        <v>105</v>
      </c>
      <c r="AW1438" s="14" t="s">
        <v>32</v>
      </c>
      <c r="AX1438" s="14" t="s">
        <v>76</v>
      </c>
      <c r="AY1438" s="167" t="s">
        <v>282</v>
      </c>
    </row>
    <row r="1439" spans="2:51" s="15" customFormat="1" x14ac:dyDescent="0.2">
      <c r="B1439" s="173"/>
      <c r="D1439" s="152" t="s">
        <v>290</v>
      </c>
      <c r="E1439" s="174" t="s">
        <v>1</v>
      </c>
      <c r="F1439" s="175" t="s">
        <v>1189</v>
      </c>
      <c r="H1439" s="174" t="s">
        <v>1</v>
      </c>
      <c r="I1439" s="176"/>
      <c r="L1439" s="173"/>
      <c r="M1439" s="177"/>
      <c r="T1439" s="178"/>
      <c r="AT1439" s="174" t="s">
        <v>290</v>
      </c>
      <c r="AU1439" s="174" t="s">
        <v>85</v>
      </c>
      <c r="AV1439" s="15" t="s">
        <v>83</v>
      </c>
      <c r="AW1439" s="15" t="s">
        <v>32</v>
      </c>
      <c r="AX1439" s="15" t="s">
        <v>76</v>
      </c>
      <c r="AY1439" s="174" t="s">
        <v>282</v>
      </c>
    </row>
    <row r="1440" spans="2:51" s="12" customFormat="1" x14ac:dyDescent="0.2">
      <c r="B1440" s="151"/>
      <c r="D1440" s="152" t="s">
        <v>290</v>
      </c>
      <c r="E1440" s="153" t="s">
        <v>1</v>
      </c>
      <c r="F1440" s="154" t="s">
        <v>1236</v>
      </c>
      <c r="H1440" s="155">
        <v>52.64</v>
      </c>
      <c r="I1440" s="156"/>
      <c r="L1440" s="151"/>
      <c r="M1440" s="157"/>
      <c r="T1440" s="158"/>
      <c r="AT1440" s="153" t="s">
        <v>290</v>
      </c>
      <c r="AU1440" s="153" t="s">
        <v>85</v>
      </c>
      <c r="AV1440" s="12" t="s">
        <v>85</v>
      </c>
      <c r="AW1440" s="12" t="s">
        <v>32</v>
      </c>
      <c r="AX1440" s="12" t="s">
        <v>76</v>
      </c>
      <c r="AY1440" s="153" t="s">
        <v>282</v>
      </c>
    </row>
    <row r="1441" spans="2:65" s="14" customFormat="1" x14ac:dyDescent="0.2">
      <c r="B1441" s="166"/>
      <c r="D1441" s="152" t="s">
        <v>290</v>
      </c>
      <c r="E1441" s="167" t="s">
        <v>1</v>
      </c>
      <c r="F1441" s="168" t="s">
        <v>306</v>
      </c>
      <c r="H1441" s="169">
        <v>52.64</v>
      </c>
      <c r="I1441" s="170"/>
      <c r="L1441" s="166"/>
      <c r="M1441" s="171"/>
      <c r="T1441" s="172"/>
      <c r="AT1441" s="167" t="s">
        <v>290</v>
      </c>
      <c r="AU1441" s="167" t="s">
        <v>85</v>
      </c>
      <c r="AV1441" s="14" t="s">
        <v>105</v>
      </c>
      <c r="AW1441" s="14" t="s">
        <v>32</v>
      </c>
      <c r="AX1441" s="14" t="s">
        <v>76</v>
      </c>
      <c r="AY1441" s="167" t="s">
        <v>282</v>
      </c>
    </row>
    <row r="1442" spans="2:65" s="13" customFormat="1" x14ac:dyDescent="0.2">
      <c r="B1442" s="159"/>
      <c r="D1442" s="152" t="s">
        <v>290</v>
      </c>
      <c r="E1442" s="160" t="s">
        <v>1</v>
      </c>
      <c r="F1442" s="161" t="s">
        <v>292</v>
      </c>
      <c r="H1442" s="162">
        <v>934.6</v>
      </c>
      <c r="I1442" s="163"/>
      <c r="L1442" s="159"/>
      <c r="M1442" s="164"/>
      <c r="T1442" s="165"/>
      <c r="AT1442" s="160" t="s">
        <v>290</v>
      </c>
      <c r="AU1442" s="160" t="s">
        <v>85</v>
      </c>
      <c r="AV1442" s="13" t="s">
        <v>288</v>
      </c>
      <c r="AW1442" s="13" t="s">
        <v>32</v>
      </c>
      <c r="AX1442" s="13" t="s">
        <v>83</v>
      </c>
      <c r="AY1442" s="160" t="s">
        <v>282</v>
      </c>
    </row>
    <row r="1443" spans="2:65" s="1" customFormat="1" ht="44.25" customHeight="1" x14ac:dyDescent="0.2">
      <c r="B1443" s="32"/>
      <c r="C1443" s="179" t="s">
        <v>1668</v>
      </c>
      <c r="D1443" s="179" t="s">
        <v>1020</v>
      </c>
      <c r="E1443" s="180" t="s">
        <v>1669</v>
      </c>
      <c r="F1443" s="181" t="s">
        <v>1670</v>
      </c>
      <c r="G1443" s="182" t="s">
        <v>287</v>
      </c>
      <c r="H1443" s="183">
        <v>953.29200000000003</v>
      </c>
      <c r="I1443" s="184"/>
      <c r="J1443" s="185">
        <f>ROUND(I1443*H1443,2)</f>
        <v>0</v>
      </c>
      <c r="K1443" s="186"/>
      <c r="L1443" s="187"/>
      <c r="M1443" s="188" t="s">
        <v>1</v>
      </c>
      <c r="N1443" s="189" t="s">
        <v>41</v>
      </c>
      <c r="P1443" s="147">
        <f>O1443*H1443</f>
        <v>0</v>
      </c>
      <c r="Q1443" s="147">
        <v>1.7999999999999999E-2</v>
      </c>
      <c r="R1443" s="147">
        <f>Q1443*H1443</f>
        <v>17.159255999999999</v>
      </c>
      <c r="S1443" s="147">
        <v>0</v>
      </c>
      <c r="T1443" s="148">
        <f>S1443*H1443</f>
        <v>0</v>
      </c>
      <c r="AR1443" s="149" t="s">
        <v>498</v>
      </c>
      <c r="AT1443" s="149" t="s">
        <v>1020</v>
      </c>
      <c r="AU1443" s="149" t="s">
        <v>85</v>
      </c>
      <c r="AY1443" s="17" t="s">
        <v>282</v>
      </c>
      <c r="BE1443" s="150">
        <f>IF(N1443="základní",J1443,0)</f>
        <v>0</v>
      </c>
      <c r="BF1443" s="150">
        <f>IF(N1443="snížená",J1443,0)</f>
        <v>0</v>
      </c>
      <c r="BG1443" s="150">
        <f>IF(N1443="zákl. přenesená",J1443,0)</f>
        <v>0</v>
      </c>
      <c r="BH1443" s="150">
        <f>IF(N1443="sníž. přenesená",J1443,0)</f>
        <v>0</v>
      </c>
      <c r="BI1443" s="150">
        <f>IF(N1443="nulová",J1443,0)</f>
        <v>0</v>
      </c>
      <c r="BJ1443" s="17" t="s">
        <v>83</v>
      </c>
      <c r="BK1443" s="150">
        <f>ROUND(I1443*H1443,2)</f>
        <v>0</v>
      </c>
      <c r="BL1443" s="17" t="s">
        <v>199</v>
      </c>
      <c r="BM1443" s="149" t="s">
        <v>1671</v>
      </c>
    </row>
    <row r="1444" spans="2:65" s="15" customFormat="1" x14ac:dyDescent="0.2">
      <c r="B1444" s="173"/>
      <c r="D1444" s="152" t="s">
        <v>290</v>
      </c>
      <c r="E1444" s="174" t="s">
        <v>1</v>
      </c>
      <c r="F1444" s="175" t="s">
        <v>1169</v>
      </c>
      <c r="H1444" s="174" t="s">
        <v>1</v>
      </c>
      <c r="I1444" s="176"/>
      <c r="L1444" s="173"/>
      <c r="M1444" s="177"/>
      <c r="T1444" s="178"/>
      <c r="AT1444" s="174" t="s">
        <v>290</v>
      </c>
      <c r="AU1444" s="174" t="s">
        <v>85</v>
      </c>
      <c r="AV1444" s="15" t="s">
        <v>83</v>
      </c>
      <c r="AW1444" s="15" t="s">
        <v>32</v>
      </c>
      <c r="AX1444" s="15" t="s">
        <v>76</v>
      </c>
      <c r="AY1444" s="174" t="s">
        <v>282</v>
      </c>
    </row>
    <row r="1445" spans="2:65" s="12" customFormat="1" ht="22.5" x14ac:dyDescent="0.2">
      <c r="B1445" s="151"/>
      <c r="D1445" s="152" t="s">
        <v>290</v>
      </c>
      <c r="E1445" s="153" t="s">
        <v>1</v>
      </c>
      <c r="F1445" s="154" t="s">
        <v>1230</v>
      </c>
      <c r="H1445" s="155">
        <v>655.07000000000005</v>
      </c>
      <c r="I1445" s="156"/>
      <c r="L1445" s="151"/>
      <c r="M1445" s="157"/>
      <c r="T1445" s="158"/>
      <c r="AT1445" s="153" t="s">
        <v>290</v>
      </c>
      <c r="AU1445" s="153" t="s">
        <v>85</v>
      </c>
      <c r="AV1445" s="12" t="s">
        <v>85</v>
      </c>
      <c r="AW1445" s="12" t="s">
        <v>32</v>
      </c>
      <c r="AX1445" s="12" t="s">
        <v>76</v>
      </c>
      <c r="AY1445" s="153" t="s">
        <v>282</v>
      </c>
    </row>
    <row r="1446" spans="2:65" s="14" customFormat="1" x14ac:dyDescent="0.2">
      <c r="B1446" s="166"/>
      <c r="D1446" s="152" t="s">
        <v>290</v>
      </c>
      <c r="E1446" s="167" t="s">
        <v>1</v>
      </c>
      <c r="F1446" s="168" t="s">
        <v>306</v>
      </c>
      <c r="H1446" s="169">
        <v>655.07000000000005</v>
      </c>
      <c r="I1446" s="170"/>
      <c r="L1446" s="166"/>
      <c r="M1446" s="171"/>
      <c r="T1446" s="172"/>
      <c r="AT1446" s="167" t="s">
        <v>290</v>
      </c>
      <c r="AU1446" s="167" t="s">
        <v>85</v>
      </c>
      <c r="AV1446" s="14" t="s">
        <v>105</v>
      </c>
      <c r="AW1446" s="14" t="s">
        <v>32</v>
      </c>
      <c r="AX1446" s="14" t="s">
        <v>76</v>
      </c>
      <c r="AY1446" s="167" t="s">
        <v>282</v>
      </c>
    </row>
    <row r="1447" spans="2:65" s="15" customFormat="1" x14ac:dyDescent="0.2">
      <c r="B1447" s="173"/>
      <c r="D1447" s="152" t="s">
        <v>290</v>
      </c>
      <c r="E1447" s="174" t="s">
        <v>1</v>
      </c>
      <c r="F1447" s="175" t="s">
        <v>1173</v>
      </c>
      <c r="H1447" s="174" t="s">
        <v>1</v>
      </c>
      <c r="I1447" s="176"/>
      <c r="L1447" s="173"/>
      <c r="M1447" s="177"/>
      <c r="T1447" s="178"/>
      <c r="AT1447" s="174" t="s">
        <v>290</v>
      </c>
      <c r="AU1447" s="174" t="s">
        <v>85</v>
      </c>
      <c r="AV1447" s="15" t="s">
        <v>83</v>
      </c>
      <c r="AW1447" s="15" t="s">
        <v>32</v>
      </c>
      <c r="AX1447" s="15" t="s">
        <v>76</v>
      </c>
      <c r="AY1447" s="174" t="s">
        <v>282</v>
      </c>
    </row>
    <row r="1448" spans="2:65" s="12" customFormat="1" ht="22.5" x14ac:dyDescent="0.2">
      <c r="B1448" s="151"/>
      <c r="D1448" s="152" t="s">
        <v>290</v>
      </c>
      <c r="E1448" s="153" t="s">
        <v>1</v>
      </c>
      <c r="F1448" s="154" t="s">
        <v>1231</v>
      </c>
      <c r="H1448" s="155">
        <v>52.82</v>
      </c>
      <c r="I1448" s="156"/>
      <c r="L1448" s="151"/>
      <c r="M1448" s="157"/>
      <c r="T1448" s="158"/>
      <c r="AT1448" s="153" t="s">
        <v>290</v>
      </c>
      <c r="AU1448" s="153" t="s">
        <v>85</v>
      </c>
      <c r="AV1448" s="12" t="s">
        <v>85</v>
      </c>
      <c r="AW1448" s="12" t="s">
        <v>32</v>
      </c>
      <c r="AX1448" s="12" t="s">
        <v>76</v>
      </c>
      <c r="AY1448" s="153" t="s">
        <v>282</v>
      </c>
    </row>
    <row r="1449" spans="2:65" s="14" customFormat="1" x14ac:dyDescent="0.2">
      <c r="B1449" s="166"/>
      <c r="D1449" s="152" t="s">
        <v>290</v>
      </c>
      <c r="E1449" s="167" t="s">
        <v>1</v>
      </c>
      <c r="F1449" s="168" t="s">
        <v>306</v>
      </c>
      <c r="H1449" s="169">
        <v>52.82</v>
      </c>
      <c r="I1449" s="170"/>
      <c r="L1449" s="166"/>
      <c r="M1449" s="171"/>
      <c r="T1449" s="172"/>
      <c r="AT1449" s="167" t="s">
        <v>290</v>
      </c>
      <c r="AU1449" s="167" t="s">
        <v>85</v>
      </c>
      <c r="AV1449" s="14" t="s">
        <v>105</v>
      </c>
      <c r="AW1449" s="14" t="s">
        <v>32</v>
      </c>
      <c r="AX1449" s="14" t="s">
        <v>76</v>
      </c>
      <c r="AY1449" s="167" t="s">
        <v>282</v>
      </c>
    </row>
    <row r="1450" spans="2:65" s="15" customFormat="1" x14ac:dyDescent="0.2">
      <c r="B1450" s="173"/>
      <c r="D1450" s="152" t="s">
        <v>290</v>
      </c>
      <c r="E1450" s="174" t="s">
        <v>1</v>
      </c>
      <c r="F1450" s="175" t="s">
        <v>1183</v>
      </c>
      <c r="H1450" s="174" t="s">
        <v>1</v>
      </c>
      <c r="I1450" s="176"/>
      <c r="L1450" s="173"/>
      <c r="M1450" s="177"/>
      <c r="T1450" s="178"/>
      <c r="AT1450" s="174" t="s">
        <v>290</v>
      </c>
      <c r="AU1450" s="174" t="s">
        <v>85</v>
      </c>
      <c r="AV1450" s="15" t="s">
        <v>83</v>
      </c>
      <c r="AW1450" s="15" t="s">
        <v>32</v>
      </c>
      <c r="AX1450" s="15" t="s">
        <v>76</v>
      </c>
      <c r="AY1450" s="174" t="s">
        <v>282</v>
      </c>
    </row>
    <row r="1451" spans="2:65" s="12" customFormat="1" ht="22.5" x14ac:dyDescent="0.2">
      <c r="B1451" s="151"/>
      <c r="D1451" s="152" t="s">
        <v>290</v>
      </c>
      <c r="E1451" s="153" t="s">
        <v>1</v>
      </c>
      <c r="F1451" s="154" t="s">
        <v>1232</v>
      </c>
      <c r="H1451" s="155">
        <v>22.21</v>
      </c>
      <c r="I1451" s="156"/>
      <c r="L1451" s="151"/>
      <c r="M1451" s="157"/>
      <c r="T1451" s="158"/>
      <c r="AT1451" s="153" t="s">
        <v>290</v>
      </c>
      <c r="AU1451" s="153" t="s">
        <v>85</v>
      </c>
      <c r="AV1451" s="12" t="s">
        <v>85</v>
      </c>
      <c r="AW1451" s="12" t="s">
        <v>32</v>
      </c>
      <c r="AX1451" s="12" t="s">
        <v>76</v>
      </c>
      <c r="AY1451" s="153" t="s">
        <v>282</v>
      </c>
    </row>
    <row r="1452" spans="2:65" s="14" customFormat="1" x14ac:dyDescent="0.2">
      <c r="B1452" s="166"/>
      <c r="D1452" s="152" t="s">
        <v>290</v>
      </c>
      <c r="E1452" s="167" t="s">
        <v>1</v>
      </c>
      <c r="F1452" s="168" t="s">
        <v>306</v>
      </c>
      <c r="H1452" s="169">
        <v>22.21</v>
      </c>
      <c r="I1452" s="170"/>
      <c r="L1452" s="166"/>
      <c r="M1452" s="171"/>
      <c r="T1452" s="172"/>
      <c r="AT1452" s="167" t="s">
        <v>290</v>
      </c>
      <c r="AU1452" s="167" t="s">
        <v>85</v>
      </c>
      <c r="AV1452" s="14" t="s">
        <v>105</v>
      </c>
      <c r="AW1452" s="14" t="s">
        <v>32</v>
      </c>
      <c r="AX1452" s="14" t="s">
        <v>76</v>
      </c>
      <c r="AY1452" s="167" t="s">
        <v>282</v>
      </c>
    </row>
    <row r="1453" spans="2:65" s="15" customFormat="1" x14ac:dyDescent="0.2">
      <c r="B1453" s="173"/>
      <c r="D1453" s="152" t="s">
        <v>290</v>
      </c>
      <c r="E1453" s="174" t="s">
        <v>1</v>
      </c>
      <c r="F1453" s="175" t="s">
        <v>1185</v>
      </c>
      <c r="H1453" s="174" t="s">
        <v>1</v>
      </c>
      <c r="I1453" s="176"/>
      <c r="L1453" s="173"/>
      <c r="M1453" s="177"/>
      <c r="T1453" s="178"/>
      <c r="AT1453" s="174" t="s">
        <v>290</v>
      </c>
      <c r="AU1453" s="174" t="s">
        <v>85</v>
      </c>
      <c r="AV1453" s="15" t="s">
        <v>83</v>
      </c>
      <c r="AW1453" s="15" t="s">
        <v>32</v>
      </c>
      <c r="AX1453" s="15" t="s">
        <v>76</v>
      </c>
      <c r="AY1453" s="174" t="s">
        <v>282</v>
      </c>
    </row>
    <row r="1454" spans="2:65" s="12" customFormat="1" x14ac:dyDescent="0.2">
      <c r="B1454" s="151"/>
      <c r="D1454" s="152" t="s">
        <v>290</v>
      </c>
      <c r="E1454" s="153" t="s">
        <v>1</v>
      </c>
      <c r="F1454" s="154" t="s">
        <v>1233</v>
      </c>
      <c r="H1454" s="155">
        <v>26.58</v>
      </c>
      <c r="I1454" s="156"/>
      <c r="L1454" s="151"/>
      <c r="M1454" s="157"/>
      <c r="T1454" s="158"/>
      <c r="AT1454" s="153" t="s">
        <v>290</v>
      </c>
      <c r="AU1454" s="153" t="s">
        <v>85</v>
      </c>
      <c r="AV1454" s="12" t="s">
        <v>85</v>
      </c>
      <c r="AW1454" s="12" t="s">
        <v>32</v>
      </c>
      <c r="AX1454" s="12" t="s">
        <v>76</v>
      </c>
      <c r="AY1454" s="153" t="s">
        <v>282</v>
      </c>
    </row>
    <row r="1455" spans="2:65" s="14" customFormat="1" x14ac:dyDescent="0.2">
      <c r="B1455" s="166"/>
      <c r="D1455" s="152" t="s">
        <v>290</v>
      </c>
      <c r="E1455" s="167" t="s">
        <v>1</v>
      </c>
      <c r="F1455" s="168" t="s">
        <v>306</v>
      </c>
      <c r="H1455" s="169">
        <v>26.58</v>
      </c>
      <c r="I1455" s="170"/>
      <c r="L1455" s="166"/>
      <c r="M1455" s="171"/>
      <c r="T1455" s="172"/>
      <c r="AT1455" s="167" t="s">
        <v>290</v>
      </c>
      <c r="AU1455" s="167" t="s">
        <v>85</v>
      </c>
      <c r="AV1455" s="14" t="s">
        <v>105</v>
      </c>
      <c r="AW1455" s="14" t="s">
        <v>32</v>
      </c>
      <c r="AX1455" s="14" t="s">
        <v>76</v>
      </c>
      <c r="AY1455" s="167" t="s">
        <v>282</v>
      </c>
    </row>
    <row r="1456" spans="2:65" s="15" customFormat="1" x14ac:dyDescent="0.2">
      <c r="B1456" s="173"/>
      <c r="D1456" s="152" t="s">
        <v>290</v>
      </c>
      <c r="E1456" s="174" t="s">
        <v>1</v>
      </c>
      <c r="F1456" s="175" t="s">
        <v>1175</v>
      </c>
      <c r="H1456" s="174" t="s">
        <v>1</v>
      </c>
      <c r="I1456" s="176"/>
      <c r="L1456" s="173"/>
      <c r="M1456" s="177"/>
      <c r="T1456" s="178"/>
      <c r="AT1456" s="174" t="s">
        <v>290</v>
      </c>
      <c r="AU1456" s="174" t="s">
        <v>85</v>
      </c>
      <c r="AV1456" s="15" t="s">
        <v>83</v>
      </c>
      <c r="AW1456" s="15" t="s">
        <v>32</v>
      </c>
      <c r="AX1456" s="15" t="s">
        <v>76</v>
      </c>
      <c r="AY1456" s="174" t="s">
        <v>282</v>
      </c>
    </row>
    <row r="1457" spans="2:65" s="12" customFormat="1" x14ac:dyDescent="0.2">
      <c r="B1457" s="151"/>
      <c r="D1457" s="152" t="s">
        <v>290</v>
      </c>
      <c r="E1457" s="153" t="s">
        <v>1</v>
      </c>
      <c r="F1457" s="154" t="s">
        <v>1234</v>
      </c>
      <c r="H1457" s="155">
        <v>48.73</v>
      </c>
      <c r="I1457" s="156"/>
      <c r="L1457" s="151"/>
      <c r="M1457" s="157"/>
      <c r="T1457" s="158"/>
      <c r="AT1457" s="153" t="s">
        <v>290</v>
      </c>
      <c r="AU1457" s="153" t="s">
        <v>85</v>
      </c>
      <c r="AV1457" s="12" t="s">
        <v>85</v>
      </c>
      <c r="AW1457" s="12" t="s">
        <v>32</v>
      </c>
      <c r="AX1457" s="12" t="s">
        <v>76</v>
      </c>
      <c r="AY1457" s="153" t="s">
        <v>282</v>
      </c>
    </row>
    <row r="1458" spans="2:65" s="14" customFormat="1" x14ac:dyDescent="0.2">
      <c r="B1458" s="166"/>
      <c r="D1458" s="152" t="s">
        <v>290</v>
      </c>
      <c r="E1458" s="167" t="s">
        <v>1</v>
      </c>
      <c r="F1458" s="168" t="s">
        <v>306</v>
      </c>
      <c r="H1458" s="169">
        <v>48.73</v>
      </c>
      <c r="I1458" s="170"/>
      <c r="L1458" s="166"/>
      <c r="M1458" s="171"/>
      <c r="T1458" s="172"/>
      <c r="AT1458" s="167" t="s">
        <v>290</v>
      </c>
      <c r="AU1458" s="167" t="s">
        <v>85</v>
      </c>
      <c r="AV1458" s="14" t="s">
        <v>105</v>
      </c>
      <c r="AW1458" s="14" t="s">
        <v>32</v>
      </c>
      <c r="AX1458" s="14" t="s">
        <v>76</v>
      </c>
      <c r="AY1458" s="167" t="s">
        <v>282</v>
      </c>
    </row>
    <row r="1459" spans="2:65" s="15" customFormat="1" x14ac:dyDescent="0.2">
      <c r="B1459" s="173"/>
      <c r="D1459" s="152" t="s">
        <v>290</v>
      </c>
      <c r="E1459" s="174" t="s">
        <v>1</v>
      </c>
      <c r="F1459" s="175" t="s">
        <v>1187</v>
      </c>
      <c r="H1459" s="174" t="s">
        <v>1</v>
      </c>
      <c r="I1459" s="176"/>
      <c r="L1459" s="173"/>
      <c r="M1459" s="177"/>
      <c r="T1459" s="178"/>
      <c r="AT1459" s="174" t="s">
        <v>290</v>
      </c>
      <c r="AU1459" s="174" t="s">
        <v>85</v>
      </c>
      <c r="AV1459" s="15" t="s">
        <v>83</v>
      </c>
      <c r="AW1459" s="15" t="s">
        <v>32</v>
      </c>
      <c r="AX1459" s="15" t="s">
        <v>76</v>
      </c>
      <c r="AY1459" s="174" t="s">
        <v>282</v>
      </c>
    </row>
    <row r="1460" spans="2:65" s="12" customFormat="1" x14ac:dyDescent="0.2">
      <c r="B1460" s="151"/>
      <c r="D1460" s="152" t="s">
        <v>290</v>
      </c>
      <c r="E1460" s="153" t="s">
        <v>1</v>
      </c>
      <c r="F1460" s="154" t="s">
        <v>1235</v>
      </c>
      <c r="H1460" s="155">
        <v>76.55</v>
      </c>
      <c r="I1460" s="156"/>
      <c r="L1460" s="151"/>
      <c r="M1460" s="157"/>
      <c r="T1460" s="158"/>
      <c r="AT1460" s="153" t="s">
        <v>290</v>
      </c>
      <c r="AU1460" s="153" t="s">
        <v>85</v>
      </c>
      <c r="AV1460" s="12" t="s">
        <v>85</v>
      </c>
      <c r="AW1460" s="12" t="s">
        <v>32</v>
      </c>
      <c r="AX1460" s="12" t="s">
        <v>76</v>
      </c>
      <c r="AY1460" s="153" t="s">
        <v>282</v>
      </c>
    </row>
    <row r="1461" spans="2:65" s="14" customFormat="1" x14ac:dyDescent="0.2">
      <c r="B1461" s="166"/>
      <c r="D1461" s="152" t="s">
        <v>290</v>
      </c>
      <c r="E1461" s="167" t="s">
        <v>1</v>
      </c>
      <c r="F1461" s="168" t="s">
        <v>306</v>
      </c>
      <c r="H1461" s="169">
        <v>76.55</v>
      </c>
      <c r="I1461" s="170"/>
      <c r="L1461" s="166"/>
      <c r="M1461" s="171"/>
      <c r="T1461" s="172"/>
      <c r="AT1461" s="167" t="s">
        <v>290</v>
      </c>
      <c r="AU1461" s="167" t="s">
        <v>85</v>
      </c>
      <c r="AV1461" s="14" t="s">
        <v>105</v>
      </c>
      <c r="AW1461" s="14" t="s">
        <v>32</v>
      </c>
      <c r="AX1461" s="14" t="s">
        <v>76</v>
      </c>
      <c r="AY1461" s="167" t="s">
        <v>282</v>
      </c>
    </row>
    <row r="1462" spans="2:65" s="15" customFormat="1" x14ac:dyDescent="0.2">
      <c r="B1462" s="173"/>
      <c r="D1462" s="152" t="s">
        <v>290</v>
      </c>
      <c r="E1462" s="174" t="s">
        <v>1</v>
      </c>
      <c r="F1462" s="175" t="s">
        <v>1189</v>
      </c>
      <c r="H1462" s="174" t="s">
        <v>1</v>
      </c>
      <c r="I1462" s="176"/>
      <c r="L1462" s="173"/>
      <c r="M1462" s="177"/>
      <c r="T1462" s="178"/>
      <c r="AT1462" s="174" t="s">
        <v>290</v>
      </c>
      <c r="AU1462" s="174" t="s">
        <v>85</v>
      </c>
      <c r="AV1462" s="15" t="s">
        <v>83</v>
      </c>
      <c r="AW1462" s="15" t="s">
        <v>32</v>
      </c>
      <c r="AX1462" s="15" t="s">
        <v>76</v>
      </c>
      <c r="AY1462" s="174" t="s">
        <v>282</v>
      </c>
    </row>
    <row r="1463" spans="2:65" s="12" customFormat="1" x14ac:dyDescent="0.2">
      <c r="B1463" s="151"/>
      <c r="D1463" s="152" t="s">
        <v>290</v>
      </c>
      <c r="E1463" s="153" t="s">
        <v>1</v>
      </c>
      <c r="F1463" s="154" t="s">
        <v>1236</v>
      </c>
      <c r="H1463" s="155">
        <v>52.64</v>
      </c>
      <c r="I1463" s="156"/>
      <c r="L1463" s="151"/>
      <c r="M1463" s="157"/>
      <c r="T1463" s="158"/>
      <c r="AT1463" s="153" t="s">
        <v>290</v>
      </c>
      <c r="AU1463" s="153" t="s">
        <v>85</v>
      </c>
      <c r="AV1463" s="12" t="s">
        <v>85</v>
      </c>
      <c r="AW1463" s="12" t="s">
        <v>32</v>
      </c>
      <c r="AX1463" s="12" t="s">
        <v>76</v>
      </c>
      <c r="AY1463" s="153" t="s">
        <v>282</v>
      </c>
    </row>
    <row r="1464" spans="2:65" s="14" customFormat="1" x14ac:dyDescent="0.2">
      <c r="B1464" s="166"/>
      <c r="D1464" s="152" t="s">
        <v>290</v>
      </c>
      <c r="E1464" s="167" t="s">
        <v>1</v>
      </c>
      <c r="F1464" s="168" t="s">
        <v>306</v>
      </c>
      <c r="H1464" s="169">
        <v>52.64</v>
      </c>
      <c r="I1464" s="170"/>
      <c r="L1464" s="166"/>
      <c r="M1464" s="171"/>
      <c r="T1464" s="172"/>
      <c r="AT1464" s="167" t="s">
        <v>290</v>
      </c>
      <c r="AU1464" s="167" t="s">
        <v>85</v>
      </c>
      <c r="AV1464" s="14" t="s">
        <v>105</v>
      </c>
      <c r="AW1464" s="14" t="s">
        <v>32</v>
      </c>
      <c r="AX1464" s="14" t="s">
        <v>76</v>
      </c>
      <c r="AY1464" s="167" t="s">
        <v>282</v>
      </c>
    </row>
    <row r="1465" spans="2:65" s="13" customFormat="1" x14ac:dyDescent="0.2">
      <c r="B1465" s="159"/>
      <c r="D1465" s="152" t="s">
        <v>290</v>
      </c>
      <c r="E1465" s="160" t="s">
        <v>1</v>
      </c>
      <c r="F1465" s="161" t="s">
        <v>292</v>
      </c>
      <c r="H1465" s="162">
        <v>934.6</v>
      </c>
      <c r="I1465" s="163"/>
      <c r="L1465" s="159"/>
      <c r="M1465" s="164"/>
      <c r="T1465" s="165"/>
      <c r="AT1465" s="160" t="s">
        <v>290</v>
      </c>
      <c r="AU1465" s="160" t="s">
        <v>85</v>
      </c>
      <c r="AV1465" s="13" t="s">
        <v>288</v>
      </c>
      <c r="AW1465" s="13" t="s">
        <v>32</v>
      </c>
      <c r="AX1465" s="13" t="s">
        <v>83</v>
      </c>
      <c r="AY1465" s="160" t="s">
        <v>282</v>
      </c>
    </row>
    <row r="1466" spans="2:65" s="12" customFormat="1" x14ac:dyDescent="0.2">
      <c r="B1466" s="151"/>
      <c r="D1466" s="152" t="s">
        <v>290</v>
      </c>
      <c r="F1466" s="154" t="s">
        <v>1672</v>
      </c>
      <c r="H1466" s="155">
        <v>953.29200000000003</v>
      </c>
      <c r="I1466" s="156"/>
      <c r="L1466" s="151"/>
      <c r="M1466" s="157"/>
      <c r="T1466" s="158"/>
      <c r="AT1466" s="153" t="s">
        <v>290</v>
      </c>
      <c r="AU1466" s="153" t="s">
        <v>85</v>
      </c>
      <c r="AV1466" s="12" t="s">
        <v>85</v>
      </c>
      <c r="AW1466" s="12" t="s">
        <v>4</v>
      </c>
      <c r="AX1466" s="12" t="s">
        <v>83</v>
      </c>
      <c r="AY1466" s="153" t="s">
        <v>282</v>
      </c>
    </row>
    <row r="1467" spans="2:65" s="1" customFormat="1" ht="49.15" customHeight="1" x14ac:dyDescent="0.2">
      <c r="B1467" s="32"/>
      <c r="C1467" s="179" t="s">
        <v>1673</v>
      </c>
      <c r="D1467" s="179" t="s">
        <v>1020</v>
      </c>
      <c r="E1467" s="180" t="s">
        <v>1674</v>
      </c>
      <c r="F1467" s="181" t="s">
        <v>1675</v>
      </c>
      <c r="G1467" s="182" t="s">
        <v>287</v>
      </c>
      <c r="H1467" s="183">
        <v>953.29200000000003</v>
      </c>
      <c r="I1467" s="184"/>
      <c r="J1467" s="185">
        <f>ROUND(I1467*H1467,2)</f>
        <v>0</v>
      </c>
      <c r="K1467" s="186"/>
      <c r="L1467" s="187"/>
      <c r="M1467" s="188" t="s">
        <v>1</v>
      </c>
      <c r="N1467" s="189" t="s">
        <v>41</v>
      </c>
      <c r="P1467" s="147">
        <f>O1467*H1467</f>
        <v>0</v>
      </c>
      <c r="Q1467" s="147">
        <v>4.0000000000000001E-3</v>
      </c>
      <c r="R1467" s="147">
        <f>Q1467*H1467</f>
        <v>3.8131680000000001</v>
      </c>
      <c r="S1467" s="147">
        <v>0</v>
      </c>
      <c r="T1467" s="148">
        <f>S1467*H1467</f>
        <v>0</v>
      </c>
      <c r="AR1467" s="149" t="s">
        <v>498</v>
      </c>
      <c r="AT1467" s="149" t="s">
        <v>1020</v>
      </c>
      <c r="AU1467" s="149" t="s">
        <v>85</v>
      </c>
      <c r="AY1467" s="17" t="s">
        <v>282</v>
      </c>
      <c r="BE1467" s="150">
        <f>IF(N1467="základní",J1467,0)</f>
        <v>0</v>
      </c>
      <c r="BF1467" s="150">
        <f>IF(N1467="snížená",J1467,0)</f>
        <v>0</v>
      </c>
      <c r="BG1467" s="150">
        <f>IF(N1467="zákl. přenesená",J1467,0)</f>
        <v>0</v>
      </c>
      <c r="BH1467" s="150">
        <f>IF(N1467="sníž. přenesená",J1467,0)</f>
        <v>0</v>
      </c>
      <c r="BI1467" s="150">
        <f>IF(N1467="nulová",J1467,0)</f>
        <v>0</v>
      </c>
      <c r="BJ1467" s="17" t="s">
        <v>83</v>
      </c>
      <c r="BK1467" s="150">
        <f>ROUND(I1467*H1467,2)</f>
        <v>0</v>
      </c>
      <c r="BL1467" s="17" t="s">
        <v>199</v>
      </c>
      <c r="BM1467" s="149" t="s">
        <v>1676</v>
      </c>
    </row>
    <row r="1468" spans="2:65" s="15" customFormat="1" x14ac:dyDescent="0.2">
      <c r="B1468" s="173"/>
      <c r="D1468" s="152" t="s">
        <v>290</v>
      </c>
      <c r="E1468" s="174" t="s">
        <v>1</v>
      </c>
      <c r="F1468" s="175" t="s">
        <v>1169</v>
      </c>
      <c r="H1468" s="174" t="s">
        <v>1</v>
      </c>
      <c r="I1468" s="176"/>
      <c r="L1468" s="173"/>
      <c r="M1468" s="177"/>
      <c r="T1468" s="178"/>
      <c r="AT1468" s="174" t="s">
        <v>290</v>
      </c>
      <c r="AU1468" s="174" t="s">
        <v>85</v>
      </c>
      <c r="AV1468" s="15" t="s">
        <v>83</v>
      </c>
      <c r="AW1468" s="15" t="s">
        <v>32</v>
      </c>
      <c r="AX1468" s="15" t="s">
        <v>76</v>
      </c>
      <c r="AY1468" s="174" t="s">
        <v>282</v>
      </c>
    </row>
    <row r="1469" spans="2:65" s="12" customFormat="1" ht="22.5" x14ac:dyDescent="0.2">
      <c r="B1469" s="151"/>
      <c r="D1469" s="152" t="s">
        <v>290</v>
      </c>
      <c r="E1469" s="153" t="s">
        <v>1</v>
      </c>
      <c r="F1469" s="154" t="s">
        <v>1230</v>
      </c>
      <c r="H1469" s="155">
        <v>655.07000000000005</v>
      </c>
      <c r="I1469" s="156"/>
      <c r="L1469" s="151"/>
      <c r="M1469" s="157"/>
      <c r="T1469" s="158"/>
      <c r="AT1469" s="153" t="s">
        <v>290</v>
      </c>
      <c r="AU1469" s="153" t="s">
        <v>85</v>
      </c>
      <c r="AV1469" s="12" t="s">
        <v>85</v>
      </c>
      <c r="AW1469" s="12" t="s">
        <v>32</v>
      </c>
      <c r="AX1469" s="12" t="s">
        <v>76</v>
      </c>
      <c r="AY1469" s="153" t="s">
        <v>282</v>
      </c>
    </row>
    <row r="1470" spans="2:65" s="14" customFormat="1" x14ac:dyDescent="0.2">
      <c r="B1470" s="166"/>
      <c r="D1470" s="152" t="s">
        <v>290</v>
      </c>
      <c r="E1470" s="167" t="s">
        <v>1</v>
      </c>
      <c r="F1470" s="168" t="s">
        <v>306</v>
      </c>
      <c r="H1470" s="169">
        <v>655.07000000000005</v>
      </c>
      <c r="I1470" s="170"/>
      <c r="L1470" s="166"/>
      <c r="M1470" s="171"/>
      <c r="T1470" s="172"/>
      <c r="AT1470" s="167" t="s">
        <v>290</v>
      </c>
      <c r="AU1470" s="167" t="s">
        <v>85</v>
      </c>
      <c r="AV1470" s="14" t="s">
        <v>105</v>
      </c>
      <c r="AW1470" s="14" t="s">
        <v>32</v>
      </c>
      <c r="AX1470" s="14" t="s">
        <v>76</v>
      </c>
      <c r="AY1470" s="167" t="s">
        <v>282</v>
      </c>
    </row>
    <row r="1471" spans="2:65" s="15" customFormat="1" x14ac:dyDescent="0.2">
      <c r="B1471" s="173"/>
      <c r="D1471" s="152" t="s">
        <v>290</v>
      </c>
      <c r="E1471" s="174" t="s">
        <v>1</v>
      </c>
      <c r="F1471" s="175" t="s">
        <v>1173</v>
      </c>
      <c r="H1471" s="174" t="s">
        <v>1</v>
      </c>
      <c r="I1471" s="176"/>
      <c r="L1471" s="173"/>
      <c r="M1471" s="177"/>
      <c r="T1471" s="178"/>
      <c r="AT1471" s="174" t="s">
        <v>290</v>
      </c>
      <c r="AU1471" s="174" t="s">
        <v>85</v>
      </c>
      <c r="AV1471" s="15" t="s">
        <v>83</v>
      </c>
      <c r="AW1471" s="15" t="s">
        <v>32</v>
      </c>
      <c r="AX1471" s="15" t="s">
        <v>76</v>
      </c>
      <c r="AY1471" s="174" t="s">
        <v>282</v>
      </c>
    </row>
    <row r="1472" spans="2:65" s="12" customFormat="1" ht="22.5" x14ac:dyDescent="0.2">
      <c r="B1472" s="151"/>
      <c r="D1472" s="152" t="s">
        <v>290</v>
      </c>
      <c r="E1472" s="153" t="s">
        <v>1</v>
      </c>
      <c r="F1472" s="154" t="s">
        <v>1231</v>
      </c>
      <c r="H1472" s="155">
        <v>52.82</v>
      </c>
      <c r="I1472" s="156"/>
      <c r="L1472" s="151"/>
      <c r="M1472" s="157"/>
      <c r="T1472" s="158"/>
      <c r="AT1472" s="153" t="s">
        <v>290</v>
      </c>
      <c r="AU1472" s="153" t="s">
        <v>85</v>
      </c>
      <c r="AV1472" s="12" t="s">
        <v>85</v>
      </c>
      <c r="AW1472" s="12" t="s">
        <v>32</v>
      </c>
      <c r="AX1472" s="12" t="s">
        <v>76</v>
      </c>
      <c r="AY1472" s="153" t="s">
        <v>282</v>
      </c>
    </row>
    <row r="1473" spans="2:51" s="14" customFormat="1" x14ac:dyDescent="0.2">
      <c r="B1473" s="166"/>
      <c r="D1473" s="152" t="s">
        <v>290</v>
      </c>
      <c r="E1473" s="167" t="s">
        <v>1</v>
      </c>
      <c r="F1473" s="168" t="s">
        <v>306</v>
      </c>
      <c r="H1473" s="169">
        <v>52.82</v>
      </c>
      <c r="I1473" s="170"/>
      <c r="L1473" s="166"/>
      <c r="M1473" s="171"/>
      <c r="T1473" s="172"/>
      <c r="AT1473" s="167" t="s">
        <v>290</v>
      </c>
      <c r="AU1473" s="167" t="s">
        <v>85</v>
      </c>
      <c r="AV1473" s="14" t="s">
        <v>105</v>
      </c>
      <c r="AW1473" s="14" t="s">
        <v>32</v>
      </c>
      <c r="AX1473" s="14" t="s">
        <v>76</v>
      </c>
      <c r="AY1473" s="167" t="s">
        <v>282</v>
      </c>
    </row>
    <row r="1474" spans="2:51" s="15" customFormat="1" x14ac:dyDescent="0.2">
      <c r="B1474" s="173"/>
      <c r="D1474" s="152" t="s">
        <v>290</v>
      </c>
      <c r="E1474" s="174" t="s">
        <v>1</v>
      </c>
      <c r="F1474" s="175" t="s">
        <v>1183</v>
      </c>
      <c r="H1474" s="174" t="s">
        <v>1</v>
      </c>
      <c r="I1474" s="176"/>
      <c r="L1474" s="173"/>
      <c r="M1474" s="177"/>
      <c r="T1474" s="178"/>
      <c r="AT1474" s="174" t="s">
        <v>290</v>
      </c>
      <c r="AU1474" s="174" t="s">
        <v>85</v>
      </c>
      <c r="AV1474" s="15" t="s">
        <v>83</v>
      </c>
      <c r="AW1474" s="15" t="s">
        <v>32</v>
      </c>
      <c r="AX1474" s="15" t="s">
        <v>76</v>
      </c>
      <c r="AY1474" s="174" t="s">
        <v>282</v>
      </c>
    </row>
    <row r="1475" spans="2:51" s="12" customFormat="1" ht="22.5" x14ac:dyDescent="0.2">
      <c r="B1475" s="151"/>
      <c r="D1475" s="152" t="s">
        <v>290</v>
      </c>
      <c r="E1475" s="153" t="s">
        <v>1</v>
      </c>
      <c r="F1475" s="154" t="s">
        <v>1232</v>
      </c>
      <c r="H1475" s="155">
        <v>22.21</v>
      </c>
      <c r="I1475" s="156"/>
      <c r="L1475" s="151"/>
      <c r="M1475" s="157"/>
      <c r="T1475" s="158"/>
      <c r="AT1475" s="153" t="s">
        <v>290</v>
      </c>
      <c r="AU1475" s="153" t="s">
        <v>85</v>
      </c>
      <c r="AV1475" s="12" t="s">
        <v>85</v>
      </c>
      <c r="AW1475" s="12" t="s">
        <v>32</v>
      </c>
      <c r="AX1475" s="12" t="s">
        <v>76</v>
      </c>
      <c r="AY1475" s="153" t="s">
        <v>282</v>
      </c>
    </row>
    <row r="1476" spans="2:51" s="14" customFormat="1" x14ac:dyDescent="0.2">
      <c r="B1476" s="166"/>
      <c r="D1476" s="152" t="s">
        <v>290</v>
      </c>
      <c r="E1476" s="167" t="s">
        <v>1</v>
      </c>
      <c r="F1476" s="168" t="s">
        <v>306</v>
      </c>
      <c r="H1476" s="169">
        <v>22.21</v>
      </c>
      <c r="I1476" s="170"/>
      <c r="L1476" s="166"/>
      <c r="M1476" s="171"/>
      <c r="T1476" s="172"/>
      <c r="AT1476" s="167" t="s">
        <v>290</v>
      </c>
      <c r="AU1476" s="167" t="s">
        <v>85</v>
      </c>
      <c r="AV1476" s="14" t="s">
        <v>105</v>
      </c>
      <c r="AW1476" s="14" t="s">
        <v>32</v>
      </c>
      <c r="AX1476" s="14" t="s">
        <v>76</v>
      </c>
      <c r="AY1476" s="167" t="s">
        <v>282</v>
      </c>
    </row>
    <row r="1477" spans="2:51" s="15" customFormat="1" x14ac:dyDescent="0.2">
      <c r="B1477" s="173"/>
      <c r="D1477" s="152" t="s">
        <v>290</v>
      </c>
      <c r="E1477" s="174" t="s">
        <v>1</v>
      </c>
      <c r="F1477" s="175" t="s">
        <v>1185</v>
      </c>
      <c r="H1477" s="174" t="s">
        <v>1</v>
      </c>
      <c r="I1477" s="176"/>
      <c r="L1477" s="173"/>
      <c r="M1477" s="177"/>
      <c r="T1477" s="178"/>
      <c r="AT1477" s="174" t="s">
        <v>290</v>
      </c>
      <c r="AU1477" s="174" t="s">
        <v>85</v>
      </c>
      <c r="AV1477" s="15" t="s">
        <v>83</v>
      </c>
      <c r="AW1477" s="15" t="s">
        <v>32</v>
      </c>
      <c r="AX1477" s="15" t="s">
        <v>76</v>
      </c>
      <c r="AY1477" s="174" t="s">
        <v>282</v>
      </c>
    </row>
    <row r="1478" spans="2:51" s="12" customFormat="1" x14ac:dyDescent="0.2">
      <c r="B1478" s="151"/>
      <c r="D1478" s="152" t="s">
        <v>290</v>
      </c>
      <c r="E1478" s="153" t="s">
        <v>1</v>
      </c>
      <c r="F1478" s="154" t="s">
        <v>1233</v>
      </c>
      <c r="H1478" s="155">
        <v>26.58</v>
      </c>
      <c r="I1478" s="156"/>
      <c r="L1478" s="151"/>
      <c r="M1478" s="157"/>
      <c r="T1478" s="158"/>
      <c r="AT1478" s="153" t="s">
        <v>290</v>
      </c>
      <c r="AU1478" s="153" t="s">
        <v>85</v>
      </c>
      <c r="AV1478" s="12" t="s">
        <v>85</v>
      </c>
      <c r="AW1478" s="12" t="s">
        <v>32</v>
      </c>
      <c r="AX1478" s="12" t="s">
        <v>76</v>
      </c>
      <c r="AY1478" s="153" t="s">
        <v>282</v>
      </c>
    </row>
    <row r="1479" spans="2:51" s="14" customFormat="1" x14ac:dyDescent="0.2">
      <c r="B1479" s="166"/>
      <c r="D1479" s="152" t="s">
        <v>290</v>
      </c>
      <c r="E1479" s="167" t="s">
        <v>1</v>
      </c>
      <c r="F1479" s="168" t="s">
        <v>306</v>
      </c>
      <c r="H1479" s="169">
        <v>26.58</v>
      </c>
      <c r="I1479" s="170"/>
      <c r="L1479" s="166"/>
      <c r="M1479" s="171"/>
      <c r="T1479" s="172"/>
      <c r="AT1479" s="167" t="s">
        <v>290</v>
      </c>
      <c r="AU1479" s="167" t="s">
        <v>85</v>
      </c>
      <c r="AV1479" s="14" t="s">
        <v>105</v>
      </c>
      <c r="AW1479" s="14" t="s">
        <v>32</v>
      </c>
      <c r="AX1479" s="14" t="s">
        <v>76</v>
      </c>
      <c r="AY1479" s="167" t="s">
        <v>282</v>
      </c>
    </row>
    <row r="1480" spans="2:51" s="15" customFormat="1" x14ac:dyDescent="0.2">
      <c r="B1480" s="173"/>
      <c r="D1480" s="152" t="s">
        <v>290</v>
      </c>
      <c r="E1480" s="174" t="s">
        <v>1</v>
      </c>
      <c r="F1480" s="175" t="s">
        <v>1175</v>
      </c>
      <c r="H1480" s="174" t="s">
        <v>1</v>
      </c>
      <c r="I1480" s="176"/>
      <c r="L1480" s="173"/>
      <c r="M1480" s="177"/>
      <c r="T1480" s="178"/>
      <c r="AT1480" s="174" t="s">
        <v>290</v>
      </c>
      <c r="AU1480" s="174" t="s">
        <v>85</v>
      </c>
      <c r="AV1480" s="15" t="s">
        <v>83</v>
      </c>
      <c r="AW1480" s="15" t="s">
        <v>32</v>
      </c>
      <c r="AX1480" s="15" t="s">
        <v>76</v>
      </c>
      <c r="AY1480" s="174" t="s">
        <v>282</v>
      </c>
    </row>
    <row r="1481" spans="2:51" s="12" customFormat="1" x14ac:dyDescent="0.2">
      <c r="B1481" s="151"/>
      <c r="D1481" s="152" t="s">
        <v>290</v>
      </c>
      <c r="E1481" s="153" t="s">
        <v>1</v>
      </c>
      <c r="F1481" s="154" t="s">
        <v>1234</v>
      </c>
      <c r="H1481" s="155">
        <v>48.73</v>
      </c>
      <c r="I1481" s="156"/>
      <c r="L1481" s="151"/>
      <c r="M1481" s="157"/>
      <c r="T1481" s="158"/>
      <c r="AT1481" s="153" t="s">
        <v>290</v>
      </c>
      <c r="AU1481" s="153" t="s">
        <v>85</v>
      </c>
      <c r="AV1481" s="12" t="s">
        <v>85</v>
      </c>
      <c r="AW1481" s="12" t="s">
        <v>32</v>
      </c>
      <c r="AX1481" s="12" t="s">
        <v>76</v>
      </c>
      <c r="AY1481" s="153" t="s">
        <v>282</v>
      </c>
    </row>
    <row r="1482" spans="2:51" s="14" customFormat="1" x14ac:dyDescent="0.2">
      <c r="B1482" s="166"/>
      <c r="D1482" s="152" t="s">
        <v>290</v>
      </c>
      <c r="E1482" s="167" t="s">
        <v>1</v>
      </c>
      <c r="F1482" s="168" t="s">
        <v>306</v>
      </c>
      <c r="H1482" s="169">
        <v>48.73</v>
      </c>
      <c r="I1482" s="170"/>
      <c r="L1482" s="166"/>
      <c r="M1482" s="171"/>
      <c r="T1482" s="172"/>
      <c r="AT1482" s="167" t="s">
        <v>290</v>
      </c>
      <c r="AU1482" s="167" t="s">
        <v>85</v>
      </c>
      <c r="AV1482" s="14" t="s">
        <v>105</v>
      </c>
      <c r="AW1482" s="14" t="s">
        <v>32</v>
      </c>
      <c r="AX1482" s="14" t="s">
        <v>76</v>
      </c>
      <c r="AY1482" s="167" t="s">
        <v>282</v>
      </c>
    </row>
    <row r="1483" spans="2:51" s="15" customFormat="1" x14ac:dyDescent="0.2">
      <c r="B1483" s="173"/>
      <c r="D1483" s="152" t="s">
        <v>290</v>
      </c>
      <c r="E1483" s="174" t="s">
        <v>1</v>
      </c>
      <c r="F1483" s="175" t="s">
        <v>1187</v>
      </c>
      <c r="H1483" s="174" t="s">
        <v>1</v>
      </c>
      <c r="I1483" s="176"/>
      <c r="L1483" s="173"/>
      <c r="M1483" s="177"/>
      <c r="T1483" s="178"/>
      <c r="AT1483" s="174" t="s">
        <v>290</v>
      </c>
      <c r="AU1483" s="174" t="s">
        <v>85</v>
      </c>
      <c r="AV1483" s="15" t="s">
        <v>83</v>
      </c>
      <c r="AW1483" s="15" t="s">
        <v>32</v>
      </c>
      <c r="AX1483" s="15" t="s">
        <v>76</v>
      </c>
      <c r="AY1483" s="174" t="s">
        <v>282</v>
      </c>
    </row>
    <row r="1484" spans="2:51" s="12" customFormat="1" x14ac:dyDescent="0.2">
      <c r="B1484" s="151"/>
      <c r="D1484" s="152" t="s">
        <v>290</v>
      </c>
      <c r="E1484" s="153" t="s">
        <v>1</v>
      </c>
      <c r="F1484" s="154" t="s">
        <v>1235</v>
      </c>
      <c r="H1484" s="155">
        <v>76.55</v>
      </c>
      <c r="I1484" s="156"/>
      <c r="L1484" s="151"/>
      <c r="M1484" s="157"/>
      <c r="T1484" s="158"/>
      <c r="AT1484" s="153" t="s">
        <v>290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282</v>
      </c>
    </row>
    <row r="1485" spans="2:51" s="14" customFormat="1" x14ac:dyDescent="0.2">
      <c r="B1485" s="166"/>
      <c r="D1485" s="152" t="s">
        <v>290</v>
      </c>
      <c r="E1485" s="167" t="s">
        <v>1</v>
      </c>
      <c r="F1485" s="168" t="s">
        <v>306</v>
      </c>
      <c r="H1485" s="169">
        <v>76.55</v>
      </c>
      <c r="I1485" s="170"/>
      <c r="L1485" s="166"/>
      <c r="M1485" s="171"/>
      <c r="T1485" s="172"/>
      <c r="AT1485" s="167" t="s">
        <v>290</v>
      </c>
      <c r="AU1485" s="167" t="s">
        <v>85</v>
      </c>
      <c r="AV1485" s="14" t="s">
        <v>105</v>
      </c>
      <c r="AW1485" s="14" t="s">
        <v>32</v>
      </c>
      <c r="AX1485" s="14" t="s">
        <v>76</v>
      </c>
      <c r="AY1485" s="167" t="s">
        <v>282</v>
      </c>
    </row>
    <row r="1486" spans="2:51" s="15" customFormat="1" x14ac:dyDescent="0.2">
      <c r="B1486" s="173"/>
      <c r="D1486" s="152" t="s">
        <v>290</v>
      </c>
      <c r="E1486" s="174" t="s">
        <v>1</v>
      </c>
      <c r="F1486" s="175" t="s">
        <v>1189</v>
      </c>
      <c r="H1486" s="174" t="s">
        <v>1</v>
      </c>
      <c r="I1486" s="176"/>
      <c r="L1486" s="173"/>
      <c r="M1486" s="177"/>
      <c r="T1486" s="178"/>
      <c r="AT1486" s="174" t="s">
        <v>290</v>
      </c>
      <c r="AU1486" s="174" t="s">
        <v>85</v>
      </c>
      <c r="AV1486" s="15" t="s">
        <v>83</v>
      </c>
      <c r="AW1486" s="15" t="s">
        <v>32</v>
      </c>
      <c r="AX1486" s="15" t="s">
        <v>76</v>
      </c>
      <c r="AY1486" s="174" t="s">
        <v>282</v>
      </c>
    </row>
    <row r="1487" spans="2:51" s="12" customFormat="1" x14ac:dyDescent="0.2">
      <c r="B1487" s="151"/>
      <c r="D1487" s="152" t="s">
        <v>290</v>
      </c>
      <c r="E1487" s="153" t="s">
        <v>1</v>
      </c>
      <c r="F1487" s="154" t="s">
        <v>1236</v>
      </c>
      <c r="H1487" s="155">
        <v>52.64</v>
      </c>
      <c r="I1487" s="156"/>
      <c r="L1487" s="151"/>
      <c r="M1487" s="157"/>
      <c r="T1487" s="158"/>
      <c r="AT1487" s="153" t="s">
        <v>290</v>
      </c>
      <c r="AU1487" s="153" t="s">
        <v>85</v>
      </c>
      <c r="AV1487" s="12" t="s">
        <v>85</v>
      </c>
      <c r="AW1487" s="12" t="s">
        <v>32</v>
      </c>
      <c r="AX1487" s="12" t="s">
        <v>76</v>
      </c>
      <c r="AY1487" s="153" t="s">
        <v>282</v>
      </c>
    </row>
    <row r="1488" spans="2:51" s="14" customFormat="1" x14ac:dyDescent="0.2">
      <c r="B1488" s="166"/>
      <c r="D1488" s="152" t="s">
        <v>290</v>
      </c>
      <c r="E1488" s="167" t="s">
        <v>1</v>
      </c>
      <c r="F1488" s="168" t="s">
        <v>306</v>
      </c>
      <c r="H1488" s="169">
        <v>52.64</v>
      </c>
      <c r="I1488" s="170"/>
      <c r="L1488" s="166"/>
      <c r="M1488" s="171"/>
      <c r="T1488" s="172"/>
      <c r="AT1488" s="167" t="s">
        <v>290</v>
      </c>
      <c r="AU1488" s="167" t="s">
        <v>85</v>
      </c>
      <c r="AV1488" s="14" t="s">
        <v>105</v>
      </c>
      <c r="AW1488" s="14" t="s">
        <v>32</v>
      </c>
      <c r="AX1488" s="14" t="s">
        <v>76</v>
      </c>
      <c r="AY1488" s="167" t="s">
        <v>282</v>
      </c>
    </row>
    <row r="1489" spans="2:65" s="13" customFormat="1" x14ac:dyDescent="0.2">
      <c r="B1489" s="159"/>
      <c r="D1489" s="152" t="s">
        <v>290</v>
      </c>
      <c r="E1489" s="160" t="s">
        <v>1</v>
      </c>
      <c r="F1489" s="161" t="s">
        <v>292</v>
      </c>
      <c r="H1489" s="162">
        <v>934.6</v>
      </c>
      <c r="I1489" s="163"/>
      <c r="L1489" s="159"/>
      <c r="M1489" s="164"/>
      <c r="T1489" s="165"/>
      <c r="AT1489" s="160" t="s">
        <v>290</v>
      </c>
      <c r="AU1489" s="160" t="s">
        <v>85</v>
      </c>
      <c r="AV1489" s="13" t="s">
        <v>288</v>
      </c>
      <c r="AW1489" s="13" t="s">
        <v>32</v>
      </c>
      <c r="AX1489" s="13" t="s">
        <v>83</v>
      </c>
      <c r="AY1489" s="160" t="s">
        <v>282</v>
      </c>
    </row>
    <row r="1490" spans="2:65" s="12" customFormat="1" x14ac:dyDescent="0.2">
      <c r="B1490" s="151"/>
      <c r="D1490" s="152" t="s">
        <v>290</v>
      </c>
      <c r="F1490" s="154" t="s">
        <v>1672</v>
      </c>
      <c r="H1490" s="155">
        <v>953.29200000000003</v>
      </c>
      <c r="I1490" s="156"/>
      <c r="L1490" s="151"/>
      <c r="M1490" s="157"/>
      <c r="T1490" s="158"/>
      <c r="AT1490" s="153" t="s">
        <v>290</v>
      </c>
      <c r="AU1490" s="153" t="s">
        <v>85</v>
      </c>
      <c r="AV1490" s="12" t="s">
        <v>85</v>
      </c>
      <c r="AW1490" s="12" t="s">
        <v>4</v>
      </c>
      <c r="AX1490" s="12" t="s">
        <v>83</v>
      </c>
      <c r="AY1490" s="153" t="s">
        <v>282</v>
      </c>
    </row>
    <row r="1491" spans="2:65" s="1" customFormat="1" ht="24.2" customHeight="1" x14ac:dyDescent="0.2">
      <c r="B1491" s="32"/>
      <c r="C1491" s="137" t="s">
        <v>1677</v>
      </c>
      <c r="D1491" s="137" t="s">
        <v>284</v>
      </c>
      <c r="E1491" s="138" t="s">
        <v>1678</v>
      </c>
      <c r="F1491" s="139" t="s">
        <v>1679</v>
      </c>
      <c r="G1491" s="140" t="s">
        <v>471</v>
      </c>
      <c r="H1491" s="141">
        <v>907.99</v>
      </c>
      <c r="I1491" s="142"/>
      <c r="J1491" s="143">
        <f>ROUND(I1491*H1491,2)</f>
        <v>0</v>
      </c>
      <c r="K1491" s="144"/>
      <c r="L1491" s="32"/>
      <c r="M1491" s="145" t="s">
        <v>1</v>
      </c>
      <c r="N1491" s="146" t="s">
        <v>41</v>
      </c>
      <c r="P1491" s="147">
        <f>O1491*H1491</f>
        <v>0</v>
      </c>
      <c r="Q1491" s="147">
        <v>0</v>
      </c>
      <c r="R1491" s="147">
        <f>Q1491*H1491</f>
        <v>0</v>
      </c>
      <c r="S1491" s="147">
        <v>0</v>
      </c>
      <c r="T1491" s="148">
        <f>S1491*H1491</f>
        <v>0</v>
      </c>
      <c r="AR1491" s="149" t="s">
        <v>199</v>
      </c>
      <c r="AT1491" s="149" t="s">
        <v>284</v>
      </c>
      <c r="AU1491" s="149" t="s">
        <v>85</v>
      </c>
      <c r="AY1491" s="17" t="s">
        <v>282</v>
      </c>
      <c r="BE1491" s="150">
        <f>IF(N1491="základní",J1491,0)</f>
        <v>0</v>
      </c>
      <c r="BF1491" s="150">
        <f>IF(N1491="snížená",J1491,0)</f>
        <v>0</v>
      </c>
      <c r="BG1491" s="150">
        <f>IF(N1491="zákl. přenesená",J1491,0)</f>
        <v>0</v>
      </c>
      <c r="BH1491" s="150">
        <f>IF(N1491="sníž. přenesená",J1491,0)</f>
        <v>0</v>
      </c>
      <c r="BI1491" s="150">
        <f>IF(N1491="nulová",J1491,0)</f>
        <v>0</v>
      </c>
      <c r="BJ1491" s="17" t="s">
        <v>83</v>
      </c>
      <c r="BK1491" s="150">
        <f>ROUND(I1491*H1491,2)</f>
        <v>0</v>
      </c>
      <c r="BL1491" s="17" t="s">
        <v>199</v>
      </c>
      <c r="BM1491" s="149" t="s">
        <v>1680</v>
      </c>
    </row>
    <row r="1492" spans="2:65" s="15" customFormat="1" x14ac:dyDescent="0.2">
      <c r="B1492" s="173"/>
      <c r="D1492" s="152" t="s">
        <v>290</v>
      </c>
      <c r="E1492" s="174" t="s">
        <v>1</v>
      </c>
      <c r="F1492" s="175" t="s">
        <v>1169</v>
      </c>
      <c r="H1492" s="174" t="s">
        <v>1</v>
      </c>
      <c r="I1492" s="176"/>
      <c r="L1492" s="173"/>
      <c r="M1492" s="177"/>
      <c r="T1492" s="178"/>
      <c r="AT1492" s="174" t="s">
        <v>290</v>
      </c>
      <c r="AU1492" s="174" t="s">
        <v>85</v>
      </c>
      <c r="AV1492" s="15" t="s">
        <v>83</v>
      </c>
      <c r="AW1492" s="15" t="s">
        <v>32</v>
      </c>
      <c r="AX1492" s="15" t="s">
        <v>76</v>
      </c>
      <c r="AY1492" s="174" t="s">
        <v>282</v>
      </c>
    </row>
    <row r="1493" spans="2:65" s="12" customFormat="1" ht="22.5" x14ac:dyDescent="0.2">
      <c r="B1493" s="151"/>
      <c r="D1493" s="152" t="s">
        <v>290</v>
      </c>
      <c r="E1493" s="153" t="s">
        <v>1</v>
      </c>
      <c r="F1493" s="154" t="s">
        <v>1681</v>
      </c>
      <c r="H1493" s="155">
        <v>138</v>
      </c>
      <c r="I1493" s="156"/>
      <c r="L1493" s="151"/>
      <c r="M1493" s="157"/>
      <c r="T1493" s="158"/>
      <c r="AT1493" s="153" t="s">
        <v>290</v>
      </c>
      <c r="AU1493" s="153" t="s">
        <v>85</v>
      </c>
      <c r="AV1493" s="12" t="s">
        <v>85</v>
      </c>
      <c r="AW1493" s="12" t="s">
        <v>32</v>
      </c>
      <c r="AX1493" s="12" t="s">
        <v>76</v>
      </c>
      <c r="AY1493" s="153" t="s">
        <v>282</v>
      </c>
    </row>
    <row r="1494" spans="2:65" s="12" customFormat="1" x14ac:dyDescent="0.2">
      <c r="B1494" s="151"/>
      <c r="D1494" s="152" t="s">
        <v>290</v>
      </c>
      <c r="E1494" s="153" t="s">
        <v>1</v>
      </c>
      <c r="F1494" s="154" t="s">
        <v>1682</v>
      </c>
      <c r="H1494" s="155">
        <v>109.6</v>
      </c>
      <c r="I1494" s="156"/>
      <c r="L1494" s="151"/>
      <c r="M1494" s="157"/>
      <c r="T1494" s="158"/>
      <c r="AT1494" s="153" t="s">
        <v>290</v>
      </c>
      <c r="AU1494" s="153" t="s">
        <v>85</v>
      </c>
      <c r="AV1494" s="12" t="s">
        <v>85</v>
      </c>
      <c r="AW1494" s="12" t="s">
        <v>32</v>
      </c>
      <c r="AX1494" s="12" t="s">
        <v>76</v>
      </c>
      <c r="AY1494" s="153" t="s">
        <v>282</v>
      </c>
    </row>
    <row r="1495" spans="2:65" s="12" customFormat="1" ht="22.5" x14ac:dyDescent="0.2">
      <c r="B1495" s="151"/>
      <c r="D1495" s="152" t="s">
        <v>290</v>
      </c>
      <c r="E1495" s="153" t="s">
        <v>1</v>
      </c>
      <c r="F1495" s="154" t="s">
        <v>1683</v>
      </c>
      <c r="H1495" s="155">
        <v>109.34</v>
      </c>
      <c r="I1495" s="156"/>
      <c r="L1495" s="151"/>
      <c r="M1495" s="157"/>
      <c r="T1495" s="158"/>
      <c r="AT1495" s="153" t="s">
        <v>290</v>
      </c>
      <c r="AU1495" s="153" t="s">
        <v>85</v>
      </c>
      <c r="AV1495" s="12" t="s">
        <v>85</v>
      </c>
      <c r="AW1495" s="12" t="s">
        <v>32</v>
      </c>
      <c r="AX1495" s="12" t="s">
        <v>76</v>
      </c>
      <c r="AY1495" s="153" t="s">
        <v>282</v>
      </c>
    </row>
    <row r="1496" spans="2:65" s="14" customFormat="1" x14ac:dyDescent="0.2">
      <c r="B1496" s="166"/>
      <c r="D1496" s="152" t="s">
        <v>290</v>
      </c>
      <c r="E1496" s="167" t="s">
        <v>1</v>
      </c>
      <c r="F1496" s="168" t="s">
        <v>306</v>
      </c>
      <c r="H1496" s="169">
        <v>356.94</v>
      </c>
      <c r="I1496" s="170"/>
      <c r="L1496" s="166"/>
      <c r="M1496" s="171"/>
      <c r="T1496" s="172"/>
      <c r="AT1496" s="167" t="s">
        <v>290</v>
      </c>
      <c r="AU1496" s="167" t="s">
        <v>85</v>
      </c>
      <c r="AV1496" s="14" t="s">
        <v>105</v>
      </c>
      <c r="AW1496" s="14" t="s">
        <v>32</v>
      </c>
      <c r="AX1496" s="14" t="s">
        <v>76</v>
      </c>
      <c r="AY1496" s="167" t="s">
        <v>282</v>
      </c>
    </row>
    <row r="1497" spans="2:65" s="15" customFormat="1" x14ac:dyDescent="0.2">
      <c r="B1497" s="173"/>
      <c r="D1497" s="152" t="s">
        <v>290</v>
      </c>
      <c r="E1497" s="174" t="s">
        <v>1</v>
      </c>
      <c r="F1497" s="175" t="s">
        <v>1171</v>
      </c>
      <c r="H1497" s="174" t="s">
        <v>1</v>
      </c>
      <c r="I1497" s="176"/>
      <c r="L1497" s="173"/>
      <c r="M1497" s="177"/>
      <c r="T1497" s="178"/>
      <c r="AT1497" s="174" t="s">
        <v>290</v>
      </c>
      <c r="AU1497" s="174" t="s">
        <v>85</v>
      </c>
      <c r="AV1497" s="15" t="s">
        <v>83</v>
      </c>
      <c r="AW1497" s="15" t="s">
        <v>32</v>
      </c>
      <c r="AX1497" s="15" t="s">
        <v>76</v>
      </c>
      <c r="AY1497" s="174" t="s">
        <v>282</v>
      </c>
    </row>
    <row r="1498" spans="2:65" s="12" customFormat="1" ht="22.5" x14ac:dyDescent="0.2">
      <c r="B1498" s="151"/>
      <c r="D1498" s="152" t="s">
        <v>290</v>
      </c>
      <c r="E1498" s="153" t="s">
        <v>1</v>
      </c>
      <c r="F1498" s="154" t="s">
        <v>1684</v>
      </c>
      <c r="H1498" s="155">
        <v>123.21</v>
      </c>
      <c r="I1498" s="156"/>
      <c r="L1498" s="151"/>
      <c r="M1498" s="157"/>
      <c r="T1498" s="158"/>
      <c r="AT1498" s="153" t="s">
        <v>290</v>
      </c>
      <c r="AU1498" s="153" t="s">
        <v>85</v>
      </c>
      <c r="AV1498" s="12" t="s">
        <v>85</v>
      </c>
      <c r="AW1498" s="12" t="s">
        <v>32</v>
      </c>
      <c r="AX1498" s="12" t="s">
        <v>76</v>
      </c>
      <c r="AY1498" s="153" t="s">
        <v>282</v>
      </c>
    </row>
    <row r="1499" spans="2:65" s="14" customFormat="1" x14ac:dyDescent="0.2">
      <c r="B1499" s="166"/>
      <c r="D1499" s="152" t="s">
        <v>290</v>
      </c>
      <c r="E1499" s="167" t="s">
        <v>1</v>
      </c>
      <c r="F1499" s="168" t="s">
        <v>306</v>
      </c>
      <c r="H1499" s="169">
        <v>123.21</v>
      </c>
      <c r="I1499" s="170"/>
      <c r="L1499" s="166"/>
      <c r="M1499" s="171"/>
      <c r="T1499" s="172"/>
      <c r="AT1499" s="167" t="s">
        <v>290</v>
      </c>
      <c r="AU1499" s="167" t="s">
        <v>85</v>
      </c>
      <c r="AV1499" s="14" t="s">
        <v>105</v>
      </c>
      <c r="AW1499" s="14" t="s">
        <v>32</v>
      </c>
      <c r="AX1499" s="14" t="s">
        <v>76</v>
      </c>
      <c r="AY1499" s="167" t="s">
        <v>282</v>
      </c>
    </row>
    <row r="1500" spans="2:65" s="15" customFormat="1" x14ac:dyDescent="0.2">
      <c r="B1500" s="173"/>
      <c r="D1500" s="152" t="s">
        <v>290</v>
      </c>
      <c r="E1500" s="174" t="s">
        <v>1</v>
      </c>
      <c r="F1500" s="175" t="s">
        <v>1173</v>
      </c>
      <c r="H1500" s="174" t="s">
        <v>1</v>
      </c>
      <c r="I1500" s="176"/>
      <c r="L1500" s="173"/>
      <c r="M1500" s="177"/>
      <c r="T1500" s="178"/>
      <c r="AT1500" s="174" t="s">
        <v>290</v>
      </c>
      <c r="AU1500" s="174" t="s">
        <v>85</v>
      </c>
      <c r="AV1500" s="15" t="s">
        <v>83</v>
      </c>
      <c r="AW1500" s="15" t="s">
        <v>32</v>
      </c>
      <c r="AX1500" s="15" t="s">
        <v>76</v>
      </c>
      <c r="AY1500" s="174" t="s">
        <v>282</v>
      </c>
    </row>
    <row r="1501" spans="2:65" s="12" customFormat="1" ht="33.75" x14ac:dyDescent="0.2">
      <c r="B1501" s="151"/>
      <c r="D1501" s="152" t="s">
        <v>290</v>
      </c>
      <c r="E1501" s="153" t="s">
        <v>1</v>
      </c>
      <c r="F1501" s="154" t="s">
        <v>1685</v>
      </c>
      <c r="H1501" s="155">
        <v>73.38</v>
      </c>
      <c r="I1501" s="156"/>
      <c r="L1501" s="151"/>
      <c r="M1501" s="157"/>
      <c r="T1501" s="158"/>
      <c r="AT1501" s="153" t="s">
        <v>290</v>
      </c>
      <c r="AU1501" s="153" t="s">
        <v>85</v>
      </c>
      <c r="AV1501" s="12" t="s">
        <v>85</v>
      </c>
      <c r="AW1501" s="12" t="s">
        <v>32</v>
      </c>
      <c r="AX1501" s="12" t="s">
        <v>76</v>
      </c>
      <c r="AY1501" s="153" t="s">
        <v>282</v>
      </c>
    </row>
    <row r="1502" spans="2:65" s="12" customFormat="1" x14ac:dyDescent="0.2">
      <c r="B1502" s="151"/>
      <c r="D1502" s="152" t="s">
        <v>290</v>
      </c>
      <c r="E1502" s="153" t="s">
        <v>1</v>
      </c>
      <c r="F1502" s="154" t="s">
        <v>1686</v>
      </c>
      <c r="H1502" s="155">
        <v>9.64</v>
      </c>
      <c r="I1502" s="156"/>
      <c r="L1502" s="151"/>
      <c r="M1502" s="157"/>
      <c r="T1502" s="158"/>
      <c r="AT1502" s="153" t="s">
        <v>290</v>
      </c>
      <c r="AU1502" s="153" t="s">
        <v>85</v>
      </c>
      <c r="AV1502" s="12" t="s">
        <v>85</v>
      </c>
      <c r="AW1502" s="12" t="s">
        <v>32</v>
      </c>
      <c r="AX1502" s="12" t="s">
        <v>76</v>
      </c>
      <c r="AY1502" s="153" t="s">
        <v>282</v>
      </c>
    </row>
    <row r="1503" spans="2:65" s="14" customFormat="1" x14ac:dyDescent="0.2">
      <c r="B1503" s="166"/>
      <c r="D1503" s="152" t="s">
        <v>290</v>
      </c>
      <c r="E1503" s="167" t="s">
        <v>1</v>
      </c>
      <c r="F1503" s="168" t="s">
        <v>306</v>
      </c>
      <c r="H1503" s="169">
        <v>83.02</v>
      </c>
      <c r="I1503" s="170"/>
      <c r="L1503" s="166"/>
      <c r="M1503" s="171"/>
      <c r="T1503" s="172"/>
      <c r="AT1503" s="167" t="s">
        <v>290</v>
      </c>
      <c r="AU1503" s="167" t="s">
        <v>85</v>
      </c>
      <c r="AV1503" s="14" t="s">
        <v>105</v>
      </c>
      <c r="AW1503" s="14" t="s">
        <v>32</v>
      </c>
      <c r="AX1503" s="14" t="s">
        <v>76</v>
      </c>
      <c r="AY1503" s="167" t="s">
        <v>282</v>
      </c>
    </row>
    <row r="1504" spans="2:65" s="15" customFormat="1" x14ac:dyDescent="0.2">
      <c r="B1504" s="173"/>
      <c r="D1504" s="152" t="s">
        <v>290</v>
      </c>
      <c r="E1504" s="174" t="s">
        <v>1</v>
      </c>
      <c r="F1504" s="175" t="s">
        <v>1183</v>
      </c>
      <c r="H1504" s="174" t="s">
        <v>1</v>
      </c>
      <c r="I1504" s="176"/>
      <c r="L1504" s="173"/>
      <c r="M1504" s="177"/>
      <c r="T1504" s="178"/>
      <c r="AT1504" s="174" t="s">
        <v>290</v>
      </c>
      <c r="AU1504" s="174" t="s">
        <v>85</v>
      </c>
      <c r="AV1504" s="15" t="s">
        <v>83</v>
      </c>
      <c r="AW1504" s="15" t="s">
        <v>32</v>
      </c>
      <c r="AX1504" s="15" t="s">
        <v>76</v>
      </c>
      <c r="AY1504" s="174" t="s">
        <v>282</v>
      </c>
    </row>
    <row r="1505" spans="2:51" s="12" customFormat="1" ht="33.75" x14ac:dyDescent="0.2">
      <c r="B1505" s="151"/>
      <c r="D1505" s="152" t="s">
        <v>290</v>
      </c>
      <c r="E1505" s="153" t="s">
        <v>1</v>
      </c>
      <c r="F1505" s="154" t="s">
        <v>1687</v>
      </c>
      <c r="H1505" s="155">
        <v>51.65</v>
      </c>
      <c r="I1505" s="156"/>
      <c r="L1505" s="151"/>
      <c r="M1505" s="157"/>
      <c r="T1505" s="158"/>
      <c r="AT1505" s="153" t="s">
        <v>290</v>
      </c>
      <c r="AU1505" s="153" t="s">
        <v>85</v>
      </c>
      <c r="AV1505" s="12" t="s">
        <v>85</v>
      </c>
      <c r="AW1505" s="12" t="s">
        <v>32</v>
      </c>
      <c r="AX1505" s="12" t="s">
        <v>76</v>
      </c>
      <c r="AY1505" s="153" t="s">
        <v>282</v>
      </c>
    </row>
    <row r="1506" spans="2:51" s="12" customFormat="1" x14ac:dyDescent="0.2">
      <c r="B1506" s="151"/>
      <c r="D1506" s="152" t="s">
        <v>290</v>
      </c>
      <c r="E1506" s="153" t="s">
        <v>1</v>
      </c>
      <c r="F1506" s="154" t="s">
        <v>1688</v>
      </c>
      <c r="H1506" s="155">
        <v>13.52</v>
      </c>
      <c r="I1506" s="156"/>
      <c r="L1506" s="151"/>
      <c r="M1506" s="157"/>
      <c r="T1506" s="158"/>
      <c r="AT1506" s="153" t="s">
        <v>290</v>
      </c>
      <c r="AU1506" s="153" t="s">
        <v>85</v>
      </c>
      <c r="AV1506" s="12" t="s">
        <v>85</v>
      </c>
      <c r="AW1506" s="12" t="s">
        <v>32</v>
      </c>
      <c r="AX1506" s="12" t="s">
        <v>76</v>
      </c>
      <c r="AY1506" s="153" t="s">
        <v>282</v>
      </c>
    </row>
    <row r="1507" spans="2:51" s="14" customFormat="1" x14ac:dyDescent="0.2">
      <c r="B1507" s="166"/>
      <c r="D1507" s="152" t="s">
        <v>290</v>
      </c>
      <c r="E1507" s="167" t="s">
        <v>1</v>
      </c>
      <c r="F1507" s="168" t="s">
        <v>306</v>
      </c>
      <c r="H1507" s="169">
        <v>65.17</v>
      </c>
      <c r="I1507" s="170"/>
      <c r="L1507" s="166"/>
      <c r="M1507" s="171"/>
      <c r="T1507" s="172"/>
      <c r="AT1507" s="167" t="s">
        <v>290</v>
      </c>
      <c r="AU1507" s="167" t="s">
        <v>85</v>
      </c>
      <c r="AV1507" s="14" t="s">
        <v>105</v>
      </c>
      <c r="AW1507" s="14" t="s">
        <v>32</v>
      </c>
      <c r="AX1507" s="14" t="s">
        <v>76</v>
      </c>
      <c r="AY1507" s="167" t="s">
        <v>282</v>
      </c>
    </row>
    <row r="1508" spans="2:51" s="15" customFormat="1" x14ac:dyDescent="0.2">
      <c r="B1508" s="173"/>
      <c r="D1508" s="152" t="s">
        <v>290</v>
      </c>
      <c r="E1508" s="174" t="s">
        <v>1</v>
      </c>
      <c r="F1508" s="175" t="s">
        <v>1185</v>
      </c>
      <c r="H1508" s="174" t="s">
        <v>1</v>
      </c>
      <c r="I1508" s="176"/>
      <c r="L1508" s="173"/>
      <c r="M1508" s="177"/>
      <c r="T1508" s="178"/>
      <c r="AT1508" s="174" t="s">
        <v>290</v>
      </c>
      <c r="AU1508" s="174" t="s">
        <v>85</v>
      </c>
      <c r="AV1508" s="15" t="s">
        <v>83</v>
      </c>
      <c r="AW1508" s="15" t="s">
        <v>32</v>
      </c>
      <c r="AX1508" s="15" t="s">
        <v>76</v>
      </c>
      <c r="AY1508" s="174" t="s">
        <v>282</v>
      </c>
    </row>
    <row r="1509" spans="2:51" s="12" customFormat="1" x14ac:dyDescent="0.2">
      <c r="B1509" s="151"/>
      <c r="D1509" s="152" t="s">
        <v>290</v>
      </c>
      <c r="E1509" s="153" t="s">
        <v>1</v>
      </c>
      <c r="F1509" s="154" t="s">
        <v>1689</v>
      </c>
      <c r="H1509" s="155">
        <v>28.7</v>
      </c>
      <c r="I1509" s="156"/>
      <c r="L1509" s="151"/>
      <c r="M1509" s="157"/>
      <c r="T1509" s="158"/>
      <c r="AT1509" s="153" t="s">
        <v>290</v>
      </c>
      <c r="AU1509" s="153" t="s">
        <v>85</v>
      </c>
      <c r="AV1509" s="12" t="s">
        <v>85</v>
      </c>
      <c r="AW1509" s="12" t="s">
        <v>32</v>
      </c>
      <c r="AX1509" s="12" t="s">
        <v>76</v>
      </c>
      <c r="AY1509" s="153" t="s">
        <v>282</v>
      </c>
    </row>
    <row r="1510" spans="2:51" s="14" customFormat="1" x14ac:dyDescent="0.2">
      <c r="B1510" s="166"/>
      <c r="D1510" s="152" t="s">
        <v>290</v>
      </c>
      <c r="E1510" s="167" t="s">
        <v>1</v>
      </c>
      <c r="F1510" s="168" t="s">
        <v>306</v>
      </c>
      <c r="H1510" s="169">
        <v>28.7</v>
      </c>
      <c r="I1510" s="170"/>
      <c r="L1510" s="166"/>
      <c r="M1510" s="171"/>
      <c r="T1510" s="172"/>
      <c r="AT1510" s="167" t="s">
        <v>290</v>
      </c>
      <c r="AU1510" s="167" t="s">
        <v>85</v>
      </c>
      <c r="AV1510" s="14" t="s">
        <v>105</v>
      </c>
      <c r="AW1510" s="14" t="s">
        <v>32</v>
      </c>
      <c r="AX1510" s="14" t="s">
        <v>76</v>
      </c>
      <c r="AY1510" s="167" t="s">
        <v>282</v>
      </c>
    </row>
    <row r="1511" spans="2:51" s="15" customFormat="1" x14ac:dyDescent="0.2">
      <c r="B1511" s="173"/>
      <c r="D1511" s="152" t="s">
        <v>290</v>
      </c>
      <c r="E1511" s="174" t="s">
        <v>1</v>
      </c>
      <c r="F1511" s="175" t="s">
        <v>1175</v>
      </c>
      <c r="H1511" s="174" t="s">
        <v>1</v>
      </c>
      <c r="I1511" s="176"/>
      <c r="L1511" s="173"/>
      <c r="M1511" s="177"/>
      <c r="T1511" s="178"/>
      <c r="AT1511" s="174" t="s">
        <v>290</v>
      </c>
      <c r="AU1511" s="174" t="s">
        <v>85</v>
      </c>
      <c r="AV1511" s="15" t="s">
        <v>83</v>
      </c>
      <c r="AW1511" s="15" t="s">
        <v>32</v>
      </c>
      <c r="AX1511" s="15" t="s">
        <v>76</v>
      </c>
      <c r="AY1511" s="174" t="s">
        <v>282</v>
      </c>
    </row>
    <row r="1512" spans="2:51" s="12" customFormat="1" x14ac:dyDescent="0.2">
      <c r="B1512" s="151"/>
      <c r="D1512" s="152" t="s">
        <v>290</v>
      </c>
      <c r="E1512" s="153" t="s">
        <v>1</v>
      </c>
      <c r="F1512" s="154" t="s">
        <v>1690</v>
      </c>
      <c r="H1512" s="155">
        <v>48.24</v>
      </c>
      <c r="I1512" s="156"/>
      <c r="L1512" s="151"/>
      <c r="M1512" s="157"/>
      <c r="T1512" s="158"/>
      <c r="AT1512" s="153" t="s">
        <v>290</v>
      </c>
      <c r="AU1512" s="153" t="s">
        <v>85</v>
      </c>
      <c r="AV1512" s="12" t="s">
        <v>85</v>
      </c>
      <c r="AW1512" s="12" t="s">
        <v>32</v>
      </c>
      <c r="AX1512" s="12" t="s">
        <v>76</v>
      </c>
      <c r="AY1512" s="153" t="s">
        <v>282</v>
      </c>
    </row>
    <row r="1513" spans="2:51" s="14" customFormat="1" x14ac:dyDescent="0.2">
      <c r="B1513" s="166"/>
      <c r="D1513" s="152" t="s">
        <v>290</v>
      </c>
      <c r="E1513" s="167" t="s">
        <v>1</v>
      </c>
      <c r="F1513" s="168" t="s">
        <v>306</v>
      </c>
      <c r="H1513" s="169">
        <v>48.24</v>
      </c>
      <c r="I1513" s="170"/>
      <c r="L1513" s="166"/>
      <c r="M1513" s="171"/>
      <c r="T1513" s="172"/>
      <c r="AT1513" s="167" t="s">
        <v>290</v>
      </c>
      <c r="AU1513" s="167" t="s">
        <v>85</v>
      </c>
      <c r="AV1513" s="14" t="s">
        <v>105</v>
      </c>
      <c r="AW1513" s="14" t="s">
        <v>32</v>
      </c>
      <c r="AX1513" s="14" t="s">
        <v>76</v>
      </c>
      <c r="AY1513" s="167" t="s">
        <v>282</v>
      </c>
    </row>
    <row r="1514" spans="2:51" s="15" customFormat="1" x14ac:dyDescent="0.2">
      <c r="B1514" s="173"/>
      <c r="D1514" s="152" t="s">
        <v>290</v>
      </c>
      <c r="E1514" s="174" t="s">
        <v>1</v>
      </c>
      <c r="F1514" s="175" t="s">
        <v>1187</v>
      </c>
      <c r="H1514" s="174" t="s">
        <v>1</v>
      </c>
      <c r="I1514" s="176"/>
      <c r="L1514" s="173"/>
      <c r="M1514" s="177"/>
      <c r="T1514" s="178"/>
      <c r="AT1514" s="174" t="s">
        <v>290</v>
      </c>
      <c r="AU1514" s="174" t="s">
        <v>85</v>
      </c>
      <c r="AV1514" s="15" t="s">
        <v>83</v>
      </c>
      <c r="AW1514" s="15" t="s">
        <v>32</v>
      </c>
      <c r="AX1514" s="15" t="s">
        <v>76</v>
      </c>
      <c r="AY1514" s="174" t="s">
        <v>282</v>
      </c>
    </row>
    <row r="1515" spans="2:51" s="12" customFormat="1" ht="33.75" x14ac:dyDescent="0.2">
      <c r="B1515" s="151"/>
      <c r="D1515" s="152" t="s">
        <v>290</v>
      </c>
      <c r="E1515" s="153" t="s">
        <v>1</v>
      </c>
      <c r="F1515" s="154" t="s">
        <v>1691</v>
      </c>
      <c r="H1515" s="155">
        <v>137.34</v>
      </c>
      <c r="I1515" s="156"/>
      <c r="L1515" s="151"/>
      <c r="M1515" s="157"/>
      <c r="T1515" s="158"/>
      <c r="AT1515" s="153" t="s">
        <v>290</v>
      </c>
      <c r="AU1515" s="153" t="s">
        <v>85</v>
      </c>
      <c r="AV1515" s="12" t="s">
        <v>85</v>
      </c>
      <c r="AW1515" s="12" t="s">
        <v>32</v>
      </c>
      <c r="AX1515" s="12" t="s">
        <v>76</v>
      </c>
      <c r="AY1515" s="153" t="s">
        <v>282</v>
      </c>
    </row>
    <row r="1516" spans="2:51" s="14" customFormat="1" x14ac:dyDescent="0.2">
      <c r="B1516" s="166"/>
      <c r="D1516" s="152" t="s">
        <v>290</v>
      </c>
      <c r="E1516" s="167" t="s">
        <v>1</v>
      </c>
      <c r="F1516" s="168" t="s">
        <v>306</v>
      </c>
      <c r="H1516" s="169">
        <v>137.34</v>
      </c>
      <c r="I1516" s="170"/>
      <c r="L1516" s="166"/>
      <c r="M1516" s="171"/>
      <c r="T1516" s="172"/>
      <c r="AT1516" s="167" t="s">
        <v>290</v>
      </c>
      <c r="AU1516" s="167" t="s">
        <v>85</v>
      </c>
      <c r="AV1516" s="14" t="s">
        <v>105</v>
      </c>
      <c r="AW1516" s="14" t="s">
        <v>32</v>
      </c>
      <c r="AX1516" s="14" t="s">
        <v>76</v>
      </c>
      <c r="AY1516" s="167" t="s">
        <v>282</v>
      </c>
    </row>
    <row r="1517" spans="2:51" s="15" customFormat="1" x14ac:dyDescent="0.2">
      <c r="B1517" s="173"/>
      <c r="D1517" s="152" t="s">
        <v>290</v>
      </c>
      <c r="E1517" s="174" t="s">
        <v>1</v>
      </c>
      <c r="F1517" s="175" t="s">
        <v>1189</v>
      </c>
      <c r="H1517" s="174" t="s">
        <v>1</v>
      </c>
      <c r="I1517" s="176"/>
      <c r="L1517" s="173"/>
      <c r="M1517" s="177"/>
      <c r="T1517" s="178"/>
      <c r="AT1517" s="174" t="s">
        <v>290</v>
      </c>
      <c r="AU1517" s="174" t="s">
        <v>85</v>
      </c>
      <c r="AV1517" s="15" t="s">
        <v>83</v>
      </c>
      <c r="AW1517" s="15" t="s">
        <v>32</v>
      </c>
      <c r="AX1517" s="15" t="s">
        <v>76</v>
      </c>
      <c r="AY1517" s="174" t="s">
        <v>282</v>
      </c>
    </row>
    <row r="1518" spans="2:51" s="12" customFormat="1" ht="22.5" x14ac:dyDescent="0.2">
      <c r="B1518" s="151"/>
      <c r="D1518" s="152" t="s">
        <v>290</v>
      </c>
      <c r="E1518" s="153" t="s">
        <v>1</v>
      </c>
      <c r="F1518" s="154" t="s">
        <v>1692</v>
      </c>
      <c r="H1518" s="155">
        <v>44.25</v>
      </c>
      <c r="I1518" s="156"/>
      <c r="L1518" s="151"/>
      <c r="M1518" s="157"/>
      <c r="T1518" s="158"/>
      <c r="AT1518" s="153" t="s">
        <v>290</v>
      </c>
      <c r="AU1518" s="153" t="s">
        <v>85</v>
      </c>
      <c r="AV1518" s="12" t="s">
        <v>85</v>
      </c>
      <c r="AW1518" s="12" t="s">
        <v>32</v>
      </c>
      <c r="AX1518" s="12" t="s">
        <v>76</v>
      </c>
      <c r="AY1518" s="153" t="s">
        <v>282</v>
      </c>
    </row>
    <row r="1519" spans="2:51" s="14" customFormat="1" x14ac:dyDescent="0.2">
      <c r="B1519" s="166"/>
      <c r="D1519" s="152" t="s">
        <v>290</v>
      </c>
      <c r="E1519" s="167" t="s">
        <v>1</v>
      </c>
      <c r="F1519" s="168" t="s">
        <v>306</v>
      </c>
      <c r="H1519" s="169">
        <v>44.25</v>
      </c>
      <c r="I1519" s="170"/>
      <c r="L1519" s="166"/>
      <c r="M1519" s="171"/>
      <c r="T1519" s="172"/>
      <c r="AT1519" s="167" t="s">
        <v>290</v>
      </c>
      <c r="AU1519" s="167" t="s">
        <v>85</v>
      </c>
      <c r="AV1519" s="14" t="s">
        <v>105</v>
      </c>
      <c r="AW1519" s="14" t="s">
        <v>32</v>
      </c>
      <c r="AX1519" s="14" t="s">
        <v>76</v>
      </c>
      <c r="AY1519" s="167" t="s">
        <v>282</v>
      </c>
    </row>
    <row r="1520" spans="2:51" s="15" customFormat="1" x14ac:dyDescent="0.2">
      <c r="B1520" s="173"/>
      <c r="D1520" s="152" t="s">
        <v>290</v>
      </c>
      <c r="E1520" s="174" t="s">
        <v>1</v>
      </c>
      <c r="F1520" s="175" t="s">
        <v>1177</v>
      </c>
      <c r="H1520" s="174" t="s">
        <v>1</v>
      </c>
      <c r="I1520" s="176"/>
      <c r="L1520" s="173"/>
      <c r="M1520" s="177"/>
      <c r="T1520" s="178"/>
      <c r="AT1520" s="174" t="s">
        <v>290</v>
      </c>
      <c r="AU1520" s="174" t="s">
        <v>85</v>
      </c>
      <c r="AV1520" s="15" t="s">
        <v>83</v>
      </c>
      <c r="AW1520" s="15" t="s">
        <v>32</v>
      </c>
      <c r="AX1520" s="15" t="s">
        <v>76</v>
      </c>
      <c r="AY1520" s="174" t="s">
        <v>282</v>
      </c>
    </row>
    <row r="1521" spans="2:65" s="12" customFormat="1" x14ac:dyDescent="0.2">
      <c r="B1521" s="151"/>
      <c r="D1521" s="152" t="s">
        <v>290</v>
      </c>
      <c r="E1521" s="153" t="s">
        <v>1</v>
      </c>
      <c r="F1521" s="154" t="s">
        <v>1693</v>
      </c>
      <c r="H1521" s="155">
        <v>21.12</v>
      </c>
      <c r="I1521" s="156"/>
      <c r="L1521" s="151"/>
      <c r="M1521" s="157"/>
      <c r="T1521" s="158"/>
      <c r="AT1521" s="153" t="s">
        <v>290</v>
      </c>
      <c r="AU1521" s="153" t="s">
        <v>85</v>
      </c>
      <c r="AV1521" s="12" t="s">
        <v>85</v>
      </c>
      <c r="AW1521" s="12" t="s">
        <v>32</v>
      </c>
      <c r="AX1521" s="12" t="s">
        <v>76</v>
      </c>
      <c r="AY1521" s="153" t="s">
        <v>282</v>
      </c>
    </row>
    <row r="1522" spans="2:65" s="14" customFormat="1" x14ac:dyDescent="0.2">
      <c r="B1522" s="166"/>
      <c r="D1522" s="152" t="s">
        <v>290</v>
      </c>
      <c r="E1522" s="167" t="s">
        <v>1</v>
      </c>
      <c r="F1522" s="168" t="s">
        <v>306</v>
      </c>
      <c r="H1522" s="169">
        <v>21.12</v>
      </c>
      <c r="I1522" s="170"/>
      <c r="L1522" s="166"/>
      <c r="M1522" s="171"/>
      <c r="T1522" s="172"/>
      <c r="AT1522" s="167" t="s">
        <v>290</v>
      </c>
      <c r="AU1522" s="167" t="s">
        <v>85</v>
      </c>
      <c r="AV1522" s="14" t="s">
        <v>105</v>
      </c>
      <c r="AW1522" s="14" t="s">
        <v>32</v>
      </c>
      <c r="AX1522" s="14" t="s">
        <v>76</v>
      </c>
      <c r="AY1522" s="167" t="s">
        <v>282</v>
      </c>
    </row>
    <row r="1523" spans="2:65" s="13" customFormat="1" x14ac:dyDescent="0.2">
      <c r="B1523" s="159"/>
      <c r="D1523" s="152" t="s">
        <v>290</v>
      </c>
      <c r="E1523" s="160" t="s">
        <v>1</v>
      </c>
      <c r="F1523" s="161" t="s">
        <v>292</v>
      </c>
      <c r="H1523" s="162">
        <v>907.99</v>
      </c>
      <c r="I1523" s="163"/>
      <c r="L1523" s="159"/>
      <c r="M1523" s="164"/>
      <c r="T1523" s="165"/>
      <c r="AT1523" s="160" t="s">
        <v>290</v>
      </c>
      <c r="AU1523" s="160" t="s">
        <v>85</v>
      </c>
      <c r="AV1523" s="13" t="s">
        <v>288</v>
      </c>
      <c r="AW1523" s="13" t="s">
        <v>32</v>
      </c>
      <c r="AX1523" s="13" t="s">
        <v>83</v>
      </c>
      <c r="AY1523" s="160" t="s">
        <v>282</v>
      </c>
    </row>
    <row r="1524" spans="2:65" s="1" customFormat="1" ht="24.2" customHeight="1" x14ac:dyDescent="0.2">
      <c r="B1524" s="32"/>
      <c r="C1524" s="179" t="s">
        <v>1694</v>
      </c>
      <c r="D1524" s="179" t="s">
        <v>1020</v>
      </c>
      <c r="E1524" s="180" t="s">
        <v>1695</v>
      </c>
      <c r="F1524" s="181" t="s">
        <v>1696</v>
      </c>
      <c r="G1524" s="182" t="s">
        <v>471</v>
      </c>
      <c r="H1524" s="183">
        <v>953.39</v>
      </c>
      <c r="I1524" s="184"/>
      <c r="J1524" s="185">
        <f>ROUND(I1524*H1524,2)</f>
        <v>0</v>
      </c>
      <c r="K1524" s="186"/>
      <c r="L1524" s="187"/>
      <c r="M1524" s="188" t="s">
        <v>1</v>
      </c>
      <c r="N1524" s="189" t="s">
        <v>41</v>
      </c>
      <c r="P1524" s="147">
        <f>O1524*H1524</f>
        <v>0</v>
      </c>
      <c r="Q1524" s="147">
        <v>2.9999999999999997E-4</v>
      </c>
      <c r="R1524" s="147">
        <f>Q1524*H1524</f>
        <v>0.28601699999999997</v>
      </c>
      <c r="S1524" s="147">
        <v>0</v>
      </c>
      <c r="T1524" s="148">
        <f>S1524*H1524</f>
        <v>0</v>
      </c>
      <c r="AR1524" s="149" t="s">
        <v>498</v>
      </c>
      <c r="AT1524" s="149" t="s">
        <v>1020</v>
      </c>
      <c r="AU1524" s="149" t="s">
        <v>85</v>
      </c>
      <c r="AY1524" s="17" t="s">
        <v>282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199</v>
      </c>
      <c r="BM1524" s="149" t="s">
        <v>1697</v>
      </c>
    </row>
    <row r="1525" spans="2:65" s="12" customFormat="1" x14ac:dyDescent="0.2">
      <c r="B1525" s="151"/>
      <c r="D1525" s="152" t="s">
        <v>290</v>
      </c>
      <c r="F1525" s="154" t="s">
        <v>1698</v>
      </c>
      <c r="H1525" s="155">
        <v>953.39</v>
      </c>
      <c r="I1525" s="156"/>
      <c r="L1525" s="151"/>
      <c r="M1525" s="157"/>
      <c r="T1525" s="158"/>
      <c r="AT1525" s="153" t="s">
        <v>290</v>
      </c>
      <c r="AU1525" s="153" t="s">
        <v>85</v>
      </c>
      <c r="AV1525" s="12" t="s">
        <v>85</v>
      </c>
      <c r="AW1525" s="12" t="s">
        <v>4</v>
      </c>
      <c r="AX1525" s="12" t="s">
        <v>83</v>
      </c>
      <c r="AY1525" s="153" t="s">
        <v>282</v>
      </c>
    </row>
    <row r="1526" spans="2:65" s="1" customFormat="1" ht="37.9" customHeight="1" x14ac:dyDescent="0.2">
      <c r="B1526" s="32"/>
      <c r="C1526" s="137" t="s">
        <v>1699</v>
      </c>
      <c r="D1526" s="137" t="s">
        <v>284</v>
      </c>
      <c r="E1526" s="138" t="s">
        <v>1700</v>
      </c>
      <c r="F1526" s="139" t="s">
        <v>1701</v>
      </c>
      <c r="G1526" s="140" t="s">
        <v>287</v>
      </c>
      <c r="H1526" s="141">
        <v>278.95</v>
      </c>
      <c r="I1526" s="142"/>
      <c r="J1526" s="143">
        <f>ROUND(I1526*H1526,2)</f>
        <v>0</v>
      </c>
      <c r="K1526" s="144"/>
      <c r="L1526" s="32"/>
      <c r="M1526" s="145" t="s">
        <v>1</v>
      </c>
      <c r="N1526" s="146" t="s">
        <v>41</v>
      </c>
      <c r="P1526" s="147">
        <f>O1526*H1526</f>
        <v>0</v>
      </c>
      <c r="Q1526" s="147">
        <v>6.0600000000000003E-3</v>
      </c>
      <c r="R1526" s="147">
        <f>Q1526*H1526</f>
        <v>1.690437</v>
      </c>
      <c r="S1526" s="147">
        <v>0</v>
      </c>
      <c r="T1526" s="148">
        <f>S1526*H1526</f>
        <v>0</v>
      </c>
      <c r="AR1526" s="149" t="s">
        <v>199</v>
      </c>
      <c r="AT1526" s="149" t="s">
        <v>284</v>
      </c>
      <c r="AU1526" s="149" t="s">
        <v>85</v>
      </c>
      <c r="AY1526" s="17" t="s">
        <v>282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199</v>
      </c>
      <c r="BM1526" s="149" t="s">
        <v>1702</v>
      </c>
    </row>
    <row r="1527" spans="2:65" s="15" customFormat="1" x14ac:dyDescent="0.2">
      <c r="B1527" s="173"/>
      <c r="D1527" s="152" t="s">
        <v>290</v>
      </c>
      <c r="E1527" s="174" t="s">
        <v>1</v>
      </c>
      <c r="F1527" s="175" t="s">
        <v>392</v>
      </c>
      <c r="H1527" s="174" t="s">
        <v>1</v>
      </c>
      <c r="I1527" s="176"/>
      <c r="L1527" s="173"/>
      <c r="M1527" s="177"/>
      <c r="T1527" s="178"/>
      <c r="AT1527" s="174" t="s">
        <v>290</v>
      </c>
      <c r="AU1527" s="174" t="s">
        <v>85</v>
      </c>
      <c r="AV1527" s="15" t="s">
        <v>83</v>
      </c>
      <c r="AW1527" s="15" t="s">
        <v>32</v>
      </c>
      <c r="AX1527" s="15" t="s">
        <v>76</v>
      </c>
      <c r="AY1527" s="174" t="s">
        <v>282</v>
      </c>
    </row>
    <row r="1528" spans="2:65" s="12" customFormat="1" x14ac:dyDescent="0.2">
      <c r="B1528" s="151"/>
      <c r="D1528" s="152" t="s">
        <v>290</v>
      </c>
      <c r="E1528" s="153" t="s">
        <v>1</v>
      </c>
      <c r="F1528" s="154" t="s">
        <v>1486</v>
      </c>
      <c r="H1528" s="155">
        <v>219.45</v>
      </c>
      <c r="I1528" s="156"/>
      <c r="L1528" s="151"/>
      <c r="M1528" s="157"/>
      <c r="T1528" s="158"/>
      <c r="AT1528" s="153" t="s">
        <v>290</v>
      </c>
      <c r="AU1528" s="153" t="s">
        <v>85</v>
      </c>
      <c r="AV1528" s="12" t="s">
        <v>85</v>
      </c>
      <c r="AW1528" s="12" t="s">
        <v>32</v>
      </c>
      <c r="AX1528" s="12" t="s">
        <v>76</v>
      </c>
      <c r="AY1528" s="153" t="s">
        <v>282</v>
      </c>
    </row>
    <row r="1529" spans="2:65" s="12" customFormat="1" x14ac:dyDescent="0.2">
      <c r="B1529" s="151"/>
      <c r="D1529" s="152" t="s">
        <v>290</v>
      </c>
      <c r="E1529" s="153" t="s">
        <v>1</v>
      </c>
      <c r="F1529" s="154" t="s">
        <v>1487</v>
      </c>
      <c r="H1529" s="155">
        <v>59.5</v>
      </c>
      <c r="I1529" s="156"/>
      <c r="L1529" s="151"/>
      <c r="M1529" s="157"/>
      <c r="T1529" s="158"/>
      <c r="AT1529" s="153" t="s">
        <v>290</v>
      </c>
      <c r="AU1529" s="153" t="s">
        <v>85</v>
      </c>
      <c r="AV1529" s="12" t="s">
        <v>85</v>
      </c>
      <c r="AW1529" s="12" t="s">
        <v>32</v>
      </c>
      <c r="AX1529" s="12" t="s">
        <v>76</v>
      </c>
      <c r="AY1529" s="153" t="s">
        <v>282</v>
      </c>
    </row>
    <row r="1530" spans="2:65" s="14" customFormat="1" x14ac:dyDescent="0.2">
      <c r="B1530" s="166"/>
      <c r="D1530" s="152" t="s">
        <v>290</v>
      </c>
      <c r="E1530" s="167" t="s">
        <v>1</v>
      </c>
      <c r="F1530" s="168" t="s">
        <v>306</v>
      </c>
      <c r="H1530" s="169">
        <v>278.95</v>
      </c>
      <c r="I1530" s="170"/>
      <c r="L1530" s="166"/>
      <c r="M1530" s="171"/>
      <c r="T1530" s="172"/>
      <c r="AT1530" s="167" t="s">
        <v>290</v>
      </c>
      <c r="AU1530" s="167" t="s">
        <v>85</v>
      </c>
      <c r="AV1530" s="14" t="s">
        <v>105</v>
      </c>
      <c r="AW1530" s="14" t="s">
        <v>32</v>
      </c>
      <c r="AX1530" s="14" t="s">
        <v>76</v>
      </c>
      <c r="AY1530" s="167" t="s">
        <v>282</v>
      </c>
    </row>
    <row r="1531" spans="2:65" s="13" customFormat="1" x14ac:dyDescent="0.2">
      <c r="B1531" s="159"/>
      <c r="D1531" s="152" t="s">
        <v>290</v>
      </c>
      <c r="E1531" s="160" t="s">
        <v>1</v>
      </c>
      <c r="F1531" s="161" t="s">
        <v>292</v>
      </c>
      <c r="H1531" s="162">
        <v>278.95</v>
      </c>
      <c r="I1531" s="163"/>
      <c r="L1531" s="159"/>
      <c r="M1531" s="164"/>
      <c r="T1531" s="165"/>
      <c r="AT1531" s="160" t="s">
        <v>290</v>
      </c>
      <c r="AU1531" s="160" t="s">
        <v>85</v>
      </c>
      <c r="AV1531" s="13" t="s">
        <v>288</v>
      </c>
      <c r="AW1531" s="13" t="s">
        <v>32</v>
      </c>
      <c r="AX1531" s="13" t="s">
        <v>83</v>
      </c>
      <c r="AY1531" s="160" t="s">
        <v>282</v>
      </c>
    </row>
    <row r="1532" spans="2:65" s="1" customFormat="1" ht="16.5" customHeight="1" x14ac:dyDescent="0.2">
      <c r="B1532" s="32"/>
      <c r="C1532" s="179" t="s">
        <v>1703</v>
      </c>
      <c r="D1532" s="179" t="s">
        <v>1020</v>
      </c>
      <c r="E1532" s="180" t="s">
        <v>1704</v>
      </c>
      <c r="F1532" s="181" t="s">
        <v>1705</v>
      </c>
      <c r="G1532" s="182" t="s">
        <v>287</v>
      </c>
      <c r="H1532" s="183">
        <v>49.613</v>
      </c>
      <c r="I1532" s="184"/>
      <c r="J1532" s="185">
        <f>ROUND(I1532*H1532,2)</f>
        <v>0</v>
      </c>
      <c r="K1532" s="186"/>
      <c r="L1532" s="187"/>
      <c r="M1532" s="188" t="s">
        <v>1</v>
      </c>
      <c r="N1532" s="189" t="s">
        <v>41</v>
      </c>
      <c r="P1532" s="147">
        <f>O1532*H1532</f>
        <v>0</v>
      </c>
      <c r="Q1532" s="147">
        <v>3.5999999999999999E-3</v>
      </c>
      <c r="R1532" s="147">
        <f>Q1532*H1532</f>
        <v>0.17860679999999998</v>
      </c>
      <c r="S1532" s="147">
        <v>0</v>
      </c>
      <c r="T1532" s="148">
        <f>S1532*H1532</f>
        <v>0</v>
      </c>
      <c r="AR1532" s="149" t="s">
        <v>498</v>
      </c>
      <c r="AT1532" s="149" t="s">
        <v>1020</v>
      </c>
      <c r="AU1532" s="149" t="s">
        <v>85</v>
      </c>
      <c r="AY1532" s="17" t="s">
        <v>282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199</v>
      </c>
      <c r="BM1532" s="149" t="s">
        <v>1706</v>
      </c>
    </row>
    <row r="1533" spans="2:65" s="15" customFormat="1" x14ac:dyDescent="0.2">
      <c r="B1533" s="173"/>
      <c r="D1533" s="152" t="s">
        <v>290</v>
      </c>
      <c r="E1533" s="174" t="s">
        <v>1</v>
      </c>
      <c r="F1533" s="175" t="s">
        <v>392</v>
      </c>
      <c r="H1533" s="174" t="s">
        <v>1</v>
      </c>
      <c r="I1533" s="176"/>
      <c r="L1533" s="173"/>
      <c r="M1533" s="177"/>
      <c r="T1533" s="178"/>
      <c r="AT1533" s="174" t="s">
        <v>290</v>
      </c>
      <c r="AU1533" s="174" t="s">
        <v>85</v>
      </c>
      <c r="AV1533" s="15" t="s">
        <v>83</v>
      </c>
      <c r="AW1533" s="15" t="s">
        <v>32</v>
      </c>
      <c r="AX1533" s="15" t="s">
        <v>76</v>
      </c>
      <c r="AY1533" s="174" t="s">
        <v>282</v>
      </c>
    </row>
    <row r="1534" spans="2:65" s="12" customFormat="1" x14ac:dyDescent="0.2">
      <c r="B1534" s="151"/>
      <c r="D1534" s="152" t="s">
        <v>290</v>
      </c>
      <c r="E1534" s="153" t="s">
        <v>1</v>
      </c>
      <c r="F1534" s="154" t="s">
        <v>1707</v>
      </c>
      <c r="H1534" s="155">
        <v>47.25</v>
      </c>
      <c r="I1534" s="156"/>
      <c r="L1534" s="151"/>
      <c r="M1534" s="157"/>
      <c r="T1534" s="158"/>
      <c r="AT1534" s="153" t="s">
        <v>290</v>
      </c>
      <c r="AU1534" s="153" t="s">
        <v>85</v>
      </c>
      <c r="AV1534" s="12" t="s">
        <v>85</v>
      </c>
      <c r="AW1534" s="12" t="s">
        <v>32</v>
      </c>
      <c r="AX1534" s="12" t="s">
        <v>76</v>
      </c>
      <c r="AY1534" s="153" t="s">
        <v>282</v>
      </c>
    </row>
    <row r="1535" spans="2:65" s="14" customFormat="1" x14ac:dyDescent="0.2">
      <c r="B1535" s="166"/>
      <c r="D1535" s="152" t="s">
        <v>290</v>
      </c>
      <c r="E1535" s="167" t="s">
        <v>1</v>
      </c>
      <c r="F1535" s="168" t="s">
        <v>306</v>
      </c>
      <c r="H1535" s="169">
        <v>47.25</v>
      </c>
      <c r="I1535" s="170"/>
      <c r="L1535" s="166"/>
      <c r="M1535" s="171"/>
      <c r="T1535" s="172"/>
      <c r="AT1535" s="167" t="s">
        <v>290</v>
      </c>
      <c r="AU1535" s="167" t="s">
        <v>85</v>
      </c>
      <c r="AV1535" s="14" t="s">
        <v>105</v>
      </c>
      <c r="AW1535" s="14" t="s">
        <v>32</v>
      </c>
      <c r="AX1535" s="14" t="s">
        <v>76</v>
      </c>
      <c r="AY1535" s="167" t="s">
        <v>282</v>
      </c>
    </row>
    <row r="1536" spans="2:65" s="13" customFormat="1" x14ac:dyDescent="0.2">
      <c r="B1536" s="159"/>
      <c r="D1536" s="152" t="s">
        <v>290</v>
      </c>
      <c r="E1536" s="160" t="s">
        <v>1</v>
      </c>
      <c r="F1536" s="161" t="s">
        <v>292</v>
      </c>
      <c r="H1536" s="162">
        <v>47.25</v>
      </c>
      <c r="I1536" s="163"/>
      <c r="L1536" s="159"/>
      <c r="M1536" s="164"/>
      <c r="T1536" s="165"/>
      <c r="AT1536" s="160" t="s">
        <v>290</v>
      </c>
      <c r="AU1536" s="160" t="s">
        <v>85</v>
      </c>
      <c r="AV1536" s="13" t="s">
        <v>288</v>
      </c>
      <c r="AW1536" s="13" t="s">
        <v>32</v>
      </c>
      <c r="AX1536" s="13" t="s">
        <v>83</v>
      </c>
      <c r="AY1536" s="160" t="s">
        <v>282</v>
      </c>
    </row>
    <row r="1537" spans="2:65" s="12" customFormat="1" x14ac:dyDescent="0.2">
      <c r="B1537" s="151"/>
      <c r="D1537" s="152" t="s">
        <v>290</v>
      </c>
      <c r="F1537" s="154" t="s">
        <v>1708</v>
      </c>
      <c r="H1537" s="155">
        <v>49.613</v>
      </c>
      <c r="I1537" s="156"/>
      <c r="L1537" s="151"/>
      <c r="M1537" s="157"/>
      <c r="T1537" s="158"/>
      <c r="AT1537" s="153" t="s">
        <v>290</v>
      </c>
      <c r="AU1537" s="153" t="s">
        <v>85</v>
      </c>
      <c r="AV1537" s="12" t="s">
        <v>85</v>
      </c>
      <c r="AW1537" s="12" t="s">
        <v>4</v>
      </c>
      <c r="AX1537" s="12" t="s">
        <v>83</v>
      </c>
      <c r="AY1537" s="153" t="s">
        <v>282</v>
      </c>
    </row>
    <row r="1538" spans="2:65" s="1" customFormat="1" ht="16.5" customHeight="1" x14ac:dyDescent="0.2">
      <c r="B1538" s="32"/>
      <c r="C1538" s="179" t="s">
        <v>1709</v>
      </c>
      <c r="D1538" s="179" t="s">
        <v>1020</v>
      </c>
      <c r="E1538" s="180" t="s">
        <v>1710</v>
      </c>
      <c r="F1538" s="181" t="s">
        <v>1711</v>
      </c>
      <c r="G1538" s="182" t="s">
        <v>287</v>
      </c>
      <c r="H1538" s="183">
        <v>188.52799999999999</v>
      </c>
      <c r="I1538" s="184"/>
      <c r="J1538" s="185">
        <f>ROUND(I1538*H1538,2)</f>
        <v>0</v>
      </c>
      <c r="K1538" s="186"/>
      <c r="L1538" s="187"/>
      <c r="M1538" s="188" t="s">
        <v>1</v>
      </c>
      <c r="N1538" s="189" t="s">
        <v>41</v>
      </c>
      <c r="P1538" s="147">
        <f>O1538*H1538</f>
        <v>0</v>
      </c>
      <c r="Q1538" s="147">
        <v>5.4000000000000003E-3</v>
      </c>
      <c r="R1538" s="147">
        <f>Q1538*H1538</f>
        <v>1.0180511999999999</v>
      </c>
      <c r="S1538" s="147">
        <v>0</v>
      </c>
      <c r="T1538" s="148">
        <f>S1538*H1538</f>
        <v>0</v>
      </c>
      <c r="AR1538" s="149" t="s">
        <v>498</v>
      </c>
      <c r="AT1538" s="149" t="s">
        <v>1020</v>
      </c>
      <c r="AU1538" s="149" t="s">
        <v>85</v>
      </c>
      <c r="AY1538" s="17" t="s">
        <v>282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199</v>
      </c>
      <c r="BM1538" s="149" t="s">
        <v>1712</v>
      </c>
    </row>
    <row r="1539" spans="2:65" s="15" customFormat="1" x14ac:dyDescent="0.2">
      <c r="B1539" s="173"/>
      <c r="D1539" s="152" t="s">
        <v>290</v>
      </c>
      <c r="E1539" s="174" t="s">
        <v>1</v>
      </c>
      <c r="F1539" s="175" t="s">
        <v>392</v>
      </c>
      <c r="H1539" s="174" t="s">
        <v>1</v>
      </c>
      <c r="I1539" s="176"/>
      <c r="L1539" s="173"/>
      <c r="M1539" s="177"/>
      <c r="T1539" s="178"/>
      <c r="AT1539" s="174" t="s">
        <v>290</v>
      </c>
      <c r="AU1539" s="174" t="s">
        <v>85</v>
      </c>
      <c r="AV1539" s="15" t="s">
        <v>83</v>
      </c>
      <c r="AW1539" s="15" t="s">
        <v>32</v>
      </c>
      <c r="AX1539" s="15" t="s">
        <v>76</v>
      </c>
      <c r="AY1539" s="174" t="s">
        <v>282</v>
      </c>
    </row>
    <row r="1540" spans="2:65" s="12" customFormat="1" x14ac:dyDescent="0.2">
      <c r="B1540" s="151"/>
      <c r="D1540" s="152" t="s">
        <v>290</v>
      </c>
      <c r="E1540" s="153" t="s">
        <v>1</v>
      </c>
      <c r="F1540" s="154" t="s">
        <v>1713</v>
      </c>
      <c r="H1540" s="155">
        <v>179.55</v>
      </c>
      <c r="I1540" s="156"/>
      <c r="L1540" s="151"/>
      <c r="M1540" s="157"/>
      <c r="T1540" s="158"/>
      <c r="AT1540" s="153" t="s">
        <v>290</v>
      </c>
      <c r="AU1540" s="153" t="s">
        <v>85</v>
      </c>
      <c r="AV1540" s="12" t="s">
        <v>85</v>
      </c>
      <c r="AW1540" s="12" t="s">
        <v>32</v>
      </c>
      <c r="AX1540" s="12" t="s">
        <v>76</v>
      </c>
      <c r="AY1540" s="153" t="s">
        <v>282</v>
      </c>
    </row>
    <row r="1541" spans="2:65" s="14" customFormat="1" x14ac:dyDescent="0.2">
      <c r="B1541" s="166"/>
      <c r="D1541" s="152" t="s">
        <v>290</v>
      </c>
      <c r="E1541" s="167" t="s">
        <v>1</v>
      </c>
      <c r="F1541" s="168" t="s">
        <v>306</v>
      </c>
      <c r="H1541" s="169">
        <v>179.55</v>
      </c>
      <c r="I1541" s="170"/>
      <c r="L1541" s="166"/>
      <c r="M1541" s="171"/>
      <c r="T1541" s="172"/>
      <c r="AT1541" s="167" t="s">
        <v>290</v>
      </c>
      <c r="AU1541" s="167" t="s">
        <v>85</v>
      </c>
      <c r="AV1541" s="14" t="s">
        <v>105</v>
      </c>
      <c r="AW1541" s="14" t="s">
        <v>32</v>
      </c>
      <c r="AX1541" s="14" t="s">
        <v>76</v>
      </c>
      <c r="AY1541" s="167" t="s">
        <v>282</v>
      </c>
    </row>
    <row r="1542" spans="2:65" s="13" customFormat="1" x14ac:dyDescent="0.2">
      <c r="B1542" s="159"/>
      <c r="D1542" s="152" t="s">
        <v>290</v>
      </c>
      <c r="E1542" s="160" t="s">
        <v>1</v>
      </c>
      <c r="F1542" s="161" t="s">
        <v>292</v>
      </c>
      <c r="H1542" s="162">
        <v>179.55</v>
      </c>
      <c r="I1542" s="163"/>
      <c r="L1542" s="159"/>
      <c r="M1542" s="164"/>
      <c r="T1542" s="165"/>
      <c r="AT1542" s="160" t="s">
        <v>290</v>
      </c>
      <c r="AU1542" s="160" t="s">
        <v>85</v>
      </c>
      <c r="AV1542" s="13" t="s">
        <v>288</v>
      </c>
      <c r="AW1542" s="13" t="s">
        <v>32</v>
      </c>
      <c r="AX1542" s="13" t="s">
        <v>83</v>
      </c>
      <c r="AY1542" s="160" t="s">
        <v>282</v>
      </c>
    </row>
    <row r="1543" spans="2:65" s="12" customFormat="1" x14ac:dyDescent="0.2">
      <c r="B1543" s="151"/>
      <c r="D1543" s="152" t="s">
        <v>290</v>
      </c>
      <c r="F1543" s="154" t="s">
        <v>1714</v>
      </c>
      <c r="H1543" s="155">
        <v>188.52799999999999</v>
      </c>
      <c r="I1543" s="156"/>
      <c r="L1543" s="151"/>
      <c r="M1543" s="157"/>
      <c r="T1543" s="158"/>
      <c r="AT1543" s="153" t="s">
        <v>290</v>
      </c>
      <c r="AU1543" s="153" t="s">
        <v>85</v>
      </c>
      <c r="AV1543" s="12" t="s">
        <v>85</v>
      </c>
      <c r="AW1543" s="12" t="s">
        <v>4</v>
      </c>
      <c r="AX1543" s="12" t="s">
        <v>83</v>
      </c>
      <c r="AY1543" s="153" t="s">
        <v>282</v>
      </c>
    </row>
    <row r="1544" spans="2:65" s="1" customFormat="1" ht="16.5" customHeight="1" x14ac:dyDescent="0.2">
      <c r="B1544" s="32"/>
      <c r="C1544" s="179" t="s">
        <v>1715</v>
      </c>
      <c r="D1544" s="179" t="s">
        <v>1020</v>
      </c>
      <c r="E1544" s="180" t="s">
        <v>1716</v>
      </c>
      <c r="F1544" s="181" t="s">
        <v>1717</v>
      </c>
      <c r="G1544" s="182" t="s">
        <v>287</v>
      </c>
      <c r="H1544" s="183">
        <v>12.863</v>
      </c>
      <c r="I1544" s="184"/>
      <c r="J1544" s="185">
        <f>ROUND(I1544*H1544,2)</f>
        <v>0</v>
      </c>
      <c r="K1544" s="186"/>
      <c r="L1544" s="187"/>
      <c r="M1544" s="188" t="s">
        <v>1</v>
      </c>
      <c r="N1544" s="189" t="s">
        <v>41</v>
      </c>
      <c r="P1544" s="147">
        <f>O1544*H1544</f>
        <v>0</v>
      </c>
      <c r="Q1544" s="147">
        <v>6.0000000000000001E-3</v>
      </c>
      <c r="R1544" s="147">
        <f>Q1544*H1544</f>
        <v>7.7177999999999997E-2</v>
      </c>
      <c r="S1544" s="147">
        <v>0</v>
      </c>
      <c r="T1544" s="148">
        <f>S1544*H1544</f>
        <v>0</v>
      </c>
      <c r="AR1544" s="149" t="s">
        <v>498</v>
      </c>
      <c r="AT1544" s="149" t="s">
        <v>1020</v>
      </c>
      <c r="AU1544" s="149" t="s">
        <v>85</v>
      </c>
      <c r="AY1544" s="17" t="s">
        <v>282</v>
      </c>
      <c r="BE1544" s="150">
        <f>IF(N1544="základní",J1544,0)</f>
        <v>0</v>
      </c>
      <c r="BF1544" s="150">
        <f>IF(N1544="snížená",J1544,0)</f>
        <v>0</v>
      </c>
      <c r="BG1544" s="150">
        <f>IF(N1544="zákl. přenesená",J1544,0)</f>
        <v>0</v>
      </c>
      <c r="BH1544" s="150">
        <f>IF(N1544="sníž. přenesená",J1544,0)</f>
        <v>0</v>
      </c>
      <c r="BI1544" s="150">
        <f>IF(N1544="nulová",J1544,0)</f>
        <v>0</v>
      </c>
      <c r="BJ1544" s="17" t="s">
        <v>83</v>
      </c>
      <c r="BK1544" s="150">
        <f>ROUND(I1544*H1544,2)</f>
        <v>0</v>
      </c>
      <c r="BL1544" s="17" t="s">
        <v>199</v>
      </c>
      <c r="BM1544" s="149" t="s">
        <v>1718</v>
      </c>
    </row>
    <row r="1545" spans="2:65" s="15" customFormat="1" x14ac:dyDescent="0.2">
      <c r="B1545" s="173"/>
      <c r="D1545" s="152" t="s">
        <v>290</v>
      </c>
      <c r="E1545" s="174" t="s">
        <v>1</v>
      </c>
      <c r="F1545" s="175" t="s">
        <v>392</v>
      </c>
      <c r="H1545" s="174" t="s">
        <v>1</v>
      </c>
      <c r="I1545" s="176"/>
      <c r="L1545" s="173"/>
      <c r="M1545" s="177"/>
      <c r="T1545" s="178"/>
      <c r="AT1545" s="174" t="s">
        <v>290</v>
      </c>
      <c r="AU1545" s="174" t="s">
        <v>85</v>
      </c>
      <c r="AV1545" s="15" t="s">
        <v>83</v>
      </c>
      <c r="AW1545" s="15" t="s">
        <v>32</v>
      </c>
      <c r="AX1545" s="15" t="s">
        <v>76</v>
      </c>
      <c r="AY1545" s="174" t="s">
        <v>282</v>
      </c>
    </row>
    <row r="1546" spans="2:65" s="12" customFormat="1" x14ac:dyDescent="0.2">
      <c r="B1546" s="151"/>
      <c r="D1546" s="152" t="s">
        <v>290</v>
      </c>
      <c r="E1546" s="153" t="s">
        <v>1</v>
      </c>
      <c r="F1546" s="154" t="s">
        <v>1451</v>
      </c>
      <c r="H1546" s="155">
        <v>12.25</v>
      </c>
      <c r="I1546" s="156"/>
      <c r="L1546" s="151"/>
      <c r="M1546" s="157"/>
      <c r="T1546" s="158"/>
      <c r="AT1546" s="153" t="s">
        <v>290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282</v>
      </c>
    </row>
    <row r="1547" spans="2:65" s="14" customFormat="1" x14ac:dyDescent="0.2">
      <c r="B1547" s="166"/>
      <c r="D1547" s="152" t="s">
        <v>290</v>
      </c>
      <c r="E1547" s="167" t="s">
        <v>1</v>
      </c>
      <c r="F1547" s="168" t="s">
        <v>306</v>
      </c>
      <c r="H1547" s="169">
        <v>12.25</v>
      </c>
      <c r="I1547" s="170"/>
      <c r="L1547" s="166"/>
      <c r="M1547" s="171"/>
      <c r="T1547" s="172"/>
      <c r="AT1547" s="167" t="s">
        <v>290</v>
      </c>
      <c r="AU1547" s="167" t="s">
        <v>85</v>
      </c>
      <c r="AV1547" s="14" t="s">
        <v>105</v>
      </c>
      <c r="AW1547" s="14" t="s">
        <v>32</v>
      </c>
      <c r="AX1547" s="14" t="s">
        <v>76</v>
      </c>
      <c r="AY1547" s="167" t="s">
        <v>282</v>
      </c>
    </row>
    <row r="1548" spans="2:65" s="13" customFormat="1" x14ac:dyDescent="0.2">
      <c r="B1548" s="159"/>
      <c r="D1548" s="152" t="s">
        <v>290</v>
      </c>
      <c r="E1548" s="160" t="s">
        <v>1</v>
      </c>
      <c r="F1548" s="161" t="s">
        <v>292</v>
      </c>
      <c r="H1548" s="162">
        <v>12.25</v>
      </c>
      <c r="I1548" s="163"/>
      <c r="L1548" s="159"/>
      <c r="M1548" s="164"/>
      <c r="T1548" s="165"/>
      <c r="AT1548" s="160" t="s">
        <v>290</v>
      </c>
      <c r="AU1548" s="160" t="s">
        <v>85</v>
      </c>
      <c r="AV1548" s="13" t="s">
        <v>288</v>
      </c>
      <c r="AW1548" s="13" t="s">
        <v>32</v>
      </c>
      <c r="AX1548" s="13" t="s">
        <v>83</v>
      </c>
      <c r="AY1548" s="160" t="s">
        <v>282</v>
      </c>
    </row>
    <row r="1549" spans="2:65" s="12" customFormat="1" x14ac:dyDescent="0.2">
      <c r="B1549" s="151"/>
      <c r="D1549" s="152" t="s">
        <v>290</v>
      </c>
      <c r="F1549" s="154" t="s">
        <v>1719</v>
      </c>
      <c r="H1549" s="155">
        <v>12.863</v>
      </c>
      <c r="I1549" s="156"/>
      <c r="L1549" s="151"/>
      <c r="M1549" s="157"/>
      <c r="T1549" s="158"/>
      <c r="AT1549" s="153" t="s">
        <v>290</v>
      </c>
      <c r="AU1549" s="153" t="s">
        <v>85</v>
      </c>
      <c r="AV1549" s="12" t="s">
        <v>85</v>
      </c>
      <c r="AW1549" s="12" t="s">
        <v>4</v>
      </c>
      <c r="AX1549" s="12" t="s">
        <v>83</v>
      </c>
      <c r="AY1549" s="153" t="s">
        <v>282</v>
      </c>
    </row>
    <row r="1550" spans="2:65" s="1" customFormat="1" ht="16.5" customHeight="1" x14ac:dyDescent="0.2">
      <c r="B1550" s="32"/>
      <c r="C1550" s="179" t="s">
        <v>1720</v>
      </c>
      <c r="D1550" s="179" t="s">
        <v>1020</v>
      </c>
      <c r="E1550" s="180" t="s">
        <v>1721</v>
      </c>
      <c r="F1550" s="181" t="s">
        <v>1722</v>
      </c>
      <c r="G1550" s="182" t="s">
        <v>287</v>
      </c>
      <c r="H1550" s="183">
        <v>41.895000000000003</v>
      </c>
      <c r="I1550" s="184"/>
      <c r="J1550" s="185">
        <f>ROUND(I1550*H1550,2)</f>
        <v>0</v>
      </c>
      <c r="K1550" s="186"/>
      <c r="L1550" s="187"/>
      <c r="M1550" s="188" t="s">
        <v>1</v>
      </c>
      <c r="N1550" s="189" t="s">
        <v>41</v>
      </c>
      <c r="P1550" s="147">
        <f>O1550*H1550</f>
        <v>0</v>
      </c>
      <c r="Q1550" s="147">
        <v>6.6E-3</v>
      </c>
      <c r="R1550" s="147">
        <f>Q1550*H1550</f>
        <v>0.276507</v>
      </c>
      <c r="S1550" s="147">
        <v>0</v>
      </c>
      <c r="T1550" s="148">
        <f>S1550*H1550</f>
        <v>0</v>
      </c>
      <c r="AR1550" s="149" t="s">
        <v>498</v>
      </c>
      <c r="AT1550" s="149" t="s">
        <v>1020</v>
      </c>
      <c r="AU1550" s="149" t="s">
        <v>85</v>
      </c>
      <c r="AY1550" s="17" t="s">
        <v>282</v>
      </c>
      <c r="BE1550" s="150">
        <f>IF(N1550="základní",J1550,0)</f>
        <v>0</v>
      </c>
      <c r="BF1550" s="150">
        <f>IF(N1550="snížená",J1550,0)</f>
        <v>0</v>
      </c>
      <c r="BG1550" s="150">
        <f>IF(N1550="zákl. přenesená",J1550,0)</f>
        <v>0</v>
      </c>
      <c r="BH1550" s="150">
        <f>IF(N1550="sníž. přenesená",J1550,0)</f>
        <v>0</v>
      </c>
      <c r="BI1550" s="150">
        <f>IF(N1550="nulová",J1550,0)</f>
        <v>0</v>
      </c>
      <c r="BJ1550" s="17" t="s">
        <v>83</v>
      </c>
      <c r="BK1550" s="150">
        <f>ROUND(I1550*H1550,2)</f>
        <v>0</v>
      </c>
      <c r="BL1550" s="17" t="s">
        <v>199</v>
      </c>
      <c r="BM1550" s="149" t="s">
        <v>1723</v>
      </c>
    </row>
    <row r="1551" spans="2:65" s="15" customFormat="1" x14ac:dyDescent="0.2">
      <c r="B1551" s="173"/>
      <c r="D1551" s="152" t="s">
        <v>290</v>
      </c>
      <c r="E1551" s="174" t="s">
        <v>1</v>
      </c>
      <c r="F1551" s="175" t="s">
        <v>392</v>
      </c>
      <c r="H1551" s="174" t="s">
        <v>1</v>
      </c>
      <c r="I1551" s="176"/>
      <c r="L1551" s="173"/>
      <c r="M1551" s="177"/>
      <c r="T1551" s="178"/>
      <c r="AT1551" s="174" t="s">
        <v>290</v>
      </c>
      <c r="AU1551" s="174" t="s">
        <v>85</v>
      </c>
      <c r="AV1551" s="15" t="s">
        <v>83</v>
      </c>
      <c r="AW1551" s="15" t="s">
        <v>32</v>
      </c>
      <c r="AX1551" s="15" t="s">
        <v>76</v>
      </c>
      <c r="AY1551" s="174" t="s">
        <v>282</v>
      </c>
    </row>
    <row r="1552" spans="2:65" s="12" customFormat="1" x14ac:dyDescent="0.2">
      <c r="B1552" s="151"/>
      <c r="D1552" s="152" t="s">
        <v>290</v>
      </c>
      <c r="E1552" s="153" t="s">
        <v>1</v>
      </c>
      <c r="F1552" s="154" t="s">
        <v>1724</v>
      </c>
      <c r="H1552" s="155">
        <v>39.9</v>
      </c>
      <c r="I1552" s="156"/>
      <c r="L1552" s="151"/>
      <c r="M1552" s="157"/>
      <c r="T1552" s="158"/>
      <c r="AT1552" s="153" t="s">
        <v>290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282</v>
      </c>
    </row>
    <row r="1553" spans="2:65" s="14" customFormat="1" x14ac:dyDescent="0.2">
      <c r="B1553" s="166"/>
      <c r="D1553" s="152" t="s">
        <v>290</v>
      </c>
      <c r="E1553" s="167" t="s">
        <v>1</v>
      </c>
      <c r="F1553" s="168" t="s">
        <v>306</v>
      </c>
      <c r="H1553" s="169">
        <v>39.9</v>
      </c>
      <c r="I1553" s="170"/>
      <c r="L1553" s="166"/>
      <c r="M1553" s="171"/>
      <c r="T1553" s="172"/>
      <c r="AT1553" s="167" t="s">
        <v>290</v>
      </c>
      <c r="AU1553" s="167" t="s">
        <v>85</v>
      </c>
      <c r="AV1553" s="14" t="s">
        <v>105</v>
      </c>
      <c r="AW1553" s="14" t="s">
        <v>32</v>
      </c>
      <c r="AX1553" s="14" t="s">
        <v>76</v>
      </c>
      <c r="AY1553" s="167" t="s">
        <v>282</v>
      </c>
    </row>
    <row r="1554" spans="2:65" s="13" customFormat="1" x14ac:dyDescent="0.2">
      <c r="B1554" s="159"/>
      <c r="D1554" s="152" t="s">
        <v>290</v>
      </c>
      <c r="E1554" s="160" t="s">
        <v>1</v>
      </c>
      <c r="F1554" s="161" t="s">
        <v>292</v>
      </c>
      <c r="H1554" s="162">
        <v>39.9</v>
      </c>
      <c r="I1554" s="163"/>
      <c r="L1554" s="159"/>
      <c r="M1554" s="164"/>
      <c r="T1554" s="165"/>
      <c r="AT1554" s="160" t="s">
        <v>290</v>
      </c>
      <c r="AU1554" s="160" t="s">
        <v>85</v>
      </c>
      <c r="AV1554" s="13" t="s">
        <v>288</v>
      </c>
      <c r="AW1554" s="13" t="s">
        <v>32</v>
      </c>
      <c r="AX1554" s="13" t="s">
        <v>83</v>
      </c>
      <c r="AY1554" s="160" t="s">
        <v>282</v>
      </c>
    </row>
    <row r="1555" spans="2:65" s="12" customFormat="1" x14ac:dyDescent="0.2">
      <c r="B1555" s="151"/>
      <c r="D1555" s="152" t="s">
        <v>290</v>
      </c>
      <c r="F1555" s="154" t="s">
        <v>1725</v>
      </c>
      <c r="H1555" s="155">
        <v>41.895000000000003</v>
      </c>
      <c r="I1555" s="156"/>
      <c r="L1555" s="151"/>
      <c r="M1555" s="157"/>
      <c r="T1555" s="158"/>
      <c r="AT1555" s="153" t="s">
        <v>290</v>
      </c>
      <c r="AU1555" s="153" t="s">
        <v>85</v>
      </c>
      <c r="AV1555" s="12" t="s">
        <v>85</v>
      </c>
      <c r="AW1555" s="12" t="s">
        <v>4</v>
      </c>
      <c r="AX1555" s="12" t="s">
        <v>83</v>
      </c>
      <c r="AY1555" s="153" t="s">
        <v>282</v>
      </c>
    </row>
    <row r="1556" spans="2:65" s="1" customFormat="1" ht="24.2" customHeight="1" x14ac:dyDescent="0.2">
      <c r="B1556" s="32"/>
      <c r="C1556" s="137" t="s">
        <v>1726</v>
      </c>
      <c r="D1556" s="137" t="s">
        <v>284</v>
      </c>
      <c r="E1556" s="138" t="s">
        <v>1727</v>
      </c>
      <c r="F1556" s="139" t="s">
        <v>1728</v>
      </c>
      <c r="G1556" s="140" t="s">
        <v>287</v>
      </c>
      <c r="H1556" s="141">
        <v>180.59899999999999</v>
      </c>
      <c r="I1556" s="142"/>
      <c r="J1556" s="143">
        <f>ROUND(I1556*H1556,2)</f>
        <v>0</v>
      </c>
      <c r="K1556" s="144"/>
      <c r="L1556" s="32"/>
      <c r="M1556" s="145" t="s">
        <v>1</v>
      </c>
      <c r="N1556" s="146" t="s">
        <v>41</v>
      </c>
      <c r="P1556" s="147">
        <f>O1556*H1556</f>
        <v>0</v>
      </c>
      <c r="Q1556" s="147">
        <v>1.16E-3</v>
      </c>
      <c r="R1556" s="147">
        <f>Q1556*H1556</f>
        <v>0.20949483999999999</v>
      </c>
      <c r="S1556" s="147">
        <v>0</v>
      </c>
      <c r="T1556" s="148">
        <f>S1556*H1556</f>
        <v>0</v>
      </c>
      <c r="AR1556" s="149" t="s">
        <v>199</v>
      </c>
      <c r="AT1556" s="149" t="s">
        <v>284</v>
      </c>
      <c r="AU1556" s="149" t="s">
        <v>85</v>
      </c>
      <c r="AY1556" s="17" t="s">
        <v>282</v>
      </c>
      <c r="BE1556" s="150">
        <f>IF(N1556="základní",J1556,0)</f>
        <v>0</v>
      </c>
      <c r="BF1556" s="150">
        <f>IF(N1556="snížená",J1556,0)</f>
        <v>0</v>
      </c>
      <c r="BG1556" s="150">
        <f>IF(N1556="zákl. přenesená",J1556,0)</f>
        <v>0</v>
      </c>
      <c r="BH1556" s="150">
        <f>IF(N1556="sníž. přenesená",J1556,0)</f>
        <v>0</v>
      </c>
      <c r="BI1556" s="150">
        <f>IF(N1556="nulová",J1556,0)</f>
        <v>0</v>
      </c>
      <c r="BJ1556" s="17" t="s">
        <v>83</v>
      </c>
      <c r="BK1556" s="150">
        <f>ROUND(I1556*H1556,2)</f>
        <v>0</v>
      </c>
      <c r="BL1556" s="17" t="s">
        <v>199</v>
      </c>
      <c r="BM1556" s="149" t="s">
        <v>1729</v>
      </c>
    </row>
    <row r="1557" spans="2:65" s="15" customFormat="1" x14ac:dyDescent="0.2">
      <c r="B1557" s="173"/>
      <c r="D1557" s="152" t="s">
        <v>290</v>
      </c>
      <c r="E1557" s="174" t="s">
        <v>1</v>
      </c>
      <c r="F1557" s="175" t="s">
        <v>1508</v>
      </c>
      <c r="H1557" s="174" t="s">
        <v>1</v>
      </c>
      <c r="I1557" s="176"/>
      <c r="L1557" s="173"/>
      <c r="M1557" s="177"/>
      <c r="T1557" s="178"/>
      <c r="AT1557" s="174" t="s">
        <v>290</v>
      </c>
      <c r="AU1557" s="174" t="s">
        <v>85</v>
      </c>
      <c r="AV1557" s="15" t="s">
        <v>83</v>
      </c>
      <c r="AW1557" s="15" t="s">
        <v>32</v>
      </c>
      <c r="AX1557" s="15" t="s">
        <v>76</v>
      </c>
      <c r="AY1557" s="174" t="s">
        <v>282</v>
      </c>
    </row>
    <row r="1558" spans="2:65" s="12" customFormat="1" x14ac:dyDescent="0.2">
      <c r="B1558" s="151"/>
      <c r="D1558" s="152" t="s">
        <v>290</v>
      </c>
      <c r="E1558" s="153" t="s">
        <v>1</v>
      </c>
      <c r="F1558" s="154" t="s">
        <v>1509</v>
      </c>
      <c r="H1558" s="155">
        <v>45.563000000000002</v>
      </c>
      <c r="I1558" s="156"/>
      <c r="L1558" s="151"/>
      <c r="M1558" s="157"/>
      <c r="T1558" s="158"/>
      <c r="AT1558" s="153" t="s">
        <v>290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282</v>
      </c>
    </row>
    <row r="1559" spans="2:65" s="14" customFormat="1" x14ac:dyDescent="0.2">
      <c r="B1559" s="166"/>
      <c r="D1559" s="152" t="s">
        <v>290</v>
      </c>
      <c r="E1559" s="167" t="s">
        <v>1</v>
      </c>
      <c r="F1559" s="168" t="s">
        <v>306</v>
      </c>
      <c r="H1559" s="169">
        <v>45.563000000000002</v>
      </c>
      <c r="I1559" s="170"/>
      <c r="L1559" s="166"/>
      <c r="M1559" s="171"/>
      <c r="T1559" s="172"/>
      <c r="AT1559" s="167" t="s">
        <v>290</v>
      </c>
      <c r="AU1559" s="167" t="s">
        <v>85</v>
      </c>
      <c r="AV1559" s="14" t="s">
        <v>105</v>
      </c>
      <c r="AW1559" s="14" t="s">
        <v>32</v>
      </c>
      <c r="AX1559" s="14" t="s">
        <v>76</v>
      </c>
      <c r="AY1559" s="167" t="s">
        <v>282</v>
      </c>
    </row>
    <row r="1560" spans="2:65" s="15" customFormat="1" x14ac:dyDescent="0.2">
      <c r="B1560" s="173"/>
      <c r="D1560" s="152" t="s">
        <v>290</v>
      </c>
      <c r="E1560" s="174" t="s">
        <v>1</v>
      </c>
      <c r="F1560" s="175" t="s">
        <v>1730</v>
      </c>
      <c r="H1560" s="174" t="s">
        <v>1</v>
      </c>
      <c r="I1560" s="176"/>
      <c r="L1560" s="173"/>
      <c r="M1560" s="177"/>
      <c r="T1560" s="178"/>
      <c r="AT1560" s="174" t="s">
        <v>290</v>
      </c>
      <c r="AU1560" s="174" t="s">
        <v>85</v>
      </c>
      <c r="AV1560" s="15" t="s">
        <v>83</v>
      </c>
      <c r="AW1560" s="15" t="s">
        <v>32</v>
      </c>
      <c r="AX1560" s="15" t="s">
        <v>76</v>
      </c>
      <c r="AY1560" s="174" t="s">
        <v>282</v>
      </c>
    </row>
    <row r="1561" spans="2:65" s="12" customFormat="1" x14ac:dyDescent="0.2">
      <c r="B1561" s="151"/>
      <c r="D1561" s="152" t="s">
        <v>290</v>
      </c>
      <c r="E1561" s="153" t="s">
        <v>1</v>
      </c>
      <c r="F1561" s="154" t="s">
        <v>1731</v>
      </c>
      <c r="H1561" s="155">
        <v>129.51300000000001</v>
      </c>
      <c r="I1561" s="156"/>
      <c r="L1561" s="151"/>
      <c r="M1561" s="157"/>
      <c r="T1561" s="158"/>
      <c r="AT1561" s="153" t="s">
        <v>290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282</v>
      </c>
    </row>
    <row r="1562" spans="2:65" s="14" customFormat="1" x14ac:dyDescent="0.2">
      <c r="B1562" s="166"/>
      <c r="D1562" s="152" t="s">
        <v>290</v>
      </c>
      <c r="E1562" s="167" t="s">
        <v>1</v>
      </c>
      <c r="F1562" s="168" t="s">
        <v>306</v>
      </c>
      <c r="H1562" s="169">
        <v>129.51300000000001</v>
      </c>
      <c r="I1562" s="170"/>
      <c r="L1562" s="166"/>
      <c r="M1562" s="171"/>
      <c r="T1562" s="172"/>
      <c r="AT1562" s="167" t="s">
        <v>290</v>
      </c>
      <c r="AU1562" s="167" t="s">
        <v>85</v>
      </c>
      <c r="AV1562" s="14" t="s">
        <v>105</v>
      </c>
      <c r="AW1562" s="14" t="s">
        <v>32</v>
      </c>
      <c r="AX1562" s="14" t="s">
        <v>76</v>
      </c>
      <c r="AY1562" s="167" t="s">
        <v>282</v>
      </c>
    </row>
    <row r="1563" spans="2:65" s="15" customFormat="1" x14ac:dyDescent="0.2">
      <c r="B1563" s="173"/>
      <c r="D1563" s="152" t="s">
        <v>290</v>
      </c>
      <c r="E1563" s="174" t="s">
        <v>1</v>
      </c>
      <c r="F1563" s="175" t="s">
        <v>1571</v>
      </c>
      <c r="H1563" s="174" t="s">
        <v>1</v>
      </c>
      <c r="I1563" s="176"/>
      <c r="L1563" s="173"/>
      <c r="M1563" s="177"/>
      <c r="T1563" s="178"/>
      <c r="AT1563" s="174" t="s">
        <v>290</v>
      </c>
      <c r="AU1563" s="174" t="s">
        <v>85</v>
      </c>
      <c r="AV1563" s="15" t="s">
        <v>83</v>
      </c>
      <c r="AW1563" s="15" t="s">
        <v>32</v>
      </c>
      <c r="AX1563" s="15" t="s">
        <v>76</v>
      </c>
      <c r="AY1563" s="174" t="s">
        <v>282</v>
      </c>
    </row>
    <row r="1564" spans="2:65" s="12" customFormat="1" x14ac:dyDescent="0.2">
      <c r="B1564" s="151"/>
      <c r="D1564" s="152" t="s">
        <v>290</v>
      </c>
      <c r="E1564" s="153" t="s">
        <v>1</v>
      </c>
      <c r="F1564" s="154" t="s">
        <v>1732</v>
      </c>
      <c r="H1564" s="155">
        <v>5.5229999999999997</v>
      </c>
      <c r="I1564" s="156"/>
      <c r="L1564" s="151"/>
      <c r="M1564" s="157"/>
      <c r="T1564" s="158"/>
      <c r="AT1564" s="153" t="s">
        <v>290</v>
      </c>
      <c r="AU1564" s="153" t="s">
        <v>85</v>
      </c>
      <c r="AV1564" s="12" t="s">
        <v>85</v>
      </c>
      <c r="AW1564" s="12" t="s">
        <v>32</v>
      </c>
      <c r="AX1564" s="12" t="s">
        <v>76</v>
      </c>
      <c r="AY1564" s="153" t="s">
        <v>282</v>
      </c>
    </row>
    <row r="1565" spans="2:65" s="14" customFormat="1" x14ac:dyDescent="0.2">
      <c r="B1565" s="166"/>
      <c r="D1565" s="152" t="s">
        <v>290</v>
      </c>
      <c r="E1565" s="167" t="s">
        <v>1</v>
      </c>
      <c r="F1565" s="168" t="s">
        <v>306</v>
      </c>
      <c r="H1565" s="169">
        <v>5.5229999999999997</v>
      </c>
      <c r="I1565" s="170"/>
      <c r="L1565" s="166"/>
      <c r="M1565" s="171"/>
      <c r="T1565" s="172"/>
      <c r="AT1565" s="167" t="s">
        <v>290</v>
      </c>
      <c r="AU1565" s="167" t="s">
        <v>85</v>
      </c>
      <c r="AV1565" s="14" t="s">
        <v>105</v>
      </c>
      <c r="AW1565" s="14" t="s">
        <v>32</v>
      </c>
      <c r="AX1565" s="14" t="s">
        <v>76</v>
      </c>
      <c r="AY1565" s="167" t="s">
        <v>282</v>
      </c>
    </row>
    <row r="1566" spans="2:65" s="13" customFormat="1" x14ac:dyDescent="0.2">
      <c r="B1566" s="159"/>
      <c r="D1566" s="152" t="s">
        <v>290</v>
      </c>
      <c r="E1566" s="160" t="s">
        <v>1</v>
      </c>
      <c r="F1566" s="161" t="s">
        <v>292</v>
      </c>
      <c r="H1566" s="162">
        <v>180.59899999999999</v>
      </c>
      <c r="I1566" s="163"/>
      <c r="L1566" s="159"/>
      <c r="M1566" s="164"/>
      <c r="T1566" s="165"/>
      <c r="AT1566" s="160" t="s">
        <v>290</v>
      </c>
      <c r="AU1566" s="160" t="s">
        <v>85</v>
      </c>
      <c r="AV1566" s="13" t="s">
        <v>288</v>
      </c>
      <c r="AW1566" s="13" t="s">
        <v>32</v>
      </c>
      <c r="AX1566" s="13" t="s">
        <v>83</v>
      </c>
      <c r="AY1566" s="160" t="s">
        <v>282</v>
      </c>
    </row>
    <row r="1567" spans="2:65" s="1" customFormat="1" ht="37.9" customHeight="1" x14ac:dyDescent="0.2">
      <c r="B1567" s="32"/>
      <c r="C1567" s="179" t="s">
        <v>1733</v>
      </c>
      <c r="D1567" s="179" t="s">
        <v>1020</v>
      </c>
      <c r="E1567" s="180" t="s">
        <v>1734</v>
      </c>
      <c r="F1567" s="181" t="s">
        <v>1735</v>
      </c>
      <c r="G1567" s="182" t="s">
        <v>287</v>
      </c>
      <c r="H1567" s="183">
        <v>178.578</v>
      </c>
      <c r="I1567" s="184"/>
      <c r="J1567" s="185">
        <f>ROUND(I1567*H1567,2)</f>
        <v>0</v>
      </c>
      <c r="K1567" s="186"/>
      <c r="L1567" s="187"/>
      <c r="M1567" s="188" t="s">
        <v>1</v>
      </c>
      <c r="N1567" s="189" t="s">
        <v>41</v>
      </c>
      <c r="P1567" s="147">
        <f>O1567*H1567</f>
        <v>0</v>
      </c>
      <c r="Q1567" s="147">
        <v>5.4000000000000003E-3</v>
      </c>
      <c r="R1567" s="147">
        <f>Q1567*H1567</f>
        <v>0.9643212000000001</v>
      </c>
      <c r="S1567" s="147">
        <v>0</v>
      </c>
      <c r="T1567" s="148">
        <f>S1567*H1567</f>
        <v>0</v>
      </c>
      <c r="AR1567" s="149" t="s">
        <v>498</v>
      </c>
      <c r="AT1567" s="149" t="s">
        <v>1020</v>
      </c>
      <c r="AU1567" s="149" t="s">
        <v>85</v>
      </c>
      <c r="AY1567" s="17" t="s">
        <v>282</v>
      </c>
      <c r="BE1567" s="150">
        <f>IF(N1567="základní",J1567,0)</f>
        <v>0</v>
      </c>
      <c r="BF1567" s="150">
        <f>IF(N1567="snížená",J1567,0)</f>
        <v>0</v>
      </c>
      <c r="BG1567" s="150">
        <f>IF(N1567="zákl. přenesená",J1567,0)</f>
        <v>0</v>
      </c>
      <c r="BH1567" s="150">
        <f>IF(N1567="sníž. přenesená",J1567,0)</f>
        <v>0</v>
      </c>
      <c r="BI1567" s="150">
        <f>IF(N1567="nulová",J1567,0)</f>
        <v>0</v>
      </c>
      <c r="BJ1567" s="17" t="s">
        <v>83</v>
      </c>
      <c r="BK1567" s="150">
        <f>ROUND(I1567*H1567,2)</f>
        <v>0</v>
      </c>
      <c r="BL1567" s="17" t="s">
        <v>199</v>
      </c>
      <c r="BM1567" s="149" t="s">
        <v>1736</v>
      </c>
    </row>
    <row r="1568" spans="2:65" s="15" customFormat="1" x14ac:dyDescent="0.2">
      <c r="B1568" s="173"/>
      <c r="D1568" s="152" t="s">
        <v>290</v>
      </c>
      <c r="E1568" s="174" t="s">
        <v>1</v>
      </c>
      <c r="F1568" s="175" t="s">
        <v>1508</v>
      </c>
      <c r="H1568" s="174" t="s">
        <v>1</v>
      </c>
      <c r="I1568" s="176"/>
      <c r="L1568" s="173"/>
      <c r="M1568" s="177"/>
      <c r="T1568" s="178"/>
      <c r="AT1568" s="174" t="s">
        <v>290</v>
      </c>
      <c r="AU1568" s="174" t="s">
        <v>85</v>
      </c>
      <c r="AV1568" s="15" t="s">
        <v>83</v>
      </c>
      <c r="AW1568" s="15" t="s">
        <v>32</v>
      </c>
      <c r="AX1568" s="15" t="s">
        <v>76</v>
      </c>
      <c r="AY1568" s="174" t="s">
        <v>282</v>
      </c>
    </row>
    <row r="1569" spans="2:65" s="12" customFormat="1" x14ac:dyDescent="0.2">
      <c r="B1569" s="151"/>
      <c r="D1569" s="152" t="s">
        <v>290</v>
      </c>
      <c r="E1569" s="153" t="s">
        <v>1</v>
      </c>
      <c r="F1569" s="154" t="s">
        <v>1509</v>
      </c>
      <c r="H1569" s="155">
        <v>45.563000000000002</v>
      </c>
      <c r="I1569" s="156"/>
      <c r="L1569" s="151"/>
      <c r="M1569" s="157"/>
      <c r="T1569" s="158"/>
      <c r="AT1569" s="153" t="s">
        <v>290</v>
      </c>
      <c r="AU1569" s="153" t="s">
        <v>85</v>
      </c>
      <c r="AV1569" s="12" t="s">
        <v>85</v>
      </c>
      <c r="AW1569" s="12" t="s">
        <v>32</v>
      </c>
      <c r="AX1569" s="12" t="s">
        <v>76</v>
      </c>
      <c r="AY1569" s="153" t="s">
        <v>282</v>
      </c>
    </row>
    <row r="1570" spans="2:65" s="14" customFormat="1" x14ac:dyDescent="0.2">
      <c r="B1570" s="166"/>
      <c r="D1570" s="152" t="s">
        <v>290</v>
      </c>
      <c r="E1570" s="167" t="s">
        <v>1</v>
      </c>
      <c r="F1570" s="168" t="s">
        <v>306</v>
      </c>
      <c r="H1570" s="169">
        <v>45.563000000000002</v>
      </c>
      <c r="I1570" s="170"/>
      <c r="L1570" s="166"/>
      <c r="M1570" s="171"/>
      <c r="T1570" s="172"/>
      <c r="AT1570" s="167" t="s">
        <v>290</v>
      </c>
      <c r="AU1570" s="167" t="s">
        <v>85</v>
      </c>
      <c r="AV1570" s="14" t="s">
        <v>105</v>
      </c>
      <c r="AW1570" s="14" t="s">
        <v>32</v>
      </c>
      <c r="AX1570" s="14" t="s">
        <v>76</v>
      </c>
      <c r="AY1570" s="167" t="s">
        <v>282</v>
      </c>
    </row>
    <row r="1571" spans="2:65" s="15" customFormat="1" x14ac:dyDescent="0.2">
      <c r="B1571" s="173"/>
      <c r="D1571" s="152" t="s">
        <v>290</v>
      </c>
      <c r="E1571" s="174" t="s">
        <v>1</v>
      </c>
      <c r="F1571" s="175" t="s">
        <v>1730</v>
      </c>
      <c r="H1571" s="174" t="s">
        <v>1</v>
      </c>
      <c r="I1571" s="176"/>
      <c r="L1571" s="173"/>
      <c r="M1571" s="177"/>
      <c r="T1571" s="178"/>
      <c r="AT1571" s="174" t="s">
        <v>290</v>
      </c>
      <c r="AU1571" s="174" t="s">
        <v>85</v>
      </c>
      <c r="AV1571" s="15" t="s">
        <v>83</v>
      </c>
      <c r="AW1571" s="15" t="s">
        <v>32</v>
      </c>
      <c r="AX1571" s="15" t="s">
        <v>76</v>
      </c>
      <c r="AY1571" s="174" t="s">
        <v>282</v>
      </c>
    </row>
    <row r="1572" spans="2:65" s="12" customFormat="1" x14ac:dyDescent="0.2">
      <c r="B1572" s="151"/>
      <c r="D1572" s="152" t="s">
        <v>290</v>
      </c>
      <c r="E1572" s="153" t="s">
        <v>1</v>
      </c>
      <c r="F1572" s="154" t="s">
        <v>1731</v>
      </c>
      <c r="H1572" s="155">
        <v>129.51300000000001</v>
      </c>
      <c r="I1572" s="156"/>
      <c r="L1572" s="151"/>
      <c r="M1572" s="157"/>
      <c r="T1572" s="158"/>
      <c r="AT1572" s="153" t="s">
        <v>290</v>
      </c>
      <c r="AU1572" s="153" t="s">
        <v>85</v>
      </c>
      <c r="AV1572" s="12" t="s">
        <v>85</v>
      </c>
      <c r="AW1572" s="12" t="s">
        <v>32</v>
      </c>
      <c r="AX1572" s="12" t="s">
        <v>76</v>
      </c>
      <c r="AY1572" s="153" t="s">
        <v>282</v>
      </c>
    </row>
    <row r="1573" spans="2:65" s="14" customFormat="1" x14ac:dyDescent="0.2">
      <c r="B1573" s="166"/>
      <c r="D1573" s="152" t="s">
        <v>290</v>
      </c>
      <c r="E1573" s="167" t="s">
        <v>1</v>
      </c>
      <c r="F1573" s="168" t="s">
        <v>306</v>
      </c>
      <c r="H1573" s="169">
        <v>129.51300000000001</v>
      </c>
      <c r="I1573" s="170"/>
      <c r="L1573" s="166"/>
      <c r="M1573" s="171"/>
      <c r="T1573" s="172"/>
      <c r="AT1573" s="167" t="s">
        <v>290</v>
      </c>
      <c r="AU1573" s="167" t="s">
        <v>85</v>
      </c>
      <c r="AV1573" s="14" t="s">
        <v>105</v>
      </c>
      <c r="AW1573" s="14" t="s">
        <v>32</v>
      </c>
      <c r="AX1573" s="14" t="s">
        <v>76</v>
      </c>
      <c r="AY1573" s="167" t="s">
        <v>282</v>
      </c>
    </row>
    <row r="1574" spans="2:65" s="13" customFormat="1" x14ac:dyDescent="0.2">
      <c r="B1574" s="159"/>
      <c r="D1574" s="152" t="s">
        <v>290</v>
      </c>
      <c r="E1574" s="160" t="s">
        <v>1</v>
      </c>
      <c r="F1574" s="161" t="s">
        <v>292</v>
      </c>
      <c r="H1574" s="162">
        <v>175.07599999999999</v>
      </c>
      <c r="I1574" s="163"/>
      <c r="L1574" s="159"/>
      <c r="M1574" s="164"/>
      <c r="T1574" s="165"/>
      <c r="AT1574" s="160" t="s">
        <v>290</v>
      </c>
      <c r="AU1574" s="160" t="s">
        <v>85</v>
      </c>
      <c r="AV1574" s="13" t="s">
        <v>288</v>
      </c>
      <c r="AW1574" s="13" t="s">
        <v>32</v>
      </c>
      <c r="AX1574" s="13" t="s">
        <v>83</v>
      </c>
      <c r="AY1574" s="160" t="s">
        <v>282</v>
      </c>
    </row>
    <row r="1575" spans="2:65" s="12" customFormat="1" x14ac:dyDescent="0.2">
      <c r="B1575" s="151"/>
      <c r="D1575" s="152" t="s">
        <v>290</v>
      </c>
      <c r="F1575" s="154" t="s">
        <v>1737</v>
      </c>
      <c r="H1575" s="155">
        <v>178.578</v>
      </c>
      <c r="I1575" s="156"/>
      <c r="L1575" s="151"/>
      <c r="M1575" s="157"/>
      <c r="T1575" s="158"/>
      <c r="AT1575" s="153" t="s">
        <v>290</v>
      </c>
      <c r="AU1575" s="153" t="s">
        <v>85</v>
      </c>
      <c r="AV1575" s="12" t="s">
        <v>85</v>
      </c>
      <c r="AW1575" s="12" t="s">
        <v>4</v>
      </c>
      <c r="AX1575" s="12" t="s">
        <v>83</v>
      </c>
      <c r="AY1575" s="153" t="s">
        <v>282</v>
      </c>
    </row>
    <row r="1576" spans="2:65" s="1" customFormat="1" ht="37.9" customHeight="1" x14ac:dyDescent="0.2">
      <c r="B1576" s="32"/>
      <c r="C1576" s="179" t="s">
        <v>1738</v>
      </c>
      <c r="D1576" s="179" t="s">
        <v>1020</v>
      </c>
      <c r="E1576" s="180" t="s">
        <v>1739</v>
      </c>
      <c r="F1576" s="181" t="s">
        <v>1740</v>
      </c>
      <c r="G1576" s="182" t="s">
        <v>287</v>
      </c>
      <c r="H1576" s="183">
        <v>5.6890000000000001</v>
      </c>
      <c r="I1576" s="184"/>
      <c r="J1576" s="185">
        <f>ROUND(I1576*H1576,2)</f>
        <v>0</v>
      </c>
      <c r="K1576" s="186"/>
      <c r="L1576" s="187"/>
      <c r="M1576" s="188" t="s">
        <v>1</v>
      </c>
      <c r="N1576" s="189" t="s">
        <v>41</v>
      </c>
      <c r="P1576" s="147">
        <f>O1576*H1576</f>
        <v>0</v>
      </c>
      <c r="Q1576" s="147">
        <v>2.8999999999999998E-3</v>
      </c>
      <c r="R1576" s="147">
        <f>Q1576*H1576</f>
        <v>1.6498099999999998E-2</v>
      </c>
      <c r="S1576" s="147">
        <v>0</v>
      </c>
      <c r="T1576" s="148">
        <f>S1576*H1576</f>
        <v>0</v>
      </c>
      <c r="AR1576" s="149" t="s">
        <v>498</v>
      </c>
      <c r="AT1576" s="149" t="s">
        <v>1020</v>
      </c>
      <c r="AU1576" s="149" t="s">
        <v>85</v>
      </c>
      <c r="AY1576" s="17" t="s">
        <v>282</v>
      </c>
      <c r="BE1576" s="150">
        <f>IF(N1576="základní",J1576,0)</f>
        <v>0</v>
      </c>
      <c r="BF1576" s="150">
        <f>IF(N1576="snížená",J1576,0)</f>
        <v>0</v>
      </c>
      <c r="BG1576" s="150">
        <f>IF(N1576="zákl. přenesená",J1576,0)</f>
        <v>0</v>
      </c>
      <c r="BH1576" s="150">
        <f>IF(N1576="sníž. přenesená",J1576,0)</f>
        <v>0</v>
      </c>
      <c r="BI1576" s="150">
        <f>IF(N1576="nulová",J1576,0)</f>
        <v>0</v>
      </c>
      <c r="BJ1576" s="17" t="s">
        <v>83</v>
      </c>
      <c r="BK1576" s="150">
        <f>ROUND(I1576*H1576,2)</f>
        <v>0</v>
      </c>
      <c r="BL1576" s="17" t="s">
        <v>199</v>
      </c>
      <c r="BM1576" s="149" t="s">
        <v>1741</v>
      </c>
    </row>
    <row r="1577" spans="2:65" s="15" customFormat="1" x14ac:dyDescent="0.2">
      <c r="B1577" s="173"/>
      <c r="D1577" s="152" t="s">
        <v>290</v>
      </c>
      <c r="E1577" s="174" t="s">
        <v>1</v>
      </c>
      <c r="F1577" s="175" t="s">
        <v>1571</v>
      </c>
      <c r="H1577" s="174" t="s">
        <v>1</v>
      </c>
      <c r="I1577" s="176"/>
      <c r="L1577" s="173"/>
      <c r="M1577" s="177"/>
      <c r="T1577" s="178"/>
      <c r="AT1577" s="174" t="s">
        <v>290</v>
      </c>
      <c r="AU1577" s="174" t="s">
        <v>85</v>
      </c>
      <c r="AV1577" s="15" t="s">
        <v>83</v>
      </c>
      <c r="AW1577" s="15" t="s">
        <v>32</v>
      </c>
      <c r="AX1577" s="15" t="s">
        <v>76</v>
      </c>
      <c r="AY1577" s="174" t="s">
        <v>282</v>
      </c>
    </row>
    <row r="1578" spans="2:65" s="12" customFormat="1" x14ac:dyDescent="0.2">
      <c r="B1578" s="151"/>
      <c r="D1578" s="152" t="s">
        <v>290</v>
      </c>
      <c r="E1578" s="153" t="s">
        <v>1</v>
      </c>
      <c r="F1578" s="154" t="s">
        <v>1732</v>
      </c>
      <c r="H1578" s="155">
        <v>5.5229999999999997</v>
      </c>
      <c r="I1578" s="156"/>
      <c r="L1578" s="151"/>
      <c r="M1578" s="157"/>
      <c r="T1578" s="158"/>
      <c r="AT1578" s="153" t="s">
        <v>290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282</v>
      </c>
    </row>
    <row r="1579" spans="2:65" s="14" customFormat="1" x14ac:dyDescent="0.2">
      <c r="B1579" s="166"/>
      <c r="D1579" s="152" t="s">
        <v>290</v>
      </c>
      <c r="E1579" s="167" t="s">
        <v>1</v>
      </c>
      <c r="F1579" s="168" t="s">
        <v>306</v>
      </c>
      <c r="H1579" s="169">
        <v>5.5229999999999997</v>
      </c>
      <c r="I1579" s="170"/>
      <c r="L1579" s="166"/>
      <c r="M1579" s="171"/>
      <c r="T1579" s="172"/>
      <c r="AT1579" s="167" t="s">
        <v>290</v>
      </c>
      <c r="AU1579" s="167" t="s">
        <v>85</v>
      </c>
      <c r="AV1579" s="14" t="s">
        <v>105</v>
      </c>
      <c r="AW1579" s="14" t="s">
        <v>32</v>
      </c>
      <c r="AX1579" s="14" t="s">
        <v>76</v>
      </c>
      <c r="AY1579" s="167" t="s">
        <v>282</v>
      </c>
    </row>
    <row r="1580" spans="2:65" s="13" customFormat="1" x14ac:dyDescent="0.2">
      <c r="B1580" s="159"/>
      <c r="D1580" s="152" t="s">
        <v>290</v>
      </c>
      <c r="E1580" s="160" t="s">
        <v>1</v>
      </c>
      <c r="F1580" s="161" t="s">
        <v>292</v>
      </c>
      <c r="H1580" s="162">
        <v>5.5229999999999997</v>
      </c>
      <c r="I1580" s="163"/>
      <c r="L1580" s="159"/>
      <c r="M1580" s="164"/>
      <c r="T1580" s="165"/>
      <c r="AT1580" s="160" t="s">
        <v>290</v>
      </c>
      <c r="AU1580" s="160" t="s">
        <v>85</v>
      </c>
      <c r="AV1580" s="13" t="s">
        <v>288</v>
      </c>
      <c r="AW1580" s="13" t="s">
        <v>32</v>
      </c>
      <c r="AX1580" s="13" t="s">
        <v>83</v>
      </c>
      <c r="AY1580" s="160" t="s">
        <v>282</v>
      </c>
    </row>
    <row r="1581" spans="2:65" s="12" customFormat="1" x14ac:dyDescent="0.2">
      <c r="B1581" s="151"/>
      <c r="D1581" s="152" t="s">
        <v>290</v>
      </c>
      <c r="F1581" s="154" t="s">
        <v>1742</v>
      </c>
      <c r="H1581" s="155">
        <v>5.6890000000000001</v>
      </c>
      <c r="I1581" s="156"/>
      <c r="L1581" s="151"/>
      <c r="M1581" s="157"/>
      <c r="T1581" s="158"/>
      <c r="AT1581" s="153" t="s">
        <v>290</v>
      </c>
      <c r="AU1581" s="153" t="s">
        <v>85</v>
      </c>
      <c r="AV1581" s="12" t="s">
        <v>85</v>
      </c>
      <c r="AW1581" s="12" t="s">
        <v>4</v>
      </c>
      <c r="AX1581" s="12" t="s">
        <v>83</v>
      </c>
      <c r="AY1581" s="153" t="s">
        <v>282</v>
      </c>
    </row>
    <row r="1582" spans="2:65" s="1" customFormat="1" ht="24.2" customHeight="1" x14ac:dyDescent="0.2">
      <c r="B1582" s="32"/>
      <c r="C1582" s="137" t="s">
        <v>1743</v>
      </c>
      <c r="D1582" s="137" t="s">
        <v>284</v>
      </c>
      <c r="E1582" s="138" t="s">
        <v>1744</v>
      </c>
      <c r="F1582" s="139" t="s">
        <v>1745</v>
      </c>
      <c r="G1582" s="140" t="s">
        <v>287</v>
      </c>
      <c r="H1582" s="141">
        <v>42.802999999999997</v>
      </c>
      <c r="I1582" s="142"/>
      <c r="J1582" s="143">
        <f>ROUND(I1582*H1582,2)</f>
        <v>0</v>
      </c>
      <c r="K1582" s="144"/>
      <c r="L1582" s="32"/>
      <c r="M1582" s="145" t="s">
        <v>1</v>
      </c>
      <c r="N1582" s="146" t="s">
        <v>41</v>
      </c>
      <c r="P1582" s="147">
        <f>O1582*H1582</f>
        <v>0</v>
      </c>
      <c r="Q1582" s="147">
        <v>1.16E-3</v>
      </c>
      <c r="R1582" s="147">
        <f>Q1582*H1582</f>
        <v>4.9651479999999998E-2</v>
      </c>
      <c r="S1582" s="147">
        <v>0</v>
      </c>
      <c r="T1582" s="148">
        <f>S1582*H1582</f>
        <v>0</v>
      </c>
      <c r="AR1582" s="149" t="s">
        <v>199</v>
      </c>
      <c r="AT1582" s="149" t="s">
        <v>284</v>
      </c>
      <c r="AU1582" s="149" t="s">
        <v>85</v>
      </c>
      <c r="AY1582" s="17" t="s">
        <v>282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83</v>
      </c>
      <c r="BK1582" s="150">
        <f>ROUND(I1582*H1582,2)</f>
        <v>0</v>
      </c>
      <c r="BL1582" s="17" t="s">
        <v>199</v>
      </c>
      <c r="BM1582" s="149" t="s">
        <v>1746</v>
      </c>
    </row>
    <row r="1583" spans="2:65" s="15" customFormat="1" x14ac:dyDescent="0.2">
      <c r="B1583" s="173"/>
      <c r="D1583" s="152" t="s">
        <v>290</v>
      </c>
      <c r="E1583" s="174" t="s">
        <v>1</v>
      </c>
      <c r="F1583" s="175" t="s">
        <v>1747</v>
      </c>
      <c r="H1583" s="174" t="s">
        <v>1</v>
      </c>
      <c r="I1583" s="176"/>
      <c r="L1583" s="173"/>
      <c r="M1583" s="177"/>
      <c r="T1583" s="178"/>
      <c r="AT1583" s="174" t="s">
        <v>290</v>
      </c>
      <c r="AU1583" s="174" t="s">
        <v>85</v>
      </c>
      <c r="AV1583" s="15" t="s">
        <v>83</v>
      </c>
      <c r="AW1583" s="15" t="s">
        <v>32</v>
      </c>
      <c r="AX1583" s="15" t="s">
        <v>76</v>
      </c>
      <c r="AY1583" s="174" t="s">
        <v>282</v>
      </c>
    </row>
    <row r="1584" spans="2:65" s="12" customFormat="1" x14ac:dyDescent="0.2">
      <c r="B1584" s="151"/>
      <c r="D1584" s="152" t="s">
        <v>290</v>
      </c>
      <c r="E1584" s="153" t="s">
        <v>1</v>
      </c>
      <c r="F1584" s="154" t="s">
        <v>1748</v>
      </c>
      <c r="H1584" s="155">
        <v>42.802999999999997</v>
      </c>
      <c r="I1584" s="156"/>
      <c r="L1584" s="151"/>
      <c r="M1584" s="157"/>
      <c r="T1584" s="158"/>
      <c r="AT1584" s="153" t="s">
        <v>290</v>
      </c>
      <c r="AU1584" s="153" t="s">
        <v>85</v>
      </c>
      <c r="AV1584" s="12" t="s">
        <v>85</v>
      </c>
      <c r="AW1584" s="12" t="s">
        <v>32</v>
      </c>
      <c r="AX1584" s="12" t="s">
        <v>76</v>
      </c>
      <c r="AY1584" s="153" t="s">
        <v>282</v>
      </c>
    </row>
    <row r="1585" spans="2:65" s="14" customFormat="1" x14ac:dyDescent="0.2">
      <c r="B1585" s="166"/>
      <c r="D1585" s="152" t="s">
        <v>290</v>
      </c>
      <c r="E1585" s="167" t="s">
        <v>1</v>
      </c>
      <c r="F1585" s="168" t="s">
        <v>306</v>
      </c>
      <c r="H1585" s="169">
        <v>42.802999999999997</v>
      </c>
      <c r="I1585" s="170"/>
      <c r="L1585" s="166"/>
      <c r="M1585" s="171"/>
      <c r="T1585" s="172"/>
      <c r="AT1585" s="167" t="s">
        <v>290</v>
      </c>
      <c r="AU1585" s="167" t="s">
        <v>85</v>
      </c>
      <c r="AV1585" s="14" t="s">
        <v>105</v>
      </c>
      <c r="AW1585" s="14" t="s">
        <v>32</v>
      </c>
      <c r="AX1585" s="14" t="s">
        <v>76</v>
      </c>
      <c r="AY1585" s="167" t="s">
        <v>282</v>
      </c>
    </row>
    <row r="1586" spans="2:65" s="13" customFormat="1" x14ac:dyDescent="0.2">
      <c r="B1586" s="159"/>
      <c r="D1586" s="152" t="s">
        <v>290</v>
      </c>
      <c r="E1586" s="160" t="s">
        <v>1</v>
      </c>
      <c r="F1586" s="161" t="s">
        <v>292</v>
      </c>
      <c r="H1586" s="162">
        <v>42.802999999999997</v>
      </c>
      <c r="I1586" s="163"/>
      <c r="L1586" s="159"/>
      <c r="M1586" s="164"/>
      <c r="T1586" s="165"/>
      <c r="AT1586" s="160" t="s">
        <v>290</v>
      </c>
      <c r="AU1586" s="160" t="s">
        <v>85</v>
      </c>
      <c r="AV1586" s="13" t="s">
        <v>288</v>
      </c>
      <c r="AW1586" s="13" t="s">
        <v>32</v>
      </c>
      <c r="AX1586" s="13" t="s">
        <v>83</v>
      </c>
      <c r="AY1586" s="160" t="s">
        <v>282</v>
      </c>
    </row>
    <row r="1587" spans="2:65" s="1" customFormat="1" ht="37.9" customHeight="1" x14ac:dyDescent="0.2">
      <c r="B1587" s="32"/>
      <c r="C1587" s="179" t="s">
        <v>1749</v>
      </c>
      <c r="D1587" s="179" t="s">
        <v>1020</v>
      </c>
      <c r="E1587" s="180" t="s">
        <v>1750</v>
      </c>
      <c r="F1587" s="181" t="s">
        <v>1751</v>
      </c>
      <c r="G1587" s="182" t="s">
        <v>287</v>
      </c>
      <c r="H1587" s="183">
        <v>87.317999999999998</v>
      </c>
      <c r="I1587" s="184"/>
      <c r="J1587" s="185">
        <f>ROUND(I1587*H1587,2)</f>
        <v>0</v>
      </c>
      <c r="K1587" s="186"/>
      <c r="L1587" s="187"/>
      <c r="M1587" s="188" t="s">
        <v>1</v>
      </c>
      <c r="N1587" s="189" t="s">
        <v>41</v>
      </c>
      <c r="P1587" s="147">
        <f>O1587*H1587</f>
        <v>0</v>
      </c>
      <c r="Q1587" s="147">
        <v>6.0000000000000001E-3</v>
      </c>
      <c r="R1587" s="147">
        <f>Q1587*H1587</f>
        <v>0.52390800000000004</v>
      </c>
      <c r="S1587" s="147">
        <v>0</v>
      </c>
      <c r="T1587" s="148">
        <f>S1587*H1587</f>
        <v>0</v>
      </c>
      <c r="AR1587" s="149" t="s">
        <v>498</v>
      </c>
      <c r="AT1587" s="149" t="s">
        <v>1020</v>
      </c>
      <c r="AU1587" s="149" t="s">
        <v>85</v>
      </c>
      <c r="AY1587" s="17" t="s">
        <v>282</v>
      </c>
      <c r="BE1587" s="150">
        <f>IF(N1587="základní",J1587,0)</f>
        <v>0</v>
      </c>
      <c r="BF1587" s="150">
        <f>IF(N1587="snížená",J1587,0)</f>
        <v>0</v>
      </c>
      <c r="BG1587" s="150">
        <f>IF(N1587="zákl. přenesená",J1587,0)</f>
        <v>0</v>
      </c>
      <c r="BH1587" s="150">
        <f>IF(N1587="sníž. přenesená",J1587,0)</f>
        <v>0</v>
      </c>
      <c r="BI1587" s="150">
        <f>IF(N1587="nulová",J1587,0)</f>
        <v>0</v>
      </c>
      <c r="BJ1587" s="17" t="s">
        <v>83</v>
      </c>
      <c r="BK1587" s="150">
        <f>ROUND(I1587*H1587,2)</f>
        <v>0</v>
      </c>
      <c r="BL1587" s="17" t="s">
        <v>199</v>
      </c>
      <c r="BM1587" s="149" t="s">
        <v>1752</v>
      </c>
    </row>
    <row r="1588" spans="2:65" s="12" customFormat="1" x14ac:dyDescent="0.2">
      <c r="B1588" s="151"/>
      <c r="D1588" s="152" t="s">
        <v>290</v>
      </c>
      <c r="F1588" s="154" t="s">
        <v>1753</v>
      </c>
      <c r="H1588" s="155">
        <v>87.317999999999998</v>
      </c>
      <c r="I1588" s="156"/>
      <c r="L1588" s="151"/>
      <c r="M1588" s="157"/>
      <c r="T1588" s="158"/>
      <c r="AT1588" s="153" t="s">
        <v>290</v>
      </c>
      <c r="AU1588" s="153" t="s">
        <v>85</v>
      </c>
      <c r="AV1588" s="12" t="s">
        <v>85</v>
      </c>
      <c r="AW1588" s="12" t="s">
        <v>4</v>
      </c>
      <c r="AX1588" s="12" t="s">
        <v>83</v>
      </c>
      <c r="AY1588" s="153" t="s">
        <v>282</v>
      </c>
    </row>
    <row r="1589" spans="2:65" s="1" customFormat="1" ht="24.2" customHeight="1" x14ac:dyDescent="0.2">
      <c r="B1589" s="32"/>
      <c r="C1589" s="137" t="s">
        <v>1754</v>
      </c>
      <c r="D1589" s="137" t="s">
        <v>284</v>
      </c>
      <c r="E1589" s="138" t="s">
        <v>1755</v>
      </c>
      <c r="F1589" s="139" t="s">
        <v>1756</v>
      </c>
      <c r="G1589" s="140" t="s">
        <v>287</v>
      </c>
      <c r="H1589" s="141">
        <v>217.87899999999999</v>
      </c>
      <c r="I1589" s="142"/>
      <c r="J1589" s="143">
        <f>ROUND(I1589*H1589,2)</f>
        <v>0</v>
      </c>
      <c r="K1589" s="144"/>
      <c r="L1589" s="32"/>
      <c r="M1589" s="145" t="s">
        <v>1</v>
      </c>
      <c r="N1589" s="146" t="s">
        <v>41</v>
      </c>
      <c r="P1589" s="147">
        <f>O1589*H1589</f>
        <v>0</v>
      </c>
      <c r="Q1589" s="147">
        <v>1E-4</v>
      </c>
      <c r="R1589" s="147">
        <f>Q1589*H1589</f>
        <v>2.1787899999999999E-2</v>
      </c>
      <c r="S1589" s="147">
        <v>0</v>
      </c>
      <c r="T1589" s="148">
        <f>S1589*H1589</f>
        <v>0</v>
      </c>
      <c r="AR1589" s="149" t="s">
        <v>199</v>
      </c>
      <c r="AT1589" s="149" t="s">
        <v>284</v>
      </c>
      <c r="AU1589" s="149" t="s">
        <v>85</v>
      </c>
      <c r="AY1589" s="17" t="s">
        <v>282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199</v>
      </c>
      <c r="BM1589" s="149" t="s">
        <v>1757</v>
      </c>
    </row>
    <row r="1590" spans="2:65" s="15" customFormat="1" x14ac:dyDescent="0.2">
      <c r="B1590" s="173"/>
      <c r="D1590" s="152" t="s">
        <v>290</v>
      </c>
      <c r="E1590" s="174" t="s">
        <v>1</v>
      </c>
      <c r="F1590" s="175" t="s">
        <v>1508</v>
      </c>
      <c r="H1590" s="174" t="s">
        <v>1</v>
      </c>
      <c r="I1590" s="176"/>
      <c r="L1590" s="173"/>
      <c r="M1590" s="177"/>
      <c r="T1590" s="178"/>
      <c r="AT1590" s="174" t="s">
        <v>290</v>
      </c>
      <c r="AU1590" s="174" t="s">
        <v>85</v>
      </c>
      <c r="AV1590" s="15" t="s">
        <v>83</v>
      </c>
      <c r="AW1590" s="15" t="s">
        <v>32</v>
      </c>
      <c r="AX1590" s="15" t="s">
        <v>76</v>
      </c>
      <c r="AY1590" s="174" t="s">
        <v>282</v>
      </c>
    </row>
    <row r="1591" spans="2:65" s="12" customFormat="1" x14ac:dyDescent="0.2">
      <c r="B1591" s="151"/>
      <c r="D1591" s="152" t="s">
        <v>290</v>
      </c>
      <c r="E1591" s="153" t="s">
        <v>1</v>
      </c>
      <c r="F1591" s="154" t="s">
        <v>1509</v>
      </c>
      <c r="H1591" s="155">
        <v>45.563000000000002</v>
      </c>
      <c r="I1591" s="156"/>
      <c r="L1591" s="151"/>
      <c r="M1591" s="157"/>
      <c r="T1591" s="158"/>
      <c r="AT1591" s="153" t="s">
        <v>290</v>
      </c>
      <c r="AU1591" s="153" t="s">
        <v>85</v>
      </c>
      <c r="AV1591" s="12" t="s">
        <v>85</v>
      </c>
      <c r="AW1591" s="12" t="s">
        <v>32</v>
      </c>
      <c r="AX1591" s="12" t="s">
        <v>76</v>
      </c>
      <c r="AY1591" s="153" t="s">
        <v>282</v>
      </c>
    </row>
    <row r="1592" spans="2:65" s="14" customFormat="1" x14ac:dyDescent="0.2">
      <c r="B1592" s="166"/>
      <c r="D1592" s="152" t="s">
        <v>290</v>
      </c>
      <c r="E1592" s="167" t="s">
        <v>1</v>
      </c>
      <c r="F1592" s="168" t="s">
        <v>306</v>
      </c>
      <c r="H1592" s="169">
        <v>45.563000000000002</v>
      </c>
      <c r="I1592" s="170"/>
      <c r="L1592" s="166"/>
      <c r="M1592" s="171"/>
      <c r="T1592" s="172"/>
      <c r="AT1592" s="167" t="s">
        <v>290</v>
      </c>
      <c r="AU1592" s="167" t="s">
        <v>85</v>
      </c>
      <c r="AV1592" s="14" t="s">
        <v>105</v>
      </c>
      <c r="AW1592" s="14" t="s">
        <v>32</v>
      </c>
      <c r="AX1592" s="14" t="s">
        <v>76</v>
      </c>
      <c r="AY1592" s="167" t="s">
        <v>282</v>
      </c>
    </row>
    <row r="1593" spans="2:65" s="15" customFormat="1" x14ac:dyDescent="0.2">
      <c r="B1593" s="173"/>
      <c r="D1593" s="152" t="s">
        <v>290</v>
      </c>
      <c r="E1593" s="174" t="s">
        <v>1</v>
      </c>
      <c r="F1593" s="175" t="s">
        <v>1730</v>
      </c>
      <c r="H1593" s="174" t="s">
        <v>1</v>
      </c>
      <c r="I1593" s="176"/>
      <c r="L1593" s="173"/>
      <c r="M1593" s="177"/>
      <c r="T1593" s="178"/>
      <c r="AT1593" s="174" t="s">
        <v>290</v>
      </c>
      <c r="AU1593" s="174" t="s">
        <v>85</v>
      </c>
      <c r="AV1593" s="15" t="s">
        <v>83</v>
      </c>
      <c r="AW1593" s="15" t="s">
        <v>32</v>
      </c>
      <c r="AX1593" s="15" t="s">
        <v>76</v>
      </c>
      <c r="AY1593" s="174" t="s">
        <v>282</v>
      </c>
    </row>
    <row r="1594" spans="2:65" s="12" customFormat="1" x14ac:dyDescent="0.2">
      <c r="B1594" s="151"/>
      <c r="D1594" s="152" t="s">
        <v>290</v>
      </c>
      <c r="E1594" s="153" t="s">
        <v>1</v>
      </c>
      <c r="F1594" s="154" t="s">
        <v>1731</v>
      </c>
      <c r="H1594" s="155">
        <v>129.51300000000001</v>
      </c>
      <c r="I1594" s="156"/>
      <c r="L1594" s="151"/>
      <c r="M1594" s="157"/>
      <c r="T1594" s="158"/>
      <c r="AT1594" s="153" t="s">
        <v>290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282</v>
      </c>
    </row>
    <row r="1595" spans="2:65" s="14" customFormat="1" x14ac:dyDescent="0.2">
      <c r="B1595" s="166"/>
      <c r="D1595" s="152" t="s">
        <v>290</v>
      </c>
      <c r="E1595" s="167" t="s">
        <v>1</v>
      </c>
      <c r="F1595" s="168" t="s">
        <v>306</v>
      </c>
      <c r="H1595" s="169">
        <v>129.51300000000001</v>
      </c>
      <c r="I1595" s="170"/>
      <c r="L1595" s="166"/>
      <c r="M1595" s="171"/>
      <c r="T1595" s="172"/>
      <c r="AT1595" s="167" t="s">
        <v>290</v>
      </c>
      <c r="AU1595" s="167" t="s">
        <v>85</v>
      </c>
      <c r="AV1595" s="14" t="s">
        <v>105</v>
      </c>
      <c r="AW1595" s="14" t="s">
        <v>32</v>
      </c>
      <c r="AX1595" s="14" t="s">
        <v>76</v>
      </c>
      <c r="AY1595" s="167" t="s">
        <v>282</v>
      </c>
    </row>
    <row r="1596" spans="2:65" s="15" customFormat="1" x14ac:dyDescent="0.2">
      <c r="B1596" s="173"/>
      <c r="D1596" s="152" t="s">
        <v>290</v>
      </c>
      <c r="E1596" s="174" t="s">
        <v>1</v>
      </c>
      <c r="F1596" s="175" t="s">
        <v>1747</v>
      </c>
      <c r="H1596" s="174" t="s">
        <v>1</v>
      </c>
      <c r="I1596" s="176"/>
      <c r="L1596" s="173"/>
      <c r="M1596" s="177"/>
      <c r="T1596" s="178"/>
      <c r="AT1596" s="174" t="s">
        <v>290</v>
      </c>
      <c r="AU1596" s="174" t="s">
        <v>85</v>
      </c>
      <c r="AV1596" s="15" t="s">
        <v>83</v>
      </c>
      <c r="AW1596" s="15" t="s">
        <v>32</v>
      </c>
      <c r="AX1596" s="15" t="s">
        <v>76</v>
      </c>
      <c r="AY1596" s="174" t="s">
        <v>282</v>
      </c>
    </row>
    <row r="1597" spans="2:65" s="12" customFormat="1" x14ac:dyDescent="0.2">
      <c r="B1597" s="151"/>
      <c r="D1597" s="152" t="s">
        <v>290</v>
      </c>
      <c r="E1597" s="153" t="s">
        <v>1</v>
      </c>
      <c r="F1597" s="154" t="s">
        <v>1748</v>
      </c>
      <c r="H1597" s="155">
        <v>42.802999999999997</v>
      </c>
      <c r="I1597" s="156"/>
      <c r="L1597" s="151"/>
      <c r="M1597" s="157"/>
      <c r="T1597" s="158"/>
      <c r="AT1597" s="153" t="s">
        <v>290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282</v>
      </c>
    </row>
    <row r="1598" spans="2:65" s="14" customFormat="1" x14ac:dyDescent="0.2">
      <c r="B1598" s="166"/>
      <c r="D1598" s="152" t="s">
        <v>290</v>
      </c>
      <c r="E1598" s="167" t="s">
        <v>1</v>
      </c>
      <c r="F1598" s="168" t="s">
        <v>306</v>
      </c>
      <c r="H1598" s="169">
        <v>42.802999999999997</v>
      </c>
      <c r="I1598" s="170"/>
      <c r="L1598" s="166"/>
      <c r="M1598" s="171"/>
      <c r="T1598" s="172"/>
      <c r="AT1598" s="167" t="s">
        <v>290</v>
      </c>
      <c r="AU1598" s="167" t="s">
        <v>85</v>
      </c>
      <c r="AV1598" s="14" t="s">
        <v>105</v>
      </c>
      <c r="AW1598" s="14" t="s">
        <v>32</v>
      </c>
      <c r="AX1598" s="14" t="s">
        <v>76</v>
      </c>
      <c r="AY1598" s="167" t="s">
        <v>282</v>
      </c>
    </row>
    <row r="1599" spans="2:65" s="13" customFormat="1" x14ac:dyDescent="0.2">
      <c r="B1599" s="159"/>
      <c r="D1599" s="152" t="s">
        <v>290</v>
      </c>
      <c r="E1599" s="160" t="s">
        <v>1</v>
      </c>
      <c r="F1599" s="161" t="s">
        <v>292</v>
      </c>
      <c r="H1599" s="162">
        <v>217.87899999999999</v>
      </c>
      <c r="I1599" s="163"/>
      <c r="L1599" s="159"/>
      <c r="M1599" s="164"/>
      <c r="T1599" s="165"/>
      <c r="AT1599" s="160" t="s">
        <v>290</v>
      </c>
      <c r="AU1599" s="160" t="s">
        <v>85</v>
      </c>
      <c r="AV1599" s="13" t="s">
        <v>288</v>
      </c>
      <c r="AW1599" s="13" t="s">
        <v>32</v>
      </c>
      <c r="AX1599" s="13" t="s">
        <v>83</v>
      </c>
      <c r="AY1599" s="160" t="s">
        <v>282</v>
      </c>
    </row>
    <row r="1600" spans="2:65" s="1" customFormat="1" ht="24.2" customHeight="1" x14ac:dyDescent="0.2">
      <c r="B1600" s="32"/>
      <c r="C1600" s="137" t="s">
        <v>1758</v>
      </c>
      <c r="D1600" s="137" t="s">
        <v>284</v>
      </c>
      <c r="E1600" s="138" t="s">
        <v>1759</v>
      </c>
      <c r="F1600" s="139" t="s">
        <v>1760</v>
      </c>
      <c r="G1600" s="140" t="s">
        <v>287</v>
      </c>
      <c r="H1600" s="141">
        <v>217.87899999999999</v>
      </c>
      <c r="I1600" s="142"/>
      <c r="J1600" s="143">
        <f>ROUND(I1600*H1600,2)</f>
        <v>0</v>
      </c>
      <c r="K1600" s="144"/>
      <c r="L1600" s="32"/>
      <c r="M1600" s="145" t="s">
        <v>1</v>
      </c>
      <c r="N1600" s="146" t="s">
        <v>41</v>
      </c>
      <c r="P1600" s="147">
        <f>O1600*H1600</f>
        <v>0</v>
      </c>
      <c r="Q1600" s="147">
        <v>1.16E-3</v>
      </c>
      <c r="R1600" s="147">
        <f>Q1600*H1600</f>
        <v>0.25273963999999999</v>
      </c>
      <c r="S1600" s="147">
        <v>0</v>
      </c>
      <c r="T1600" s="148">
        <f>S1600*H1600</f>
        <v>0</v>
      </c>
      <c r="AR1600" s="149" t="s">
        <v>199</v>
      </c>
      <c r="AT1600" s="149" t="s">
        <v>284</v>
      </c>
      <c r="AU1600" s="149" t="s">
        <v>85</v>
      </c>
      <c r="AY1600" s="17" t="s">
        <v>282</v>
      </c>
      <c r="BE1600" s="150">
        <f>IF(N1600="základní",J1600,0)</f>
        <v>0</v>
      </c>
      <c r="BF1600" s="150">
        <f>IF(N1600="snížená",J1600,0)</f>
        <v>0</v>
      </c>
      <c r="BG1600" s="150">
        <f>IF(N1600="zákl. přenesená",J1600,0)</f>
        <v>0</v>
      </c>
      <c r="BH1600" s="150">
        <f>IF(N1600="sníž. přenesená",J1600,0)</f>
        <v>0</v>
      </c>
      <c r="BI1600" s="150">
        <f>IF(N1600="nulová",J1600,0)</f>
        <v>0</v>
      </c>
      <c r="BJ1600" s="17" t="s">
        <v>83</v>
      </c>
      <c r="BK1600" s="150">
        <f>ROUND(I1600*H1600,2)</f>
        <v>0</v>
      </c>
      <c r="BL1600" s="17" t="s">
        <v>199</v>
      </c>
      <c r="BM1600" s="149" t="s">
        <v>1761</v>
      </c>
    </row>
    <row r="1601" spans="2:65" s="15" customFormat="1" x14ac:dyDescent="0.2">
      <c r="B1601" s="173"/>
      <c r="D1601" s="152" t="s">
        <v>290</v>
      </c>
      <c r="E1601" s="174" t="s">
        <v>1</v>
      </c>
      <c r="F1601" s="175" t="s">
        <v>1508</v>
      </c>
      <c r="H1601" s="174" t="s">
        <v>1</v>
      </c>
      <c r="I1601" s="176"/>
      <c r="L1601" s="173"/>
      <c r="M1601" s="177"/>
      <c r="T1601" s="178"/>
      <c r="AT1601" s="174" t="s">
        <v>290</v>
      </c>
      <c r="AU1601" s="174" t="s">
        <v>85</v>
      </c>
      <c r="AV1601" s="15" t="s">
        <v>83</v>
      </c>
      <c r="AW1601" s="15" t="s">
        <v>32</v>
      </c>
      <c r="AX1601" s="15" t="s">
        <v>76</v>
      </c>
      <c r="AY1601" s="174" t="s">
        <v>282</v>
      </c>
    </row>
    <row r="1602" spans="2:65" s="12" customFormat="1" x14ac:dyDescent="0.2">
      <c r="B1602" s="151"/>
      <c r="D1602" s="152" t="s">
        <v>290</v>
      </c>
      <c r="E1602" s="153" t="s">
        <v>1</v>
      </c>
      <c r="F1602" s="154" t="s">
        <v>1509</v>
      </c>
      <c r="H1602" s="155">
        <v>45.563000000000002</v>
      </c>
      <c r="I1602" s="156"/>
      <c r="L1602" s="151"/>
      <c r="M1602" s="157"/>
      <c r="T1602" s="158"/>
      <c r="AT1602" s="153" t="s">
        <v>290</v>
      </c>
      <c r="AU1602" s="153" t="s">
        <v>85</v>
      </c>
      <c r="AV1602" s="12" t="s">
        <v>85</v>
      </c>
      <c r="AW1602" s="12" t="s">
        <v>32</v>
      </c>
      <c r="AX1602" s="12" t="s">
        <v>76</v>
      </c>
      <c r="AY1602" s="153" t="s">
        <v>282</v>
      </c>
    </row>
    <row r="1603" spans="2:65" s="14" customFormat="1" x14ac:dyDescent="0.2">
      <c r="B1603" s="166"/>
      <c r="D1603" s="152" t="s">
        <v>290</v>
      </c>
      <c r="E1603" s="167" t="s">
        <v>1</v>
      </c>
      <c r="F1603" s="168" t="s">
        <v>306</v>
      </c>
      <c r="H1603" s="169">
        <v>45.563000000000002</v>
      </c>
      <c r="I1603" s="170"/>
      <c r="L1603" s="166"/>
      <c r="M1603" s="171"/>
      <c r="T1603" s="172"/>
      <c r="AT1603" s="167" t="s">
        <v>290</v>
      </c>
      <c r="AU1603" s="167" t="s">
        <v>85</v>
      </c>
      <c r="AV1603" s="14" t="s">
        <v>105</v>
      </c>
      <c r="AW1603" s="14" t="s">
        <v>32</v>
      </c>
      <c r="AX1603" s="14" t="s">
        <v>76</v>
      </c>
      <c r="AY1603" s="167" t="s">
        <v>282</v>
      </c>
    </row>
    <row r="1604" spans="2:65" s="15" customFormat="1" x14ac:dyDescent="0.2">
      <c r="B1604" s="173"/>
      <c r="D1604" s="152" t="s">
        <v>290</v>
      </c>
      <c r="E1604" s="174" t="s">
        <v>1</v>
      </c>
      <c r="F1604" s="175" t="s">
        <v>1730</v>
      </c>
      <c r="H1604" s="174" t="s">
        <v>1</v>
      </c>
      <c r="I1604" s="176"/>
      <c r="L1604" s="173"/>
      <c r="M1604" s="177"/>
      <c r="T1604" s="178"/>
      <c r="AT1604" s="174" t="s">
        <v>290</v>
      </c>
      <c r="AU1604" s="174" t="s">
        <v>85</v>
      </c>
      <c r="AV1604" s="15" t="s">
        <v>83</v>
      </c>
      <c r="AW1604" s="15" t="s">
        <v>32</v>
      </c>
      <c r="AX1604" s="15" t="s">
        <v>76</v>
      </c>
      <c r="AY1604" s="174" t="s">
        <v>282</v>
      </c>
    </row>
    <row r="1605" spans="2:65" s="12" customFormat="1" x14ac:dyDescent="0.2">
      <c r="B1605" s="151"/>
      <c r="D1605" s="152" t="s">
        <v>290</v>
      </c>
      <c r="E1605" s="153" t="s">
        <v>1</v>
      </c>
      <c r="F1605" s="154" t="s">
        <v>1731</v>
      </c>
      <c r="H1605" s="155">
        <v>129.51300000000001</v>
      </c>
      <c r="I1605" s="156"/>
      <c r="L1605" s="151"/>
      <c r="M1605" s="157"/>
      <c r="T1605" s="158"/>
      <c r="AT1605" s="153" t="s">
        <v>290</v>
      </c>
      <c r="AU1605" s="153" t="s">
        <v>85</v>
      </c>
      <c r="AV1605" s="12" t="s">
        <v>85</v>
      </c>
      <c r="AW1605" s="12" t="s">
        <v>32</v>
      </c>
      <c r="AX1605" s="12" t="s">
        <v>76</v>
      </c>
      <c r="AY1605" s="153" t="s">
        <v>282</v>
      </c>
    </row>
    <row r="1606" spans="2:65" s="14" customFormat="1" x14ac:dyDescent="0.2">
      <c r="B1606" s="166"/>
      <c r="D1606" s="152" t="s">
        <v>290</v>
      </c>
      <c r="E1606" s="167" t="s">
        <v>1</v>
      </c>
      <c r="F1606" s="168" t="s">
        <v>306</v>
      </c>
      <c r="H1606" s="169">
        <v>129.51300000000001</v>
      </c>
      <c r="I1606" s="170"/>
      <c r="L1606" s="166"/>
      <c r="M1606" s="171"/>
      <c r="T1606" s="172"/>
      <c r="AT1606" s="167" t="s">
        <v>290</v>
      </c>
      <c r="AU1606" s="167" t="s">
        <v>85</v>
      </c>
      <c r="AV1606" s="14" t="s">
        <v>105</v>
      </c>
      <c r="AW1606" s="14" t="s">
        <v>32</v>
      </c>
      <c r="AX1606" s="14" t="s">
        <v>76</v>
      </c>
      <c r="AY1606" s="167" t="s">
        <v>282</v>
      </c>
    </row>
    <row r="1607" spans="2:65" s="15" customFormat="1" x14ac:dyDescent="0.2">
      <c r="B1607" s="173"/>
      <c r="D1607" s="152" t="s">
        <v>290</v>
      </c>
      <c r="E1607" s="174" t="s">
        <v>1</v>
      </c>
      <c r="F1607" s="175" t="s">
        <v>1747</v>
      </c>
      <c r="H1607" s="174" t="s">
        <v>1</v>
      </c>
      <c r="I1607" s="176"/>
      <c r="L1607" s="173"/>
      <c r="M1607" s="177"/>
      <c r="T1607" s="178"/>
      <c r="AT1607" s="174" t="s">
        <v>290</v>
      </c>
      <c r="AU1607" s="174" t="s">
        <v>85</v>
      </c>
      <c r="AV1607" s="15" t="s">
        <v>83</v>
      </c>
      <c r="AW1607" s="15" t="s">
        <v>32</v>
      </c>
      <c r="AX1607" s="15" t="s">
        <v>76</v>
      </c>
      <c r="AY1607" s="174" t="s">
        <v>282</v>
      </c>
    </row>
    <row r="1608" spans="2:65" s="12" customFormat="1" x14ac:dyDescent="0.2">
      <c r="B1608" s="151"/>
      <c r="D1608" s="152" t="s">
        <v>290</v>
      </c>
      <c r="E1608" s="153" t="s">
        <v>1</v>
      </c>
      <c r="F1608" s="154" t="s">
        <v>1748</v>
      </c>
      <c r="H1608" s="155">
        <v>42.802999999999997</v>
      </c>
      <c r="I1608" s="156"/>
      <c r="L1608" s="151"/>
      <c r="M1608" s="157"/>
      <c r="T1608" s="158"/>
      <c r="AT1608" s="153" t="s">
        <v>290</v>
      </c>
      <c r="AU1608" s="153" t="s">
        <v>85</v>
      </c>
      <c r="AV1608" s="12" t="s">
        <v>85</v>
      </c>
      <c r="AW1608" s="12" t="s">
        <v>32</v>
      </c>
      <c r="AX1608" s="12" t="s">
        <v>76</v>
      </c>
      <c r="AY1608" s="153" t="s">
        <v>282</v>
      </c>
    </row>
    <row r="1609" spans="2:65" s="14" customFormat="1" x14ac:dyDescent="0.2">
      <c r="B1609" s="166"/>
      <c r="D1609" s="152" t="s">
        <v>290</v>
      </c>
      <c r="E1609" s="167" t="s">
        <v>1</v>
      </c>
      <c r="F1609" s="168" t="s">
        <v>306</v>
      </c>
      <c r="H1609" s="169">
        <v>42.802999999999997</v>
      </c>
      <c r="I1609" s="170"/>
      <c r="L1609" s="166"/>
      <c r="M1609" s="171"/>
      <c r="T1609" s="172"/>
      <c r="AT1609" s="167" t="s">
        <v>290</v>
      </c>
      <c r="AU1609" s="167" t="s">
        <v>85</v>
      </c>
      <c r="AV1609" s="14" t="s">
        <v>105</v>
      </c>
      <c r="AW1609" s="14" t="s">
        <v>32</v>
      </c>
      <c r="AX1609" s="14" t="s">
        <v>76</v>
      </c>
      <c r="AY1609" s="167" t="s">
        <v>282</v>
      </c>
    </row>
    <row r="1610" spans="2:65" s="13" customFormat="1" x14ac:dyDescent="0.2">
      <c r="B1610" s="159"/>
      <c r="D1610" s="152" t="s">
        <v>290</v>
      </c>
      <c r="E1610" s="160" t="s">
        <v>1</v>
      </c>
      <c r="F1610" s="161" t="s">
        <v>292</v>
      </c>
      <c r="H1610" s="162">
        <v>217.87899999999999</v>
      </c>
      <c r="I1610" s="163"/>
      <c r="L1610" s="159"/>
      <c r="M1610" s="164"/>
      <c r="T1610" s="165"/>
      <c r="AT1610" s="160" t="s">
        <v>290</v>
      </c>
      <c r="AU1610" s="160" t="s">
        <v>85</v>
      </c>
      <c r="AV1610" s="13" t="s">
        <v>288</v>
      </c>
      <c r="AW1610" s="13" t="s">
        <v>32</v>
      </c>
      <c r="AX1610" s="13" t="s">
        <v>83</v>
      </c>
      <c r="AY1610" s="160" t="s">
        <v>282</v>
      </c>
    </row>
    <row r="1611" spans="2:65" s="1" customFormat="1" ht="49.15" customHeight="1" x14ac:dyDescent="0.2">
      <c r="B1611" s="32"/>
      <c r="C1611" s="179" t="s">
        <v>1762</v>
      </c>
      <c r="D1611" s="179" t="s">
        <v>1020</v>
      </c>
      <c r="E1611" s="180" t="s">
        <v>1763</v>
      </c>
      <c r="F1611" s="181" t="s">
        <v>1764</v>
      </c>
      <c r="G1611" s="182" t="s">
        <v>295</v>
      </c>
      <c r="H1611" s="183">
        <v>18.908000000000001</v>
      </c>
      <c r="I1611" s="184"/>
      <c r="J1611" s="185">
        <f>ROUND(I1611*H1611,2)</f>
        <v>0</v>
      </c>
      <c r="K1611" s="186"/>
      <c r="L1611" s="187"/>
      <c r="M1611" s="188" t="s">
        <v>1</v>
      </c>
      <c r="N1611" s="189" t="s">
        <v>41</v>
      </c>
      <c r="P1611" s="147">
        <f>O1611*H1611</f>
        <v>0</v>
      </c>
      <c r="Q1611" s="147">
        <v>0.03</v>
      </c>
      <c r="R1611" s="147">
        <f>Q1611*H1611</f>
        <v>0.56723999999999997</v>
      </c>
      <c r="S1611" s="147">
        <v>0</v>
      </c>
      <c r="T1611" s="148">
        <f>S1611*H1611</f>
        <v>0</v>
      </c>
      <c r="AR1611" s="149" t="s">
        <v>498</v>
      </c>
      <c r="AT1611" s="149" t="s">
        <v>1020</v>
      </c>
      <c r="AU1611" s="149" t="s">
        <v>85</v>
      </c>
      <c r="AY1611" s="17" t="s">
        <v>282</v>
      </c>
      <c r="BE1611" s="150">
        <f>IF(N1611="základní",J1611,0)</f>
        <v>0</v>
      </c>
      <c r="BF1611" s="150">
        <f>IF(N1611="snížená",J1611,0)</f>
        <v>0</v>
      </c>
      <c r="BG1611" s="150">
        <f>IF(N1611="zákl. přenesená",J1611,0)</f>
        <v>0</v>
      </c>
      <c r="BH1611" s="150">
        <f>IF(N1611="sníž. přenesená",J1611,0)</f>
        <v>0</v>
      </c>
      <c r="BI1611" s="150">
        <f>IF(N1611="nulová",J1611,0)</f>
        <v>0</v>
      </c>
      <c r="BJ1611" s="17" t="s">
        <v>83</v>
      </c>
      <c r="BK1611" s="150">
        <f>ROUND(I1611*H1611,2)</f>
        <v>0</v>
      </c>
      <c r="BL1611" s="17" t="s">
        <v>199</v>
      </c>
      <c r="BM1611" s="149" t="s">
        <v>1765</v>
      </c>
    </row>
    <row r="1612" spans="2:65" s="15" customFormat="1" x14ac:dyDescent="0.2">
      <c r="B1612" s="173"/>
      <c r="D1612" s="152" t="s">
        <v>290</v>
      </c>
      <c r="E1612" s="174" t="s">
        <v>1</v>
      </c>
      <c r="F1612" s="175" t="s">
        <v>1508</v>
      </c>
      <c r="H1612" s="174" t="s">
        <v>1</v>
      </c>
      <c r="I1612" s="176"/>
      <c r="L1612" s="173"/>
      <c r="M1612" s="177"/>
      <c r="T1612" s="178"/>
      <c r="AT1612" s="174" t="s">
        <v>290</v>
      </c>
      <c r="AU1612" s="174" t="s">
        <v>85</v>
      </c>
      <c r="AV1612" s="15" t="s">
        <v>83</v>
      </c>
      <c r="AW1612" s="15" t="s">
        <v>32</v>
      </c>
      <c r="AX1612" s="15" t="s">
        <v>76</v>
      </c>
      <c r="AY1612" s="174" t="s">
        <v>282</v>
      </c>
    </row>
    <row r="1613" spans="2:65" s="12" customFormat="1" x14ac:dyDescent="0.2">
      <c r="B1613" s="151"/>
      <c r="D1613" s="152" t="s">
        <v>290</v>
      </c>
      <c r="E1613" s="153" t="s">
        <v>1</v>
      </c>
      <c r="F1613" s="154" t="s">
        <v>1766</v>
      </c>
      <c r="H1613" s="155">
        <v>4.9210000000000003</v>
      </c>
      <c r="I1613" s="156"/>
      <c r="L1613" s="151"/>
      <c r="M1613" s="157"/>
      <c r="T1613" s="158"/>
      <c r="AT1613" s="153" t="s">
        <v>290</v>
      </c>
      <c r="AU1613" s="153" t="s">
        <v>85</v>
      </c>
      <c r="AV1613" s="12" t="s">
        <v>85</v>
      </c>
      <c r="AW1613" s="12" t="s">
        <v>32</v>
      </c>
      <c r="AX1613" s="12" t="s">
        <v>76</v>
      </c>
      <c r="AY1613" s="153" t="s">
        <v>282</v>
      </c>
    </row>
    <row r="1614" spans="2:65" s="14" customFormat="1" x14ac:dyDescent="0.2">
      <c r="B1614" s="166"/>
      <c r="D1614" s="152" t="s">
        <v>290</v>
      </c>
      <c r="E1614" s="167" t="s">
        <v>1</v>
      </c>
      <c r="F1614" s="168" t="s">
        <v>306</v>
      </c>
      <c r="H1614" s="169">
        <v>4.9210000000000003</v>
      </c>
      <c r="I1614" s="170"/>
      <c r="L1614" s="166"/>
      <c r="M1614" s="171"/>
      <c r="T1614" s="172"/>
      <c r="AT1614" s="167" t="s">
        <v>290</v>
      </c>
      <c r="AU1614" s="167" t="s">
        <v>85</v>
      </c>
      <c r="AV1614" s="14" t="s">
        <v>105</v>
      </c>
      <c r="AW1614" s="14" t="s">
        <v>32</v>
      </c>
      <c r="AX1614" s="14" t="s">
        <v>76</v>
      </c>
      <c r="AY1614" s="167" t="s">
        <v>282</v>
      </c>
    </row>
    <row r="1615" spans="2:65" s="15" customFormat="1" x14ac:dyDescent="0.2">
      <c r="B1615" s="173"/>
      <c r="D1615" s="152" t="s">
        <v>290</v>
      </c>
      <c r="E1615" s="174" t="s">
        <v>1</v>
      </c>
      <c r="F1615" s="175" t="s">
        <v>1730</v>
      </c>
      <c r="H1615" s="174" t="s">
        <v>1</v>
      </c>
      <c r="I1615" s="176"/>
      <c r="L1615" s="173"/>
      <c r="M1615" s="177"/>
      <c r="T1615" s="178"/>
      <c r="AT1615" s="174" t="s">
        <v>290</v>
      </c>
      <c r="AU1615" s="174" t="s">
        <v>85</v>
      </c>
      <c r="AV1615" s="15" t="s">
        <v>83</v>
      </c>
      <c r="AW1615" s="15" t="s">
        <v>32</v>
      </c>
      <c r="AX1615" s="15" t="s">
        <v>76</v>
      </c>
      <c r="AY1615" s="174" t="s">
        <v>282</v>
      </c>
    </row>
    <row r="1616" spans="2:65" s="12" customFormat="1" x14ac:dyDescent="0.2">
      <c r="B1616" s="151"/>
      <c r="D1616" s="152" t="s">
        <v>290</v>
      </c>
      <c r="E1616" s="153" t="s">
        <v>1</v>
      </c>
      <c r="F1616" s="154" t="s">
        <v>1767</v>
      </c>
      <c r="H1616" s="155">
        <v>13.987</v>
      </c>
      <c r="I1616" s="156"/>
      <c r="L1616" s="151"/>
      <c r="M1616" s="157"/>
      <c r="T1616" s="158"/>
      <c r="AT1616" s="153" t="s">
        <v>290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282</v>
      </c>
    </row>
    <row r="1617" spans="2:65" s="14" customFormat="1" x14ac:dyDescent="0.2">
      <c r="B1617" s="166"/>
      <c r="D1617" s="152" t="s">
        <v>290</v>
      </c>
      <c r="E1617" s="167" t="s">
        <v>1</v>
      </c>
      <c r="F1617" s="168" t="s">
        <v>306</v>
      </c>
      <c r="H1617" s="169">
        <v>13.987</v>
      </c>
      <c r="I1617" s="170"/>
      <c r="L1617" s="166"/>
      <c r="M1617" s="171"/>
      <c r="T1617" s="172"/>
      <c r="AT1617" s="167" t="s">
        <v>290</v>
      </c>
      <c r="AU1617" s="167" t="s">
        <v>85</v>
      </c>
      <c r="AV1617" s="14" t="s">
        <v>105</v>
      </c>
      <c r="AW1617" s="14" t="s">
        <v>32</v>
      </c>
      <c r="AX1617" s="14" t="s">
        <v>76</v>
      </c>
      <c r="AY1617" s="167" t="s">
        <v>282</v>
      </c>
    </row>
    <row r="1618" spans="2:65" s="13" customFormat="1" x14ac:dyDescent="0.2">
      <c r="B1618" s="159"/>
      <c r="D1618" s="152" t="s">
        <v>290</v>
      </c>
      <c r="E1618" s="160" t="s">
        <v>1</v>
      </c>
      <c r="F1618" s="161" t="s">
        <v>292</v>
      </c>
      <c r="H1618" s="162">
        <v>18.908000000000001</v>
      </c>
      <c r="I1618" s="163"/>
      <c r="L1618" s="159"/>
      <c r="M1618" s="164"/>
      <c r="T1618" s="165"/>
      <c r="AT1618" s="160" t="s">
        <v>290</v>
      </c>
      <c r="AU1618" s="160" t="s">
        <v>85</v>
      </c>
      <c r="AV1618" s="13" t="s">
        <v>288</v>
      </c>
      <c r="AW1618" s="13" t="s">
        <v>32</v>
      </c>
      <c r="AX1618" s="13" t="s">
        <v>83</v>
      </c>
      <c r="AY1618" s="160" t="s">
        <v>282</v>
      </c>
    </row>
    <row r="1619" spans="2:65" s="1" customFormat="1" ht="49.15" customHeight="1" x14ac:dyDescent="0.2">
      <c r="B1619" s="32"/>
      <c r="C1619" s="179" t="s">
        <v>1768</v>
      </c>
      <c r="D1619" s="179" t="s">
        <v>1020</v>
      </c>
      <c r="E1619" s="180" t="s">
        <v>1769</v>
      </c>
      <c r="F1619" s="181" t="s">
        <v>1770</v>
      </c>
      <c r="G1619" s="182" t="s">
        <v>295</v>
      </c>
      <c r="H1619" s="183">
        <v>7.1909999999999998</v>
      </c>
      <c r="I1619" s="184"/>
      <c r="J1619" s="185">
        <f>ROUND(I1619*H1619,2)</f>
        <v>0</v>
      </c>
      <c r="K1619" s="186"/>
      <c r="L1619" s="187"/>
      <c r="M1619" s="188" t="s">
        <v>1</v>
      </c>
      <c r="N1619" s="189" t="s">
        <v>41</v>
      </c>
      <c r="P1619" s="147">
        <f>O1619*H1619</f>
        <v>0</v>
      </c>
      <c r="Q1619" s="147">
        <v>0.03</v>
      </c>
      <c r="R1619" s="147">
        <f>Q1619*H1619</f>
        <v>0.21572999999999998</v>
      </c>
      <c r="S1619" s="147">
        <v>0</v>
      </c>
      <c r="T1619" s="148">
        <f>S1619*H1619</f>
        <v>0</v>
      </c>
      <c r="AR1619" s="149" t="s">
        <v>498</v>
      </c>
      <c r="AT1619" s="149" t="s">
        <v>1020</v>
      </c>
      <c r="AU1619" s="149" t="s">
        <v>85</v>
      </c>
      <c r="AY1619" s="17" t="s">
        <v>282</v>
      </c>
      <c r="BE1619" s="150">
        <f>IF(N1619="základní",J1619,0)</f>
        <v>0</v>
      </c>
      <c r="BF1619" s="150">
        <f>IF(N1619="snížená",J1619,0)</f>
        <v>0</v>
      </c>
      <c r="BG1619" s="150">
        <f>IF(N1619="zákl. přenesená",J1619,0)</f>
        <v>0</v>
      </c>
      <c r="BH1619" s="150">
        <f>IF(N1619="sníž. přenesená",J1619,0)</f>
        <v>0</v>
      </c>
      <c r="BI1619" s="150">
        <f>IF(N1619="nulová",J1619,0)</f>
        <v>0</v>
      </c>
      <c r="BJ1619" s="17" t="s">
        <v>83</v>
      </c>
      <c r="BK1619" s="150">
        <f>ROUND(I1619*H1619,2)</f>
        <v>0</v>
      </c>
      <c r="BL1619" s="17" t="s">
        <v>199</v>
      </c>
      <c r="BM1619" s="149" t="s">
        <v>1771</v>
      </c>
    </row>
    <row r="1620" spans="2:65" s="15" customFormat="1" x14ac:dyDescent="0.2">
      <c r="B1620" s="173"/>
      <c r="D1620" s="152" t="s">
        <v>290</v>
      </c>
      <c r="E1620" s="174" t="s">
        <v>1</v>
      </c>
      <c r="F1620" s="175" t="s">
        <v>1747</v>
      </c>
      <c r="H1620" s="174" t="s">
        <v>1</v>
      </c>
      <c r="I1620" s="176"/>
      <c r="L1620" s="173"/>
      <c r="M1620" s="177"/>
      <c r="T1620" s="178"/>
      <c r="AT1620" s="174" t="s">
        <v>290</v>
      </c>
      <c r="AU1620" s="174" t="s">
        <v>85</v>
      </c>
      <c r="AV1620" s="15" t="s">
        <v>83</v>
      </c>
      <c r="AW1620" s="15" t="s">
        <v>32</v>
      </c>
      <c r="AX1620" s="15" t="s">
        <v>76</v>
      </c>
      <c r="AY1620" s="174" t="s">
        <v>282</v>
      </c>
    </row>
    <row r="1621" spans="2:65" s="12" customFormat="1" x14ac:dyDescent="0.2">
      <c r="B1621" s="151"/>
      <c r="D1621" s="152" t="s">
        <v>290</v>
      </c>
      <c r="E1621" s="153" t="s">
        <v>1</v>
      </c>
      <c r="F1621" s="154" t="s">
        <v>1772</v>
      </c>
      <c r="H1621" s="155">
        <v>7.1909999999999998</v>
      </c>
      <c r="I1621" s="156"/>
      <c r="L1621" s="151"/>
      <c r="M1621" s="157"/>
      <c r="T1621" s="158"/>
      <c r="AT1621" s="153" t="s">
        <v>290</v>
      </c>
      <c r="AU1621" s="153" t="s">
        <v>85</v>
      </c>
      <c r="AV1621" s="12" t="s">
        <v>85</v>
      </c>
      <c r="AW1621" s="12" t="s">
        <v>32</v>
      </c>
      <c r="AX1621" s="12" t="s">
        <v>76</v>
      </c>
      <c r="AY1621" s="153" t="s">
        <v>282</v>
      </c>
    </row>
    <row r="1622" spans="2:65" s="14" customFormat="1" x14ac:dyDescent="0.2">
      <c r="B1622" s="166"/>
      <c r="D1622" s="152" t="s">
        <v>290</v>
      </c>
      <c r="E1622" s="167" t="s">
        <v>1</v>
      </c>
      <c r="F1622" s="168" t="s">
        <v>306</v>
      </c>
      <c r="H1622" s="169">
        <v>7.1909999999999998</v>
      </c>
      <c r="I1622" s="170"/>
      <c r="L1622" s="166"/>
      <c r="M1622" s="171"/>
      <c r="T1622" s="172"/>
      <c r="AT1622" s="167" t="s">
        <v>290</v>
      </c>
      <c r="AU1622" s="167" t="s">
        <v>85</v>
      </c>
      <c r="AV1622" s="14" t="s">
        <v>105</v>
      </c>
      <c r="AW1622" s="14" t="s">
        <v>32</v>
      </c>
      <c r="AX1622" s="14" t="s">
        <v>76</v>
      </c>
      <c r="AY1622" s="167" t="s">
        <v>282</v>
      </c>
    </row>
    <row r="1623" spans="2:65" s="13" customFormat="1" x14ac:dyDescent="0.2">
      <c r="B1623" s="159"/>
      <c r="D1623" s="152" t="s">
        <v>290</v>
      </c>
      <c r="E1623" s="160" t="s">
        <v>1</v>
      </c>
      <c r="F1623" s="161" t="s">
        <v>292</v>
      </c>
      <c r="H1623" s="162">
        <v>7.1909999999999998</v>
      </c>
      <c r="I1623" s="163"/>
      <c r="L1623" s="159"/>
      <c r="M1623" s="164"/>
      <c r="T1623" s="165"/>
      <c r="AT1623" s="160" t="s">
        <v>290</v>
      </c>
      <c r="AU1623" s="160" t="s">
        <v>85</v>
      </c>
      <c r="AV1623" s="13" t="s">
        <v>288</v>
      </c>
      <c r="AW1623" s="13" t="s">
        <v>32</v>
      </c>
      <c r="AX1623" s="13" t="s">
        <v>83</v>
      </c>
      <c r="AY1623" s="160" t="s">
        <v>282</v>
      </c>
    </row>
    <row r="1624" spans="2:65" s="1" customFormat="1" ht="33" customHeight="1" x14ac:dyDescent="0.2">
      <c r="B1624" s="32"/>
      <c r="C1624" s="137" t="s">
        <v>1773</v>
      </c>
      <c r="D1624" s="137" t="s">
        <v>284</v>
      </c>
      <c r="E1624" s="138" t="s">
        <v>1774</v>
      </c>
      <c r="F1624" s="139" t="s">
        <v>1775</v>
      </c>
      <c r="G1624" s="140" t="s">
        <v>287</v>
      </c>
      <c r="H1624" s="141">
        <v>1200.2449999999999</v>
      </c>
      <c r="I1624" s="142"/>
      <c r="J1624" s="143">
        <f>ROUND(I1624*H1624,2)</f>
        <v>0</v>
      </c>
      <c r="K1624" s="144"/>
      <c r="L1624" s="32"/>
      <c r="M1624" s="145" t="s">
        <v>1</v>
      </c>
      <c r="N1624" s="146" t="s">
        <v>41</v>
      </c>
      <c r="P1624" s="147">
        <f>O1624*H1624</f>
        <v>0</v>
      </c>
      <c r="Q1624" s="147">
        <v>0</v>
      </c>
      <c r="R1624" s="147">
        <f>Q1624*H1624</f>
        <v>0</v>
      </c>
      <c r="S1624" s="147">
        <v>0</v>
      </c>
      <c r="T1624" s="148">
        <f>S1624*H1624</f>
        <v>0</v>
      </c>
      <c r="AR1624" s="149" t="s">
        <v>199</v>
      </c>
      <c r="AT1624" s="149" t="s">
        <v>284</v>
      </c>
      <c r="AU1624" s="149" t="s">
        <v>85</v>
      </c>
      <c r="AY1624" s="17" t="s">
        <v>282</v>
      </c>
      <c r="BE1624" s="150">
        <f>IF(N1624="základní",J1624,0)</f>
        <v>0</v>
      </c>
      <c r="BF1624" s="150">
        <f>IF(N1624="snížená",J1624,0)</f>
        <v>0</v>
      </c>
      <c r="BG1624" s="150">
        <f>IF(N1624="zákl. přenesená",J1624,0)</f>
        <v>0</v>
      </c>
      <c r="BH1624" s="150">
        <f>IF(N1624="sníž. přenesená",J1624,0)</f>
        <v>0</v>
      </c>
      <c r="BI1624" s="150">
        <f>IF(N1624="nulová",J1624,0)</f>
        <v>0</v>
      </c>
      <c r="BJ1624" s="17" t="s">
        <v>83</v>
      </c>
      <c r="BK1624" s="150">
        <f>ROUND(I1624*H1624,2)</f>
        <v>0</v>
      </c>
      <c r="BL1624" s="17" t="s">
        <v>199</v>
      </c>
      <c r="BM1624" s="149" t="s">
        <v>1776</v>
      </c>
    </row>
    <row r="1625" spans="2:65" s="15" customFormat="1" x14ac:dyDescent="0.2">
      <c r="B1625" s="173"/>
      <c r="D1625" s="152" t="s">
        <v>290</v>
      </c>
      <c r="E1625" s="174" t="s">
        <v>1</v>
      </c>
      <c r="F1625" s="175" t="s">
        <v>1602</v>
      </c>
      <c r="H1625" s="174" t="s">
        <v>1</v>
      </c>
      <c r="I1625" s="176"/>
      <c r="L1625" s="173"/>
      <c r="M1625" s="177"/>
      <c r="T1625" s="178"/>
      <c r="AT1625" s="174" t="s">
        <v>290</v>
      </c>
      <c r="AU1625" s="174" t="s">
        <v>85</v>
      </c>
      <c r="AV1625" s="15" t="s">
        <v>83</v>
      </c>
      <c r="AW1625" s="15" t="s">
        <v>32</v>
      </c>
      <c r="AX1625" s="15" t="s">
        <v>76</v>
      </c>
      <c r="AY1625" s="174" t="s">
        <v>282</v>
      </c>
    </row>
    <row r="1626" spans="2:65" s="12" customFormat="1" x14ac:dyDescent="0.2">
      <c r="B1626" s="151"/>
      <c r="D1626" s="152" t="s">
        <v>290</v>
      </c>
      <c r="E1626" s="153" t="s">
        <v>1</v>
      </c>
      <c r="F1626" s="154" t="s">
        <v>1611</v>
      </c>
      <c r="H1626" s="155">
        <v>1292.4849999999999</v>
      </c>
      <c r="I1626" s="156"/>
      <c r="L1626" s="151"/>
      <c r="M1626" s="157"/>
      <c r="T1626" s="158"/>
      <c r="AT1626" s="153" t="s">
        <v>290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282</v>
      </c>
    </row>
    <row r="1627" spans="2:65" s="12" customFormat="1" x14ac:dyDescent="0.2">
      <c r="B1627" s="151"/>
      <c r="D1627" s="152" t="s">
        <v>290</v>
      </c>
      <c r="E1627" s="153" t="s">
        <v>1</v>
      </c>
      <c r="F1627" s="154" t="s">
        <v>1604</v>
      </c>
      <c r="H1627" s="155">
        <v>25.78</v>
      </c>
      <c r="I1627" s="156"/>
      <c r="L1627" s="151"/>
      <c r="M1627" s="157"/>
      <c r="T1627" s="158"/>
      <c r="AT1627" s="153" t="s">
        <v>290</v>
      </c>
      <c r="AU1627" s="153" t="s">
        <v>85</v>
      </c>
      <c r="AV1627" s="12" t="s">
        <v>85</v>
      </c>
      <c r="AW1627" s="12" t="s">
        <v>32</v>
      </c>
      <c r="AX1627" s="12" t="s">
        <v>76</v>
      </c>
      <c r="AY1627" s="153" t="s">
        <v>282</v>
      </c>
    </row>
    <row r="1628" spans="2:65" s="14" customFormat="1" x14ac:dyDescent="0.2">
      <c r="B1628" s="166"/>
      <c r="D1628" s="152" t="s">
        <v>290</v>
      </c>
      <c r="E1628" s="167" t="s">
        <v>1</v>
      </c>
      <c r="F1628" s="168" t="s">
        <v>306</v>
      </c>
      <c r="H1628" s="169">
        <v>1318.2650000000001</v>
      </c>
      <c r="I1628" s="170"/>
      <c r="L1628" s="166"/>
      <c r="M1628" s="171"/>
      <c r="T1628" s="172"/>
      <c r="AT1628" s="167" t="s">
        <v>290</v>
      </c>
      <c r="AU1628" s="167" t="s">
        <v>85</v>
      </c>
      <c r="AV1628" s="14" t="s">
        <v>105</v>
      </c>
      <c r="AW1628" s="14" t="s">
        <v>32</v>
      </c>
      <c r="AX1628" s="14" t="s">
        <v>76</v>
      </c>
      <c r="AY1628" s="167" t="s">
        <v>282</v>
      </c>
    </row>
    <row r="1629" spans="2:65" s="12" customFormat="1" x14ac:dyDescent="0.2">
      <c r="B1629" s="151"/>
      <c r="D1629" s="152" t="s">
        <v>290</v>
      </c>
      <c r="E1629" s="153" t="s">
        <v>1</v>
      </c>
      <c r="F1629" s="154" t="s">
        <v>1612</v>
      </c>
      <c r="H1629" s="155">
        <v>-80.58</v>
      </c>
      <c r="I1629" s="156"/>
      <c r="L1629" s="151"/>
      <c r="M1629" s="157"/>
      <c r="T1629" s="158"/>
      <c r="AT1629" s="153" t="s">
        <v>290</v>
      </c>
      <c r="AU1629" s="153" t="s">
        <v>85</v>
      </c>
      <c r="AV1629" s="12" t="s">
        <v>85</v>
      </c>
      <c r="AW1629" s="12" t="s">
        <v>32</v>
      </c>
      <c r="AX1629" s="12" t="s">
        <v>76</v>
      </c>
      <c r="AY1629" s="153" t="s">
        <v>282</v>
      </c>
    </row>
    <row r="1630" spans="2:65" s="14" customFormat="1" x14ac:dyDescent="0.2">
      <c r="B1630" s="166"/>
      <c r="D1630" s="152" t="s">
        <v>290</v>
      </c>
      <c r="E1630" s="167" t="s">
        <v>1</v>
      </c>
      <c r="F1630" s="168" t="s">
        <v>306</v>
      </c>
      <c r="H1630" s="169">
        <v>-80.58</v>
      </c>
      <c r="I1630" s="170"/>
      <c r="L1630" s="166"/>
      <c r="M1630" s="171"/>
      <c r="T1630" s="172"/>
      <c r="AT1630" s="167" t="s">
        <v>290</v>
      </c>
      <c r="AU1630" s="167" t="s">
        <v>85</v>
      </c>
      <c r="AV1630" s="14" t="s">
        <v>105</v>
      </c>
      <c r="AW1630" s="14" t="s">
        <v>32</v>
      </c>
      <c r="AX1630" s="14" t="s">
        <v>76</v>
      </c>
      <c r="AY1630" s="167" t="s">
        <v>282</v>
      </c>
    </row>
    <row r="1631" spans="2:65" s="12" customFormat="1" x14ac:dyDescent="0.2">
      <c r="B1631" s="151"/>
      <c r="D1631" s="152" t="s">
        <v>290</v>
      </c>
      <c r="E1631" s="153" t="s">
        <v>1</v>
      </c>
      <c r="F1631" s="154" t="s">
        <v>1613</v>
      </c>
      <c r="H1631" s="155">
        <v>-37.44</v>
      </c>
      <c r="I1631" s="156"/>
      <c r="L1631" s="151"/>
      <c r="M1631" s="157"/>
      <c r="T1631" s="158"/>
      <c r="AT1631" s="153" t="s">
        <v>290</v>
      </c>
      <c r="AU1631" s="153" t="s">
        <v>85</v>
      </c>
      <c r="AV1631" s="12" t="s">
        <v>85</v>
      </c>
      <c r="AW1631" s="12" t="s">
        <v>32</v>
      </c>
      <c r="AX1631" s="12" t="s">
        <v>76</v>
      </c>
      <c r="AY1631" s="153" t="s">
        <v>282</v>
      </c>
    </row>
    <row r="1632" spans="2:65" s="14" customFormat="1" x14ac:dyDescent="0.2">
      <c r="B1632" s="166"/>
      <c r="D1632" s="152" t="s">
        <v>290</v>
      </c>
      <c r="E1632" s="167" t="s">
        <v>1</v>
      </c>
      <c r="F1632" s="168" t="s">
        <v>306</v>
      </c>
      <c r="H1632" s="169">
        <v>-37.44</v>
      </c>
      <c r="I1632" s="170"/>
      <c r="L1632" s="166"/>
      <c r="M1632" s="171"/>
      <c r="T1632" s="172"/>
      <c r="AT1632" s="167" t="s">
        <v>290</v>
      </c>
      <c r="AU1632" s="167" t="s">
        <v>85</v>
      </c>
      <c r="AV1632" s="14" t="s">
        <v>105</v>
      </c>
      <c r="AW1632" s="14" t="s">
        <v>32</v>
      </c>
      <c r="AX1632" s="14" t="s">
        <v>76</v>
      </c>
      <c r="AY1632" s="167" t="s">
        <v>282</v>
      </c>
    </row>
    <row r="1633" spans="2:65" s="13" customFormat="1" x14ac:dyDescent="0.2">
      <c r="B1633" s="159"/>
      <c r="D1633" s="152" t="s">
        <v>290</v>
      </c>
      <c r="E1633" s="160" t="s">
        <v>1</v>
      </c>
      <c r="F1633" s="161" t="s">
        <v>292</v>
      </c>
      <c r="H1633" s="162">
        <v>1200.2449999999999</v>
      </c>
      <c r="I1633" s="163"/>
      <c r="L1633" s="159"/>
      <c r="M1633" s="164"/>
      <c r="T1633" s="165"/>
      <c r="AT1633" s="160" t="s">
        <v>290</v>
      </c>
      <c r="AU1633" s="160" t="s">
        <v>85</v>
      </c>
      <c r="AV1633" s="13" t="s">
        <v>288</v>
      </c>
      <c r="AW1633" s="13" t="s">
        <v>32</v>
      </c>
      <c r="AX1633" s="13" t="s">
        <v>83</v>
      </c>
      <c r="AY1633" s="160" t="s">
        <v>282</v>
      </c>
    </row>
    <row r="1634" spans="2:65" s="1" customFormat="1" ht="24.2" customHeight="1" x14ac:dyDescent="0.2">
      <c r="B1634" s="32"/>
      <c r="C1634" s="179" t="s">
        <v>1777</v>
      </c>
      <c r="D1634" s="179" t="s">
        <v>1020</v>
      </c>
      <c r="E1634" s="180" t="s">
        <v>1778</v>
      </c>
      <c r="F1634" s="181" t="s">
        <v>1779</v>
      </c>
      <c r="G1634" s="182" t="s">
        <v>287</v>
      </c>
      <c r="H1634" s="183">
        <v>1224.25</v>
      </c>
      <c r="I1634" s="184"/>
      <c r="J1634" s="185">
        <f>ROUND(I1634*H1634,2)</f>
        <v>0</v>
      </c>
      <c r="K1634" s="186"/>
      <c r="L1634" s="187"/>
      <c r="M1634" s="188" t="s">
        <v>1</v>
      </c>
      <c r="N1634" s="189" t="s">
        <v>41</v>
      </c>
      <c r="P1634" s="147">
        <f>O1634*H1634</f>
        <v>0</v>
      </c>
      <c r="Q1634" s="147">
        <v>2.0999999999999999E-3</v>
      </c>
      <c r="R1634" s="147">
        <f>Q1634*H1634</f>
        <v>2.5709249999999999</v>
      </c>
      <c r="S1634" s="147">
        <v>0</v>
      </c>
      <c r="T1634" s="148">
        <f>S1634*H1634</f>
        <v>0</v>
      </c>
      <c r="AR1634" s="149" t="s">
        <v>498</v>
      </c>
      <c r="AT1634" s="149" t="s">
        <v>1020</v>
      </c>
      <c r="AU1634" s="149" t="s">
        <v>85</v>
      </c>
      <c r="AY1634" s="17" t="s">
        <v>282</v>
      </c>
      <c r="BE1634" s="150">
        <f>IF(N1634="základní",J1634,0)</f>
        <v>0</v>
      </c>
      <c r="BF1634" s="150">
        <f>IF(N1634="snížená",J1634,0)</f>
        <v>0</v>
      </c>
      <c r="BG1634" s="150">
        <f>IF(N1634="zákl. přenesená",J1634,0)</f>
        <v>0</v>
      </c>
      <c r="BH1634" s="150">
        <f>IF(N1634="sníž. přenesená",J1634,0)</f>
        <v>0</v>
      </c>
      <c r="BI1634" s="150">
        <f>IF(N1634="nulová",J1634,0)</f>
        <v>0</v>
      </c>
      <c r="BJ1634" s="17" t="s">
        <v>83</v>
      </c>
      <c r="BK1634" s="150">
        <f>ROUND(I1634*H1634,2)</f>
        <v>0</v>
      </c>
      <c r="BL1634" s="17" t="s">
        <v>199</v>
      </c>
      <c r="BM1634" s="149" t="s">
        <v>1780</v>
      </c>
    </row>
    <row r="1635" spans="2:65" s="12" customFormat="1" x14ac:dyDescent="0.2">
      <c r="B1635" s="151"/>
      <c r="D1635" s="152" t="s">
        <v>290</v>
      </c>
      <c r="F1635" s="154" t="s">
        <v>1781</v>
      </c>
      <c r="H1635" s="155">
        <v>1224.25</v>
      </c>
      <c r="I1635" s="156"/>
      <c r="L1635" s="151"/>
      <c r="M1635" s="157"/>
      <c r="T1635" s="158"/>
      <c r="AT1635" s="153" t="s">
        <v>290</v>
      </c>
      <c r="AU1635" s="153" t="s">
        <v>85</v>
      </c>
      <c r="AV1635" s="12" t="s">
        <v>85</v>
      </c>
      <c r="AW1635" s="12" t="s">
        <v>4</v>
      </c>
      <c r="AX1635" s="12" t="s">
        <v>83</v>
      </c>
      <c r="AY1635" s="153" t="s">
        <v>282</v>
      </c>
    </row>
    <row r="1636" spans="2:65" s="1" customFormat="1" ht="24.2" customHeight="1" x14ac:dyDescent="0.2">
      <c r="B1636" s="32"/>
      <c r="C1636" s="137" t="s">
        <v>1782</v>
      </c>
      <c r="D1636" s="137" t="s">
        <v>284</v>
      </c>
      <c r="E1636" s="138" t="s">
        <v>1783</v>
      </c>
      <c r="F1636" s="139" t="s">
        <v>1784</v>
      </c>
      <c r="G1636" s="140" t="s">
        <v>287</v>
      </c>
      <c r="H1636" s="141">
        <v>1198.73</v>
      </c>
      <c r="I1636" s="142"/>
      <c r="J1636" s="143">
        <f>ROUND(I1636*H1636,2)</f>
        <v>0</v>
      </c>
      <c r="K1636" s="144"/>
      <c r="L1636" s="32"/>
      <c r="M1636" s="145" t="s">
        <v>1</v>
      </c>
      <c r="N1636" s="146" t="s">
        <v>41</v>
      </c>
      <c r="P1636" s="147">
        <f>O1636*H1636</f>
        <v>0</v>
      </c>
      <c r="Q1636" s="147">
        <v>0</v>
      </c>
      <c r="R1636" s="147">
        <f>Q1636*H1636</f>
        <v>0</v>
      </c>
      <c r="S1636" s="147">
        <v>0</v>
      </c>
      <c r="T1636" s="148">
        <f>S1636*H1636</f>
        <v>0</v>
      </c>
      <c r="AR1636" s="149" t="s">
        <v>199</v>
      </c>
      <c r="AT1636" s="149" t="s">
        <v>284</v>
      </c>
      <c r="AU1636" s="149" t="s">
        <v>85</v>
      </c>
      <c r="AY1636" s="17" t="s">
        <v>282</v>
      </c>
      <c r="BE1636" s="150">
        <f>IF(N1636="základní",J1636,0)</f>
        <v>0</v>
      </c>
      <c r="BF1636" s="150">
        <f>IF(N1636="snížená",J1636,0)</f>
        <v>0</v>
      </c>
      <c r="BG1636" s="150">
        <f>IF(N1636="zákl. přenesená",J1636,0)</f>
        <v>0</v>
      </c>
      <c r="BH1636" s="150">
        <f>IF(N1636="sníž. přenesená",J1636,0)</f>
        <v>0</v>
      </c>
      <c r="BI1636" s="150">
        <f>IF(N1636="nulová",J1636,0)</f>
        <v>0</v>
      </c>
      <c r="BJ1636" s="17" t="s">
        <v>83</v>
      </c>
      <c r="BK1636" s="150">
        <f>ROUND(I1636*H1636,2)</f>
        <v>0</v>
      </c>
      <c r="BL1636" s="17" t="s">
        <v>199</v>
      </c>
      <c r="BM1636" s="149" t="s">
        <v>1785</v>
      </c>
    </row>
    <row r="1637" spans="2:65" s="15" customFormat="1" x14ac:dyDescent="0.2">
      <c r="B1637" s="173"/>
      <c r="D1637" s="152" t="s">
        <v>290</v>
      </c>
      <c r="E1637" s="174" t="s">
        <v>1</v>
      </c>
      <c r="F1637" s="175" t="s">
        <v>1169</v>
      </c>
      <c r="H1637" s="174" t="s">
        <v>1</v>
      </c>
      <c r="I1637" s="176"/>
      <c r="L1637" s="173"/>
      <c r="M1637" s="177"/>
      <c r="T1637" s="178"/>
      <c r="AT1637" s="174" t="s">
        <v>290</v>
      </c>
      <c r="AU1637" s="174" t="s">
        <v>85</v>
      </c>
      <c r="AV1637" s="15" t="s">
        <v>83</v>
      </c>
      <c r="AW1637" s="15" t="s">
        <v>32</v>
      </c>
      <c r="AX1637" s="15" t="s">
        <v>76</v>
      </c>
      <c r="AY1637" s="174" t="s">
        <v>282</v>
      </c>
    </row>
    <row r="1638" spans="2:65" s="12" customFormat="1" ht="22.5" x14ac:dyDescent="0.2">
      <c r="B1638" s="151"/>
      <c r="D1638" s="152" t="s">
        <v>290</v>
      </c>
      <c r="E1638" s="153" t="s">
        <v>1</v>
      </c>
      <c r="F1638" s="154" t="s">
        <v>1230</v>
      </c>
      <c r="H1638" s="155">
        <v>655.07000000000005</v>
      </c>
      <c r="I1638" s="156"/>
      <c r="L1638" s="151"/>
      <c r="M1638" s="157"/>
      <c r="T1638" s="158"/>
      <c r="AT1638" s="153" t="s">
        <v>290</v>
      </c>
      <c r="AU1638" s="153" t="s">
        <v>85</v>
      </c>
      <c r="AV1638" s="12" t="s">
        <v>85</v>
      </c>
      <c r="AW1638" s="12" t="s">
        <v>32</v>
      </c>
      <c r="AX1638" s="12" t="s">
        <v>76</v>
      </c>
      <c r="AY1638" s="153" t="s">
        <v>282</v>
      </c>
    </row>
    <row r="1639" spans="2:65" s="14" customFormat="1" x14ac:dyDescent="0.2">
      <c r="B1639" s="166"/>
      <c r="D1639" s="152" t="s">
        <v>290</v>
      </c>
      <c r="E1639" s="167" t="s">
        <v>1</v>
      </c>
      <c r="F1639" s="168" t="s">
        <v>306</v>
      </c>
      <c r="H1639" s="169">
        <v>655.07000000000005</v>
      </c>
      <c r="I1639" s="170"/>
      <c r="L1639" s="166"/>
      <c r="M1639" s="171"/>
      <c r="T1639" s="172"/>
      <c r="AT1639" s="167" t="s">
        <v>290</v>
      </c>
      <c r="AU1639" s="167" t="s">
        <v>85</v>
      </c>
      <c r="AV1639" s="14" t="s">
        <v>105</v>
      </c>
      <c r="AW1639" s="14" t="s">
        <v>32</v>
      </c>
      <c r="AX1639" s="14" t="s">
        <v>76</v>
      </c>
      <c r="AY1639" s="167" t="s">
        <v>282</v>
      </c>
    </row>
    <row r="1640" spans="2:65" s="15" customFormat="1" x14ac:dyDescent="0.2">
      <c r="B1640" s="173"/>
      <c r="D1640" s="152" t="s">
        <v>290</v>
      </c>
      <c r="E1640" s="174" t="s">
        <v>1</v>
      </c>
      <c r="F1640" s="175" t="s">
        <v>1171</v>
      </c>
      <c r="H1640" s="174" t="s">
        <v>1</v>
      </c>
      <c r="I1640" s="176"/>
      <c r="L1640" s="173"/>
      <c r="M1640" s="177"/>
      <c r="T1640" s="178"/>
      <c r="AT1640" s="174" t="s">
        <v>290</v>
      </c>
      <c r="AU1640" s="174" t="s">
        <v>85</v>
      </c>
      <c r="AV1640" s="15" t="s">
        <v>83</v>
      </c>
      <c r="AW1640" s="15" t="s">
        <v>32</v>
      </c>
      <c r="AX1640" s="15" t="s">
        <v>76</v>
      </c>
      <c r="AY1640" s="174" t="s">
        <v>282</v>
      </c>
    </row>
    <row r="1641" spans="2:65" s="12" customFormat="1" x14ac:dyDescent="0.2">
      <c r="B1641" s="151"/>
      <c r="D1641" s="152" t="s">
        <v>290</v>
      </c>
      <c r="E1641" s="153" t="s">
        <v>1</v>
      </c>
      <c r="F1641" s="154" t="s">
        <v>1657</v>
      </c>
      <c r="H1641" s="155">
        <v>235.63</v>
      </c>
      <c r="I1641" s="156"/>
      <c r="L1641" s="151"/>
      <c r="M1641" s="157"/>
      <c r="T1641" s="158"/>
      <c r="AT1641" s="153" t="s">
        <v>290</v>
      </c>
      <c r="AU1641" s="153" t="s">
        <v>85</v>
      </c>
      <c r="AV1641" s="12" t="s">
        <v>85</v>
      </c>
      <c r="AW1641" s="12" t="s">
        <v>32</v>
      </c>
      <c r="AX1641" s="12" t="s">
        <v>76</v>
      </c>
      <c r="AY1641" s="153" t="s">
        <v>282</v>
      </c>
    </row>
    <row r="1642" spans="2:65" s="14" customFormat="1" x14ac:dyDescent="0.2">
      <c r="B1642" s="166"/>
      <c r="D1642" s="152" t="s">
        <v>290</v>
      </c>
      <c r="E1642" s="167" t="s">
        <v>1</v>
      </c>
      <c r="F1642" s="168" t="s">
        <v>306</v>
      </c>
      <c r="H1642" s="169">
        <v>235.63</v>
      </c>
      <c r="I1642" s="170"/>
      <c r="L1642" s="166"/>
      <c r="M1642" s="171"/>
      <c r="T1642" s="172"/>
      <c r="AT1642" s="167" t="s">
        <v>290</v>
      </c>
      <c r="AU1642" s="167" t="s">
        <v>85</v>
      </c>
      <c r="AV1642" s="14" t="s">
        <v>105</v>
      </c>
      <c r="AW1642" s="14" t="s">
        <v>32</v>
      </c>
      <c r="AX1642" s="14" t="s">
        <v>76</v>
      </c>
      <c r="AY1642" s="167" t="s">
        <v>282</v>
      </c>
    </row>
    <row r="1643" spans="2:65" s="15" customFormat="1" x14ac:dyDescent="0.2">
      <c r="B1643" s="173"/>
      <c r="D1643" s="152" t="s">
        <v>290</v>
      </c>
      <c r="E1643" s="174" t="s">
        <v>1</v>
      </c>
      <c r="F1643" s="175" t="s">
        <v>1173</v>
      </c>
      <c r="H1643" s="174" t="s">
        <v>1</v>
      </c>
      <c r="I1643" s="176"/>
      <c r="L1643" s="173"/>
      <c r="M1643" s="177"/>
      <c r="T1643" s="178"/>
      <c r="AT1643" s="174" t="s">
        <v>290</v>
      </c>
      <c r="AU1643" s="174" t="s">
        <v>85</v>
      </c>
      <c r="AV1643" s="15" t="s">
        <v>83</v>
      </c>
      <c r="AW1643" s="15" t="s">
        <v>32</v>
      </c>
      <c r="AX1643" s="15" t="s">
        <v>76</v>
      </c>
      <c r="AY1643" s="174" t="s">
        <v>282</v>
      </c>
    </row>
    <row r="1644" spans="2:65" s="12" customFormat="1" ht="22.5" x14ac:dyDescent="0.2">
      <c r="B1644" s="151"/>
      <c r="D1644" s="152" t="s">
        <v>290</v>
      </c>
      <c r="E1644" s="153" t="s">
        <v>1</v>
      </c>
      <c r="F1644" s="154" t="s">
        <v>1231</v>
      </c>
      <c r="H1644" s="155">
        <v>52.82</v>
      </c>
      <c r="I1644" s="156"/>
      <c r="L1644" s="151"/>
      <c r="M1644" s="157"/>
      <c r="T1644" s="158"/>
      <c r="AT1644" s="153" t="s">
        <v>290</v>
      </c>
      <c r="AU1644" s="153" t="s">
        <v>85</v>
      </c>
      <c r="AV1644" s="12" t="s">
        <v>85</v>
      </c>
      <c r="AW1644" s="12" t="s">
        <v>32</v>
      </c>
      <c r="AX1644" s="12" t="s">
        <v>76</v>
      </c>
      <c r="AY1644" s="153" t="s">
        <v>282</v>
      </c>
    </row>
    <row r="1645" spans="2:65" s="14" customFormat="1" x14ac:dyDescent="0.2">
      <c r="B1645" s="166"/>
      <c r="D1645" s="152" t="s">
        <v>290</v>
      </c>
      <c r="E1645" s="167" t="s">
        <v>1</v>
      </c>
      <c r="F1645" s="168" t="s">
        <v>306</v>
      </c>
      <c r="H1645" s="169">
        <v>52.82</v>
      </c>
      <c r="I1645" s="170"/>
      <c r="L1645" s="166"/>
      <c r="M1645" s="171"/>
      <c r="T1645" s="172"/>
      <c r="AT1645" s="167" t="s">
        <v>290</v>
      </c>
      <c r="AU1645" s="167" t="s">
        <v>85</v>
      </c>
      <c r="AV1645" s="14" t="s">
        <v>105</v>
      </c>
      <c r="AW1645" s="14" t="s">
        <v>32</v>
      </c>
      <c r="AX1645" s="14" t="s">
        <v>76</v>
      </c>
      <c r="AY1645" s="167" t="s">
        <v>282</v>
      </c>
    </row>
    <row r="1646" spans="2:65" s="15" customFormat="1" x14ac:dyDescent="0.2">
      <c r="B1646" s="173"/>
      <c r="D1646" s="152" t="s">
        <v>290</v>
      </c>
      <c r="E1646" s="174" t="s">
        <v>1</v>
      </c>
      <c r="F1646" s="175" t="s">
        <v>1183</v>
      </c>
      <c r="H1646" s="174" t="s">
        <v>1</v>
      </c>
      <c r="I1646" s="176"/>
      <c r="L1646" s="173"/>
      <c r="M1646" s="177"/>
      <c r="T1646" s="178"/>
      <c r="AT1646" s="174" t="s">
        <v>290</v>
      </c>
      <c r="AU1646" s="174" t="s">
        <v>85</v>
      </c>
      <c r="AV1646" s="15" t="s">
        <v>83</v>
      </c>
      <c r="AW1646" s="15" t="s">
        <v>32</v>
      </c>
      <c r="AX1646" s="15" t="s">
        <v>76</v>
      </c>
      <c r="AY1646" s="174" t="s">
        <v>282</v>
      </c>
    </row>
    <row r="1647" spans="2:65" s="12" customFormat="1" ht="22.5" x14ac:dyDescent="0.2">
      <c r="B1647" s="151"/>
      <c r="D1647" s="152" t="s">
        <v>290</v>
      </c>
      <c r="E1647" s="153" t="s">
        <v>1</v>
      </c>
      <c r="F1647" s="154" t="s">
        <v>1232</v>
      </c>
      <c r="H1647" s="155">
        <v>22.21</v>
      </c>
      <c r="I1647" s="156"/>
      <c r="L1647" s="151"/>
      <c r="M1647" s="157"/>
      <c r="T1647" s="158"/>
      <c r="AT1647" s="153" t="s">
        <v>290</v>
      </c>
      <c r="AU1647" s="153" t="s">
        <v>85</v>
      </c>
      <c r="AV1647" s="12" t="s">
        <v>85</v>
      </c>
      <c r="AW1647" s="12" t="s">
        <v>32</v>
      </c>
      <c r="AX1647" s="12" t="s">
        <v>76</v>
      </c>
      <c r="AY1647" s="153" t="s">
        <v>282</v>
      </c>
    </row>
    <row r="1648" spans="2:65" s="14" customFormat="1" x14ac:dyDescent="0.2">
      <c r="B1648" s="166"/>
      <c r="D1648" s="152" t="s">
        <v>290</v>
      </c>
      <c r="E1648" s="167" t="s">
        <v>1</v>
      </c>
      <c r="F1648" s="168" t="s">
        <v>306</v>
      </c>
      <c r="H1648" s="169">
        <v>22.21</v>
      </c>
      <c r="I1648" s="170"/>
      <c r="L1648" s="166"/>
      <c r="M1648" s="171"/>
      <c r="T1648" s="172"/>
      <c r="AT1648" s="167" t="s">
        <v>290</v>
      </c>
      <c r="AU1648" s="167" t="s">
        <v>85</v>
      </c>
      <c r="AV1648" s="14" t="s">
        <v>105</v>
      </c>
      <c r="AW1648" s="14" t="s">
        <v>32</v>
      </c>
      <c r="AX1648" s="14" t="s">
        <v>76</v>
      </c>
      <c r="AY1648" s="167" t="s">
        <v>282</v>
      </c>
    </row>
    <row r="1649" spans="2:51" s="15" customFormat="1" x14ac:dyDescent="0.2">
      <c r="B1649" s="173"/>
      <c r="D1649" s="152" t="s">
        <v>290</v>
      </c>
      <c r="E1649" s="174" t="s">
        <v>1</v>
      </c>
      <c r="F1649" s="175" t="s">
        <v>1185</v>
      </c>
      <c r="H1649" s="174" t="s">
        <v>1</v>
      </c>
      <c r="I1649" s="176"/>
      <c r="L1649" s="173"/>
      <c r="M1649" s="177"/>
      <c r="T1649" s="178"/>
      <c r="AT1649" s="174" t="s">
        <v>290</v>
      </c>
      <c r="AU1649" s="174" t="s">
        <v>85</v>
      </c>
      <c r="AV1649" s="15" t="s">
        <v>83</v>
      </c>
      <c r="AW1649" s="15" t="s">
        <v>32</v>
      </c>
      <c r="AX1649" s="15" t="s">
        <v>76</v>
      </c>
      <c r="AY1649" s="174" t="s">
        <v>282</v>
      </c>
    </row>
    <row r="1650" spans="2:51" s="12" customFormat="1" x14ac:dyDescent="0.2">
      <c r="B1650" s="151"/>
      <c r="D1650" s="152" t="s">
        <v>290</v>
      </c>
      <c r="E1650" s="153" t="s">
        <v>1</v>
      </c>
      <c r="F1650" s="154" t="s">
        <v>1233</v>
      </c>
      <c r="H1650" s="155">
        <v>26.58</v>
      </c>
      <c r="I1650" s="156"/>
      <c r="L1650" s="151"/>
      <c r="M1650" s="157"/>
      <c r="T1650" s="158"/>
      <c r="AT1650" s="153" t="s">
        <v>290</v>
      </c>
      <c r="AU1650" s="153" t="s">
        <v>85</v>
      </c>
      <c r="AV1650" s="12" t="s">
        <v>85</v>
      </c>
      <c r="AW1650" s="12" t="s">
        <v>32</v>
      </c>
      <c r="AX1650" s="12" t="s">
        <v>76</v>
      </c>
      <c r="AY1650" s="153" t="s">
        <v>282</v>
      </c>
    </row>
    <row r="1651" spans="2:51" s="14" customFormat="1" x14ac:dyDescent="0.2">
      <c r="B1651" s="166"/>
      <c r="D1651" s="152" t="s">
        <v>290</v>
      </c>
      <c r="E1651" s="167" t="s">
        <v>1</v>
      </c>
      <c r="F1651" s="168" t="s">
        <v>306</v>
      </c>
      <c r="H1651" s="169">
        <v>26.58</v>
      </c>
      <c r="I1651" s="170"/>
      <c r="L1651" s="166"/>
      <c r="M1651" s="171"/>
      <c r="T1651" s="172"/>
      <c r="AT1651" s="167" t="s">
        <v>290</v>
      </c>
      <c r="AU1651" s="167" t="s">
        <v>85</v>
      </c>
      <c r="AV1651" s="14" t="s">
        <v>105</v>
      </c>
      <c r="AW1651" s="14" t="s">
        <v>32</v>
      </c>
      <c r="AX1651" s="14" t="s">
        <v>76</v>
      </c>
      <c r="AY1651" s="167" t="s">
        <v>282</v>
      </c>
    </row>
    <row r="1652" spans="2:51" s="15" customFormat="1" x14ac:dyDescent="0.2">
      <c r="B1652" s="173"/>
      <c r="D1652" s="152" t="s">
        <v>290</v>
      </c>
      <c r="E1652" s="174" t="s">
        <v>1</v>
      </c>
      <c r="F1652" s="175" t="s">
        <v>1175</v>
      </c>
      <c r="H1652" s="174" t="s">
        <v>1</v>
      </c>
      <c r="I1652" s="176"/>
      <c r="L1652" s="173"/>
      <c r="M1652" s="177"/>
      <c r="T1652" s="178"/>
      <c r="AT1652" s="174" t="s">
        <v>290</v>
      </c>
      <c r="AU1652" s="174" t="s">
        <v>85</v>
      </c>
      <c r="AV1652" s="15" t="s">
        <v>83</v>
      </c>
      <c r="AW1652" s="15" t="s">
        <v>32</v>
      </c>
      <c r="AX1652" s="15" t="s">
        <v>76</v>
      </c>
      <c r="AY1652" s="174" t="s">
        <v>282</v>
      </c>
    </row>
    <row r="1653" spans="2:51" s="12" customFormat="1" x14ac:dyDescent="0.2">
      <c r="B1653" s="151"/>
      <c r="D1653" s="152" t="s">
        <v>290</v>
      </c>
      <c r="E1653" s="153" t="s">
        <v>1</v>
      </c>
      <c r="F1653" s="154" t="s">
        <v>1234</v>
      </c>
      <c r="H1653" s="155">
        <v>48.73</v>
      </c>
      <c r="I1653" s="156"/>
      <c r="L1653" s="151"/>
      <c r="M1653" s="157"/>
      <c r="T1653" s="158"/>
      <c r="AT1653" s="153" t="s">
        <v>290</v>
      </c>
      <c r="AU1653" s="153" t="s">
        <v>85</v>
      </c>
      <c r="AV1653" s="12" t="s">
        <v>85</v>
      </c>
      <c r="AW1653" s="12" t="s">
        <v>32</v>
      </c>
      <c r="AX1653" s="12" t="s">
        <v>76</v>
      </c>
      <c r="AY1653" s="153" t="s">
        <v>282</v>
      </c>
    </row>
    <row r="1654" spans="2:51" s="14" customFormat="1" x14ac:dyDescent="0.2">
      <c r="B1654" s="166"/>
      <c r="D1654" s="152" t="s">
        <v>290</v>
      </c>
      <c r="E1654" s="167" t="s">
        <v>1</v>
      </c>
      <c r="F1654" s="168" t="s">
        <v>306</v>
      </c>
      <c r="H1654" s="169">
        <v>48.73</v>
      </c>
      <c r="I1654" s="170"/>
      <c r="L1654" s="166"/>
      <c r="M1654" s="171"/>
      <c r="T1654" s="172"/>
      <c r="AT1654" s="167" t="s">
        <v>290</v>
      </c>
      <c r="AU1654" s="167" t="s">
        <v>85</v>
      </c>
      <c r="AV1654" s="14" t="s">
        <v>105</v>
      </c>
      <c r="AW1654" s="14" t="s">
        <v>32</v>
      </c>
      <c r="AX1654" s="14" t="s">
        <v>76</v>
      </c>
      <c r="AY1654" s="167" t="s">
        <v>282</v>
      </c>
    </row>
    <row r="1655" spans="2:51" s="15" customFormat="1" x14ac:dyDescent="0.2">
      <c r="B1655" s="173"/>
      <c r="D1655" s="152" t="s">
        <v>290</v>
      </c>
      <c r="E1655" s="174" t="s">
        <v>1</v>
      </c>
      <c r="F1655" s="175" t="s">
        <v>1187</v>
      </c>
      <c r="H1655" s="174" t="s">
        <v>1</v>
      </c>
      <c r="I1655" s="176"/>
      <c r="L1655" s="173"/>
      <c r="M1655" s="177"/>
      <c r="T1655" s="178"/>
      <c r="AT1655" s="174" t="s">
        <v>290</v>
      </c>
      <c r="AU1655" s="174" t="s">
        <v>85</v>
      </c>
      <c r="AV1655" s="15" t="s">
        <v>83</v>
      </c>
      <c r="AW1655" s="15" t="s">
        <v>32</v>
      </c>
      <c r="AX1655" s="15" t="s">
        <v>76</v>
      </c>
      <c r="AY1655" s="174" t="s">
        <v>282</v>
      </c>
    </row>
    <row r="1656" spans="2:51" s="12" customFormat="1" x14ac:dyDescent="0.2">
      <c r="B1656" s="151"/>
      <c r="D1656" s="152" t="s">
        <v>290</v>
      </c>
      <c r="E1656" s="153" t="s">
        <v>1</v>
      </c>
      <c r="F1656" s="154" t="s">
        <v>1235</v>
      </c>
      <c r="H1656" s="155">
        <v>76.55</v>
      </c>
      <c r="I1656" s="156"/>
      <c r="L1656" s="151"/>
      <c r="M1656" s="157"/>
      <c r="T1656" s="158"/>
      <c r="AT1656" s="153" t="s">
        <v>290</v>
      </c>
      <c r="AU1656" s="153" t="s">
        <v>85</v>
      </c>
      <c r="AV1656" s="12" t="s">
        <v>85</v>
      </c>
      <c r="AW1656" s="12" t="s">
        <v>32</v>
      </c>
      <c r="AX1656" s="12" t="s">
        <v>76</v>
      </c>
      <c r="AY1656" s="153" t="s">
        <v>282</v>
      </c>
    </row>
    <row r="1657" spans="2:51" s="14" customFormat="1" x14ac:dyDescent="0.2">
      <c r="B1657" s="166"/>
      <c r="D1657" s="152" t="s">
        <v>290</v>
      </c>
      <c r="E1657" s="167" t="s">
        <v>1</v>
      </c>
      <c r="F1657" s="168" t="s">
        <v>306</v>
      </c>
      <c r="H1657" s="169">
        <v>76.55</v>
      </c>
      <c r="I1657" s="170"/>
      <c r="L1657" s="166"/>
      <c r="M1657" s="171"/>
      <c r="T1657" s="172"/>
      <c r="AT1657" s="167" t="s">
        <v>290</v>
      </c>
      <c r="AU1657" s="167" t="s">
        <v>85</v>
      </c>
      <c r="AV1657" s="14" t="s">
        <v>105</v>
      </c>
      <c r="AW1657" s="14" t="s">
        <v>32</v>
      </c>
      <c r="AX1657" s="14" t="s">
        <v>76</v>
      </c>
      <c r="AY1657" s="167" t="s">
        <v>282</v>
      </c>
    </row>
    <row r="1658" spans="2:51" s="15" customFormat="1" x14ac:dyDescent="0.2">
      <c r="B1658" s="173"/>
      <c r="D1658" s="152" t="s">
        <v>290</v>
      </c>
      <c r="E1658" s="174" t="s">
        <v>1</v>
      </c>
      <c r="F1658" s="175" t="s">
        <v>1189</v>
      </c>
      <c r="H1658" s="174" t="s">
        <v>1</v>
      </c>
      <c r="I1658" s="176"/>
      <c r="L1658" s="173"/>
      <c r="M1658" s="177"/>
      <c r="T1658" s="178"/>
      <c r="AT1658" s="174" t="s">
        <v>290</v>
      </c>
      <c r="AU1658" s="174" t="s">
        <v>85</v>
      </c>
      <c r="AV1658" s="15" t="s">
        <v>83</v>
      </c>
      <c r="AW1658" s="15" t="s">
        <v>32</v>
      </c>
      <c r="AX1658" s="15" t="s">
        <v>76</v>
      </c>
      <c r="AY1658" s="174" t="s">
        <v>282</v>
      </c>
    </row>
    <row r="1659" spans="2:51" s="12" customFormat="1" x14ac:dyDescent="0.2">
      <c r="B1659" s="151"/>
      <c r="D1659" s="152" t="s">
        <v>290</v>
      </c>
      <c r="E1659" s="153" t="s">
        <v>1</v>
      </c>
      <c r="F1659" s="154" t="s">
        <v>1236</v>
      </c>
      <c r="H1659" s="155">
        <v>52.64</v>
      </c>
      <c r="I1659" s="156"/>
      <c r="L1659" s="151"/>
      <c r="M1659" s="157"/>
      <c r="T1659" s="158"/>
      <c r="AT1659" s="153" t="s">
        <v>290</v>
      </c>
      <c r="AU1659" s="153" t="s">
        <v>85</v>
      </c>
      <c r="AV1659" s="12" t="s">
        <v>85</v>
      </c>
      <c r="AW1659" s="12" t="s">
        <v>32</v>
      </c>
      <c r="AX1659" s="12" t="s">
        <v>76</v>
      </c>
      <c r="AY1659" s="153" t="s">
        <v>282</v>
      </c>
    </row>
    <row r="1660" spans="2:51" s="14" customFormat="1" x14ac:dyDescent="0.2">
      <c r="B1660" s="166"/>
      <c r="D1660" s="152" t="s">
        <v>290</v>
      </c>
      <c r="E1660" s="167" t="s">
        <v>1</v>
      </c>
      <c r="F1660" s="168" t="s">
        <v>306</v>
      </c>
      <c r="H1660" s="169">
        <v>52.64</v>
      </c>
      <c r="I1660" s="170"/>
      <c r="L1660" s="166"/>
      <c r="M1660" s="171"/>
      <c r="T1660" s="172"/>
      <c r="AT1660" s="167" t="s">
        <v>290</v>
      </c>
      <c r="AU1660" s="167" t="s">
        <v>85</v>
      </c>
      <c r="AV1660" s="14" t="s">
        <v>105</v>
      </c>
      <c r="AW1660" s="14" t="s">
        <v>32</v>
      </c>
      <c r="AX1660" s="14" t="s">
        <v>76</v>
      </c>
      <c r="AY1660" s="167" t="s">
        <v>282</v>
      </c>
    </row>
    <row r="1661" spans="2:51" s="15" customFormat="1" x14ac:dyDescent="0.2">
      <c r="B1661" s="173"/>
      <c r="D1661" s="152" t="s">
        <v>290</v>
      </c>
      <c r="E1661" s="174" t="s">
        <v>1</v>
      </c>
      <c r="F1661" s="175" t="s">
        <v>1177</v>
      </c>
      <c r="H1661" s="174" t="s">
        <v>1</v>
      </c>
      <c r="I1661" s="176"/>
      <c r="L1661" s="173"/>
      <c r="M1661" s="177"/>
      <c r="T1661" s="178"/>
      <c r="AT1661" s="174" t="s">
        <v>290</v>
      </c>
      <c r="AU1661" s="174" t="s">
        <v>85</v>
      </c>
      <c r="AV1661" s="15" t="s">
        <v>83</v>
      </c>
      <c r="AW1661" s="15" t="s">
        <v>32</v>
      </c>
      <c r="AX1661" s="15" t="s">
        <v>76</v>
      </c>
      <c r="AY1661" s="174" t="s">
        <v>282</v>
      </c>
    </row>
    <row r="1662" spans="2:51" s="12" customFormat="1" x14ac:dyDescent="0.2">
      <c r="B1662" s="151"/>
      <c r="D1662" s="152" t="s">
        <v>290</v>
      </c>
      <c r="E1662" s="153" t="s">
        <v>1</v>
      </c>
      <c r="F1662" s="154" t="s">
        <v>1658</v>
      </c>
      <c r="H1662" s="155">
        <v>28.5</v>
      </c>
      <c r="I1662" s="156"/>
      <c r="L1662" s="151"/>
      <c r="M1662" s="157"/>
      <c r="T1662" s="158"/>
      <c r="AT1662" s="153" t="s">
        <v>290</v>
      </c>
      <c r="AU1662" s="153" t="s">
        <v>85</v>
      </c>
      <c r="AV1662" s="12" t="s">
        <v>85</v>
      </c>
      <c r="AW1662" s="12" t="s">
        <v>32</v>
      </c>
      <c r="AX1662" s="12" t="s">
        <v>76</v>
      </c>
      <c r="AY1662" s="153" t="s">
        <v>282</v>
      </c>
    </row>
    <row r="1663" spans="2:51" s="14" customFormat="1" x14ac:dyDescent="0.2">
      <c r="B1663" s="166"/>
      <c r="D1663" s="152" t="s">
        <v>290</v>
      </c>
      <c r="E1663" s="167" t="s">
        <v>1</v>
      </c>
      <c r="F1663" s="168" t="s">
        <v>306</v>
      </c>
      <c r="H1663" s="169">
        <v>28.5</v>
      </c>
      <c r="I1663" s="170"/>
      <c r="L1663" s="166"/>
      <c r="M1663" s="171"/>
      <c r="T1663" s="172"/>
      <c r="AT1663" s="167" t="s">
        <v>290</v>
      </c>
      <c r="AU1663" s="167" t="s">
        <v>85</v>
      </c>
      <c r="AV1663" s="14" t="s">
        <v>105</v>
      </c>
      <c r="AW1663" s="14" t="s">
        <v>32</v>
      </c>
      <c r="AX1663" s="14" t="s">
        <v>76</v>
      </c>
      <c r="AY1663" s="167" t="s">
        <v>282</v>
      </c>
    </row>
    <row r="1664" spans="2:51" s="13" customFormat="1" x14ac:dyDescent="0.2">
      <c r="B1664" s="159"/>
      <c r="D1664" s="152" t="s">
        <v>290</v>
      </c>
      <c r="E1664" s="160" t="s">
        <v>1</v>
      </c>
      <c r="F1664" s="161" t="s">
        <v>292</v>
      </c>
      <c r="H1664" s="162">
        <v>1198.73</v>
      </c>
      <c r="I1664" s="163"/>
      <c r="L1664" s="159"/>
      <c r="M1664" s="164"/>
      <c r="T1664" s="165"/>
      <c r="AT1664" s="160" t="s">
        <v>290</v>
      </c>
      <c r="AU1664" s="160" t="s">
        <v>85</v>
      </c>
      <c r="AV1664" s="13" t="s">
        <v>288</v>
      </c>
      <c r="AW1664" s="13" t="s">
        <v>32</v>
      </c>
      <c r="AX1664" s="13" t="s">
        <v>83</v>
      </c>
      <c r="AY1664" s="160" t="s">
        <v>282</v>
      </c>
    </row>
    <row r="1665" spans="2:65" s="1" customFormat="1" ht="24.2" customHeight="1" x14ac:dyDescent="0.2">
      <c r="B1665" s="32"/>
      <c r="C1665" s="179" t="s">
        <v>1786</v>
      </c>
      <c r="D1665" s="179" t="s">
        <v>1020</v>
      </c>
      <c r="E1665" s="180" t="s">
        <v>1787</v>
      </c>
      <c r="F1665" s="181" t="s">
        <v>1788</v>
      </c>
      <c r="G1665" s="182" t="s">
        <v>287</v>
      </c>
      <c r="H1665" s="183">
        <v>1397.12</v>
      </c>
      <c r="I1665" s="184"/>
      <c r="J1665" s="185">
        <f>ROUND(I1665*H1665,2)</f>
        <v>0</v>
      </c>
      <c r="K1665" s="186"/>
      <c r="L1665" s="187"/>
      <c r="M1665" s="188" t="s">
        <v>1</v>
      </c>
      <c r="N1665" s="189" t="s">
        <v>41</v>
      </c>
      <c r="P1665" s="147">
        <f>O1665*H1665</f>
        <v>0</v>
      </c>
      <c r="Q1665" s="147">
        <v>4.0000000000000002E-4</v>
      </c>
      <c r="R1665" s="147">
        <f>Q1665*H1665</f>
        <v>0.55884800000000001</v>
      </c>
      <c r="S1665" s="147">
        <v>0</v>
      </c>
      <c r="T1665" s="148">
        <f>S1665*H1665</f>
        <v>0</v>
      </c>
      <c r="AR1665" s="149" t="s">
        <v>498</v>
      </c>
      <c r="AT1665" s="149" t="s">
        <v>1020</v>
      </c>
      <c r="AU1665" s="149" t="s">
        <v>85</v>
      </c>
      <c r="AY1665" s="17" t="s">
        <v>282</v>
      </c>
      <c r="BE1665" s="150">
        <f>IF(N1665="základní",J1665,0)</f>
        <v>0</v>
      </c>
      <c r="BF1665" s="150">
        <f>IF(N1665="snížená",J1665,0)</f>
        <v>0</v>
      </c>
      <c r="BG1665" s="150">
        <f>IF(N1665="zákl. přenesená",J1665,0)</f>
        <v>0</v>
      </c>
      <c r="BH1665" s="150">
        <f>IF(N1665="sníž. přenesená",J1665,0)</f>
        <v>0</v>
      </c>
      <c r="BI1665" s="150">
        <f>IF(N1665="nulová",J1665,0)</f>
        <v>0</v>
      </c>
      <c r="BJ1665" s="17" t="s">
        <v>83</v>
      </c>
      <c r="BK1665" s="150">
        <f>ROUND(I1665*H1665,2)</f>
        <v>0</v>
      </c>
      <c r="BL1665" s="17" t="s">
        <v>199</v>
      </c>
      <c r="BM1665" s="149" t="s">
        <v>1789</v>
      </c>
    </row>
    <row r="1666" spans="2:65" s="12" customFormat="1" x14ac:dyDescent="0.2">
      <c r="B1666" s="151"/>
      <c r="D1666" s="152" t="s">
        <v>290</v>
      </c>
      <c r="F1666" s="154" t="s">
        <v>1790</v>
      </c>
      <c r="H1666" s="155">
        <v>1397.12</v>
      </c>
      <c r="I1666" s="156"/>
      <c r="L1666" s="151"/>
      <c r="M1666" s="157"/>
      <c r="T1666" s="158"/>
      <c r="AT1666" s="153" t="s">
        <v>290</v>
      </c>
      <c r="AU1666" s="153" t="s">
        <v>85</v>
      </c>
      <c r="AV1666" s="12" t="s">
        <v>85</v>
      </c>
      <c r="AW1666" s="12" t="s">
        <v>4</v>
      </c>
      <c r="AX1666" s="12" t="s">
        <v>83</v>
      </c>
      <c r="AY1666" s="153" t="s">
        <v>282</v>
      </c>
    </row>
    <row r="1667" spans="2:65" s="1" customFormat="1" ht="24.2" customHeight="1" x14ac:dyDescent="0.2">
      <c r="B1667" s="32"/>
      <c r="C1667" s="137" t="s">
        <v>1791</v>
      </c>
      <c r="D1667" s="137" t="s">
        <v>284</v>
      </c>
      <c r="E1667" s="138" t="s">
        <v>1792</v>
      </c>
      <c r="F1667" s="139" t="s">
        <v>1793</v>
      </c>
      <c r="G1667" s="140" t="s">
        <v>287</v>
      </c>
      <c r="H1667" s="141">
        <v>577.84</v>
      </c>
      <c r="I1667" s="142"/>
      <c r="J1667" s="143">
        <f>ROUND(I1667*H1667,2)</f>
        <v>0</v>
      </c>
      <c r="K1667" s="144"/>
      <c r="L1667" s="32"/>
      <c r="M1667" s="145" t="s">
        <v>1</v>
      </c>
      <c r="N1667" s="146" t="s">
        <v>41</v>
      </c>
      <c r="P1667" s="147">
        <f>O1667*H1667</f>
        <v>0</v>
      </c>
      <c r="Q1667" s="147">
        <v>1.0000000000000001E-5</v>
      </c>
      <c r="R1667" s="147">
        <f>Q1667*H1667</f>
        <v>5.7784000000000004E-3</v>
      </c>
      <c r="S1667" s="147">
        <v>0</v>
      </c>
      <c r="T1667" s="148">
        <f>S1667*H1667</f>
        <v>0</v>
      </c>
      <c r="AR1667" s="149" t="s">
        <v>199</v>
      </c>
      <c r="AT1667" s="149" t="s">
        <v>284</v>
      </c>
      <c r="AU1667" s="149" t="s">
        <v>85</v>
      </c>
      <c r="AY1667" s="17" t="s">
        <v>282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83</v>
      </c>
      <c r="BK1667" s="150">
        <f>ROUND(I1667*H1667,2)</f>
        <v>0</v>
      </c>
      <c r="BL1667" s="17" t="s">
        <v>199</v>
      </c>
      <c r="BM1667" s="149" t="s">
        <v>1794</v>
      </c>
    </row>
    <row r="1668" spans="2:65" s="15" customFormat="1" x14ac:dyDescent="0.2">
      <c r="B1668" s="173"/>
      <c r="D1668" s="152" t="s">
        <v>290</v>
      </c>
      <c r="E1668" s="174" t="s">
        <v>1</v>
      </c>
      <c r="F1668" s="175" t="s">
        <v>1140</v>
      </c>
      <c r="H1668" s="174" t="s">
        <v>1</v>
      </c>
      <c r="I1668" s="176"/>
      <c r="L1668" s="173"/>
      <c r="M1668" s="177"/>
      <c r="T1668" s="178"/>
      <c r="AT1668" s="174" t="s">
        <v>290</v>
      </c>
      <c r="AU1668" s="174" t="s">
        <v>85</v>
      </c>
      <c r="AV1668" s="15" t="s">
        <v>83</v>
      </c>
      <c r="AW1668" s="15" t="s">
        <v>32</v>
      </c>
      <c r="AX1668" s="15" t="s">
        <v>76</v>
      </c>
      <c r="AY1668" s="174" t="s">
        <v>282</v>
      </c>
    </row>
    <row r="1669" spans="2:65" s="12" customFormat="1" x14ac:dyDescent="0.2">
      <c r="B1669" s="151"/>
      <c r="D1669" s="152" t="s">
        <v>290</v>
      </c>
      <c r="E1669" s="153" t="s">
        <v>1</v>
      </c>
      <c r="F1669" s="154" t="s">
        <v>1141</v>
      </c>
      <c r="H1669" s="155">
        <v>343.93799999999999</v>
      </c>
      <c r="I1669" s="156"/>
      <c r="L1669" s="151"/>
      <c r="M1669" s="157"/>
      <c r="T1669" s="158"/>
      <c r="AT1669" s="153" t="s">
        <v>290</v>
      </c>
      <c r="AU1669" s="153" t="s">
        <v>85</v>
      </c>
      <c r="AV1669" s="12" t="s">
        <v>85</v>
      </c>
      <c r="AW1669" s="12" t="s">
        <v>32</v>
      </c>
      <c r="AX1669" s="12" t="s">
        <v>76</v>
      </c>
      <c r="AY1669" s="153" t="s">
        <v>282</v>
      </c>
    </row>
    <row r="1670" spans="2:65" s="12" customFormat="1" x14ac:dyDescent="0.2">
      <c r="B1670" s="151"/>
      <c r="D1670" s="152" t="s">
        <v>290</v>
      </c>
      <c r="E1670" s="153" t="s">
        <v>1</v>
      </c>
      <c r="F1670" s="154" t="s">
        <v>1142</v>
      </c>
      <c r="H1670" s="155">
        <v>59.85</v>
      </c>
      <c r="I1670" s="156"/>
      <c r="L1670" s="151"/>
      <c r="M1670" s="157"/>
      <c r="T1670" s="158"/>
      <c r="AT1670" s="153" t="s">
        <v>290</v>
      </c>
      <c r="AU1670" s="153" t="s">
        <v>85</v>
      </c>
      <c r="AV1670" s="12" t="s">
        <v>85</v>
      </c>
      <c r="AW1670" s="12" t="s">
        <v>32</v>
      </c>
      <c r="AX1670" s="12" t="s">
        <v>76</v>
      </c>
      <c r="AY1670" s="153" t="s">
        <v>282</v>
      </c>
    </row>
    <row r="1671" spans="2:65" s="14" customFormat="1" x14ac:dyDescent="0.2">
      <c r="B1671" s="166"/>
      <c r="D1671" s="152" t="s">
        <v>290</v>
      </c>
      <c r="E1671" s="167" t="s">
        <v>1</v>
      </c>
      <c r="F1671" s="168" t="s">
        <v>306</v>
      </c>
      <c r="H1671" s="169">
        <v>403.78800000000001</v>
      </c>
      <c r="I1671" s="170"/>
      <c r="L1671" s="166"/>
      <c r="M1671" s="171"/>
      <c r="T1671" s="172"/>
      <c r="AT1671" s="167" t="s">
        <v>290</v>
      </c>
      <c r="AU1671" s="167" t="s">
        <v>85</v>
      </c>
      <c r="AV1671" s="14" t="s">
        <v>105</v>
      </c>
      <c r="AW1671" s="14" t="s">
        <v>32</v>
      </c>
      <c r="AX1671" s="14" t="s">
        <v>76</v>
      </c>
      <c r="AY1671" s="167" t="s">
        <v>282</v>
      </c>
    </row>
    <row r="1672" spans="2:65" s="12" customFormat="1" x14ac:dyDescent="0.2">
      <c r="B1672" s="151"/>
      <c r="D1672" s="152" t="s">
        <v>290</v>
      </c>
      <c r="E1672" s="153" t="s">
        <v>1</v>
      </c>
      <c r="F1672" s="154" t="s">
        <v>609</v>
      </c>
      <c r="H1672" s="155">
        <v>-179.91</v>
      </c>
      <c r="I1672" s="156"/>
      <c r="L1672" s="151"/>
      <c r="M1672" s="157"/>
      <c r="T1672" s="158"/>
      <c r="AT1672" s="153" t="s">
        <v>290</v>
      </c>
      <c r="AU1672" s="153" t="s">
        <v>85</v>
      </c>
      <c r="AV1672" s="12" t="s">
        <v>85</v>
      </c>
      <c r="AW1672" s="12" t="s">
        <v>32</v>
      </c>
      <c r="AX1672" s="12" t="s">
        <v>76</v>
      </c>
      <c r="AY1672" s="153" t="s">
        <v>282</v>
      </c>
    </row>
    <row r="1673" spans="2:65" s="14" customFormat="1" x14ac:dyDescent="0.2">
      <c r="B1673" s="166"/>
      <c r="D1673" s="152" t="s">
        <v>290</v>
      </c>
      <c r="E1673" s="167" t="s">
        <v>1</v>
      </c>
      <c r="F1673" s="168" t="s">
        <v>306</v>
      </c>
      <c r="H1673" s="169">
        <v>-179.91</v>
      </c>
      <c r="I1673" s="170"/>
      <c r="L1673" s="166"/>
      <c r="M1673" s="171"/>
      <c r="T1673" s="172"/>
      <c r="AT1673" s="167" t="s">
        <v>290</v>
      </c>
      <c r="AU1673" s="167" t="s">
        <v>85</v>
      </c>
      <c r="AV1673" s="14" t="s">
        <v>105</v>
      </c>
      <c r="AW1673" s="14" t="s">
        <v>32</v>
      </c>
      <c r="AX1673" s="14" t="s">
        <v>76</v>
      </c>
      <c r="AY1673" s="167" t="s">
        <v>282</v>
      </c>
    </row>
    <row r="1674" spans="2:65" s="12" customFormat="1" ht="22.5" x14ac:dyDescent="0.2">
      <c r="B1674" s="151"/>
      <c r="D1674" s="152" t="s">
        <v>290</v>
      </c>
      <c r="E1674" s="153" t="s">
        <v>1</v>
      </c>
      <c r="F1674" s="154" t="s">
        <v>1795</v>
      </c>
      <c r="H1674" s="155">
        <v>38.020000000000003</v>
      </c>
      <c r="I1674" s="156"/>
      <c r="L1674" s="151"/>
      <c r="M1674" s="157"/>
      <c r="T1674" s="158"/>
      <c r="AT1674" s="153" t="s">
        <v>290</v>
      </c>
      <c r="AU1674" s="153" t="s">
        <v>85</v>
      </c>
      <c r="AV1674" s="12" t="s">
        <v>85</v>
      </c>
      <c r="AW1674" s="12" t="s">
        <v>32</v>
      </c>
      <c r="AX1674" s="12" t="s">
        <v>76</v>
      </c>
      <c r="AY1674" s="153" t="s">
        <v>282</v>
      </c>
    </row>
    <row r="1675" spans="2:65" s="14" customFormat="1" x14ac:dyDescent="0.2">
      <c r="B1675" s="166"/>
      <c r="D1675" s="152" t="s">
        <v>290</v>
      </c>
      <c r="E1675" s="167" t="s">
        <v>1</v>
      </c>
      <c r="F1675" s="168" t="s">
        <v>306</v>
      </c>
      <c r="H1675" s="169">
        <v>38.020000000000003</v>
      </c>
      <c r="I1675" s="170"/>
      <c r="L1675" s="166"/>
      <c r="M1675" s="171"/>
      <c r="T1675" s="172"/>
      <c r="AT1675" s="167" t="s">
        <v>290</v>
      </c>
      <c r="AU1675" s="167" t="s">
        <v>85</v>
      </c>
      <c r="AV1675" s="14" t="s">
        <v>105</v>
      </c>
      <c r="AW1675" s="14" t="s">
        <v>32</v>
      </c>
      <c r="AX1675" s="14" t="s">
        <v>76</v>
      </c>
      <c r="AY1675" s="167" t="s">
        <v>282</v>
      </c>
    </row>
    <row r="1676" spans="2:65" s="15" customFormat="1" x14ac:dyDescent="0.2">
      <c r="B1676" s="173"/>
      <c r="D1676" s="152" t="s">
        <v>290</v>
      </c>
      <c r="E1676" s="174" t="s">
        <v>1</v>
      </c>
      <c r="F1676" s="175" t="s">
        <v>1143</v>
      </c>
      <c r="H1676" s="174" t="s">
        <v>1</v>
      </c>
      <c r="I1676" s="176"/>
      <c r="L1676" s="173"/>
      <c r="M1676" s="177"/>
      <c r="T1676" s="178"/>
      <c r="AT1676" s="174" t="s">
        <v>290</v>
      </c>
      <c r="AU1676" s="174" t="s">
        <v>85</v>
      </c>
      <c r="AV1676" s="15" t="s">
        <v>83</v>
      </c>
      <c r="AW1676" s="15" t="s">
        <v>32</v>
      </c>
      <c r="AX1676" s="15" t="s">
        <v>76</v>
      </c>
      <c r="AY1676" s="174" t="s">
        <v>282</v>
      </c>
    </row>
    <row r="1677" spans="2:65" s="12" customFormat="1" x14ac:dyDescent="0.2">
      <c r="B1677" s="151"/>
      <c r="D1677" s="152" t="s">
        <v>290</v>
      </c>
      <c r="E1677" s="153" t="s">
        <v>1</v>
      </c>
      <c r="F1677" s="154" t="s">
        <v>1144</v>
      </c>
      <c r="H1677" s="155">
        <v>187.88</v>
      </c>
      <c r="I1677" s="156"/>
      <c r="L1677" s="151"/>
      <c r="M1677" s="157"/>
      <c r="T1677" s="158"/>
      <c r="AT1677" s="153" t="s">
        <v>290</v>
      </c>
      <c r="AU1677" s="153" t="s">
        <v>85</v>
      </c>
      <c r="AV1677" s="12" t="s">
        <v>85</v>
      </c>
      <c r="AW1677" s="12" t="s">
        <v>32</v>
      </c>
      <c r="AX1677" s="12" t="s">
        <v>76</v>
      </c>
      <c r="AY1677" s="153" t="s">
        <v>282</v>
      </c>
    </row>
    <row r="1678" spans="2:65" s="12" customFormat="1" x14ac:dyDescent="0.2">
      <c r="B1678" s="151"/>
      <c r="D1678" s="152" t="s">
        <v>290</v>
      </c>
      <c r="E1678" s="153" t="s">
        <v>1</v>
      </c>
      <c r="F1678" s="154" t="s">
        <v>1145</v>
      </c>
      <c r="H1678" s="155">
        <v>-13.44</v>
      </c>
      <c r="I1678" s="156"/>
      <c r="L1678" s="151"/>
      <c r="M1678" s="157"/>
      <c r="T1678" s="158"/>
      <c r="AT1678" s="153" t="s">
        <v>290</v>
      </c>
      <c r="AU1678" s="153" t="s">
        <v>85</v>
      </c>
      <c r="AV1678" s="12" t="s">
        <v>85</v>
      </c>
      <c r="AW1678" s="12" t="s">
        <v>32</v>
      </c>
      <c r="AX1678" s="12" t="s">
        <v>76</v>
      </c>
      <c r="AY1678" s="153" t="s">
        <v>282</v>
      </c>
    </row>
    <row r="1679" spans="2:65" s="12" customFormat="1" x14ac:dyDescent="0.2">
      <c r="B1679" s="151"/>
      <c r="D1679" s="152" t="s">
        <v>290</v>
      </c>
      <c r="E1679" s="153" t="s">
        <v>1</v>
      </c>
      <c r="F1679" s="154" t="s">
        <v>1627</v>
      </c>
      <c r="H1679" s="155">
        <v>69.795000000000002</v>
      </c>
      <c r="I1679" s="156"/>
      <c r="L1679" s="151"/>
      <c r="M1679" s="157"/>
      <c r="T1679" s="158"/>
      <c r="AT1679" s="153" t="s">
        <v>290</v>
      </c>
      <c r="AU1679" s="153" t="s">
        <v>85</v>
      </c>
      <c r="AV1679" s="12" t="s">
        <v>85</v>
      </c>
      <c r="AW1679" s="12" t="s">
        <v>32</v>
      </c>
      <c r="AX1679" s="12" t="s">
        <v>76</v>
      </c>
      <c r="AY1679" s="153" t="s">
        <v>282</v>
      </c>
    </row>
    <row r="1680" spans="2:65" s="12" customFormat="1" ht="33.75" x14ac:dyDescent="0.2">
      <c r="B1680" s="151"/>
      <c r="D1680" s="152" t="s">
        <v>290</v>
      </c>
      <c r="E1680" s="153" t="s">
        <v>1</v>
      </c>
      <c r="F1680" s="154" t="s">
        <v>1148</v>
      </c>
      <c r="H1680" s="155">
        <v>-81.314999999999998</v>
      </c>
      <c r="I1680" s="156"/>
      <c r="L1680" s="151"/>
      <c r="M1680" s="157"/>
      <c r="T1680" s="158"/>
      <c r="AT1680" s="153" t="s">
        <v>290</v>
      </c>
      <c r="AU1680" s="153" t="s">
        <v>85</v>
      </c>
      <c r="AV1680" s="12" t="s">
        <v>85</v>
      </c>
      <c r="AW1680" s="12" t="s">
        <v>32</v>
      </c>
      <c r="AX1680" s="12" t="s">
        <v>76</v>
      </c>
      <c r="AY1680" s="153" t="s">
        <v>282</v>
      </c>
    </row>
    <row r="1681" spans="2:51" s="14" customFormat="1" x14ac:dyDescent="0.2">
      <c r="B1681" s="166"/>
      <c r="D1681" s="152" t="s">
        <v>290</v>
      </c>
      <c r="E1681" s="167" t="s">
        <v>1</v>
      </c>
      <c r="F1681" s="168" t="s">
        <v>306</v>
      </c>
      <c r="H1681" s="169">
        <v>162.91999999999999</v>
      </c>
      <c r="I1681" s="170"/>
      <c r="L1681" s="166"/>
      <c r="M1681" s="171"/>
      <c r="T1681" s="172"/>
      <c r="AT1681" s="167" t="s">
        <v>290</v>
      </c>
      <c r="AU1681" s="167" t="s">
        <v>85</v>
      </c>
      <c r="AV1681" s="14" t="s">
        <v>105</v>
      </c>
      <c r="AW1681" s="14" t="s">
        <v>32</v>
      </c>
      <c r="AX1681" s="14" t="s">
        <v>76</v>
      </c>
      <c r="AY1681" s="167" t="s">
        <v>282</v>
      </c>
    </row>
    <row r="1682" spans="2:51" s="12" customFormat="1" x14ac:dyDescent="0.2">
      <c r="B1682" s="151"/>
      <c r="D1682" s="152" t="s">
        <v>290</v>
      </c>
      <c r="E1682" s="153" t="s">
        <v>1</v>
      </c>
      <c r="F1682" s="154" t="s">
        <v>1149</v>
      </c>
      <c r="H1682" s="155">
        <v>128.80000000000001</v>
      </c>
      <c r="I1682" s="156"/>
      <c r="L1682" s="151"/>
      <c r="M1682" s="157"/>
      <c r="T1682" s="158"/>
      <c r="AT1682" s="153" t="s">
        <v>290</v>
      </c>
      <c r="AU1682" s="153" t="s">
        <v>85</v>
      </c>
      <c r="AV1682" s="12" t="s">
        <v>85</v>
      </c>
      <c r="AW1682" s="12" t="s">
        <v>32</v>
      </c>
      <c r="AX1682" s="12" t="s">
        <v>76</v>
      </c>
      <c r="AY1682" s="153" t="s">
        <v>282</v>
      </c>
    </row>
    <row r="1683" spans="2:51" s="12" customFormat="1" x14ac:dyDescent="0.2">
      <c r="B1683" s="151"/>
      <c r="D1683" s="152" t="s">
        <v>290</v>
      </c>
      <c r="E1683" s="153" t="s">
        <v>1</v>
      </c>
      <c r="F1683" s="154" t="s">
        <v>1150</v>
      </c>
      <c r="H1683" s="155">
        <v>-58.185000000000002</v>
      </c>
      <c r="I1683" s="156"/>
      <c r="L1683" s="151"/>
      <c r="M1683" s="157"/>
      <c r="T1683" s="158"/>
      <c r="AT1683" s="153" t="s">
        <v>290</v>
      </c>
      <c r="AU1683" s="153" t="s">
        <v>85</v>
      </c>
      <c r="AV1683" s="12" t="s">
        <v>85</v>
      </c>
      <c r="AW1683" s="12" t="s">
        <v>32</v>
      </c>
      <c r="AX1683" s="12" t="s">
        <v>76</v>
      </c>
      <c r="AY1683" s="153" t="s">
        <v>282</v>
      </c>
    </row>
    <row r="1684" spans="2:51" s="14" customFormat="1" x14ac:dyDescent="0.2">
      <c r="B1684" s="166"/>
      <c r="D1684" s="152" t="s">
        <v>290</v>
      </c>
      <c r="E1684" s="167" t="s">
        <v>1</v>
      </c>
      <c r="F1684" s="168" t="s">
        <v>306</v>
      </c>
      <c r="H1684" s="169">
        <v>70.614999999999995</v>
      </c>
      <c r="I1684" s="170"/>
      <c r="L1684" s="166"/>
      <c r="M1684" s="171"/>
      <c r="T1684" s="172"/>
      <c r="AT1684" s="167" t="s">
        <v>290</v>
      </c>
      <c r="AU1684" s="167" t="s">
        <v>85</v>
      </c>
      <c r="AV1684" s="14" t="s">
        <v>105</v>
      </c>
      <c r="AW1684" s="14" t="s">
        <v>32</v>
      </c>
      <c r="AX1684" s="14" t="s">
        <v>76</v>
      </c>
      <c r="AY1684" s="167" t="s">
        <v>282</v>
      </c>
    </row>
    <row r="1685" spans="2:51" s="12" customFormat="1" x14ac:dyDescent="0.2">
      <c r="B1685" s="151"/>
      <c r="D1685" s="152" t="s">
        <v>290</v>
      </c>
      <c r="E1685" s="153" t="s">
        <v>1</v>
      </c>
      <c r="F1685" s="154" t="s">
        <v>1151</v>
      </c>
      <c r="H1685" s="155">
        <v>46.8</v>
      </c>
      <c r="I1685" s="156"/>
      <c r="L1685" s="151"/>
      <c r="M1685" s="157"/>
      <c r="T1685" s="158"/>
      <c r="AT1685" s="153" t="s">
        <v>290</v>
      </c>
      <c r="AU1685" s="153" t="s">
        <v>85</v>
      </c>
      <c r="AV1685" s="12" t="s">
        <v>85</v>
      </c>
      <c r="AW1685" s="12" t="s">
        <v>32</v>
      </c>
      <c r="AX1685" s="12" t="s">
        <v>76</v>
      </c>
      <c r="AY1685" s="153" t="s">
        <v>282</v>
      </c>
    </row>
    <row r="1686" spans="2:51" s="14" customFormat="1" x14ac:dyDescent="0.2">
      <c r="B1686" s="166"/>
      <c r="D1686" s="152" t="s">
        <v>290</v>
      </c>
      <c r="E1686" s="167" t="s">
        <v>1</v>
      </c>
      <c r="F1686" s="168" t="s">
        <v>306</v>
      </c>
      <c r="H1686" s="169">
        <v>46.8</v>
      </c>
      <c r="I1686" s="170"/>
      <c r="L1686" s="166"/>
      <c r="M1686" s="171"/>
      <c r="T1686" s="172"/>
      <c r="AT1686" s="167" t="s">
        <v>290</v>
      </c>
      <c r="AU1686" s="167" t="s">
        <v>85</v>
      </c>
      <c r="AV1686" s="14" t="s">
        <v>105</v>
      </c>
      <c r="AW1686" s="14" t="s">
        <v>32</v>
      </c>
      <c r="AX1686" s="14" t="s">
        <v>76</v>
      </c>
      <c r="AY1686" s="167" t="s">
        <v>282</v>
      </c>
    </row>
    <row r="1687" spans="2:51" s="12" customFormat="1" x14ac:dyDescent="0.2">
      <c r="B1687" s="151"/>
      <c r="D1687" s="152" t="s">
        <v>290</v>
      </c>
      <c r="E1687" s="153" t="s">
        <v>1</v>
      </c>
      <c r="F1687" s="154" t="s">
        <v>1628</v>
      </c>
      <c r="H1687" s="155">
        <v>3.08</v>
      </c>
      <c r="I1687" s="156"/>
      <c r="L1687" s="151"/>
      <c r="M1687" s="157"/>
      <c r="T1687" s="158"/>
      <c r="AT1687" s="153" t="s">
        <v>290</v>
      </c>
      <c r="AU1687" s="153" t="s">
        <v>85</v>
      </c>
      <c r="AV1687" s="12" t="s">
        <v>85</v>
      </c>
      <c r="AW1687" s="12" t="s">
        <v>32</v>
      </c>
      <c r="AX1687" s="12" t="s">
        <v>76</v>
      </c>
      <c r="AY1687" s="153" t="s">
        <v>282</v>
      </c>
    </row>
    <row r="1688" spans="2:51" s="12" customFormat="1" ht="22.5" x14ac:dyDescent="0.2">
      <c r="B1688" s="151"/>
      <c r="D1688" s="152" t="s">
        <v>290</v>
      </c>
      <c r="E1688" s="153" t="s">
        <v>1</v>
      </c>
      <c r="F1688" s="154" t="s">
        <v>1629</v>
      </c>
      <c r="H1688" s="155">
        <v>19.071999999999999</v>
      </c>
      <c r="I1688" s="156"/>
      <c r="L1688" s="151"/>
      <c r="M1688" s="157"/>
      <c r="T1688" s="158"/>
      <c r="AT1688" s="153" t="s">
        <v>290</v>
      </c>
      <c r="AU1688" s="153" t="s">
        <v>85</v>
      </c>
      <c r="AV1688" s="12" t="s">
        <v>85</v>
      </c>
      <c r="AW1688" s="12" t="s">
        <v>32</v>
      </c>
      <c r="AX1688" s="12" t="s">
        <v>76</v>
      </c>
      <c r="AY1688" s="153" t="s">
        <v>282</v>
      </c>
    </row>
    <row r="1689" spans="2:51" s="12" customFormat="1" x14ac:dyDescent="0.2">
      <c r="B1689" s="151"/>
      <c r="D1689" s="152" t="s">
        <v>290</v>
      </c>
      <c r="E1689" s="153" t="s">
        <v>1</v>
      </c>
      <c r="F1689" s="154" t="s">
        <v>1630</v>
      </c>
      <c r="H1689" s="155">
        <v>11.55</v>
      </c>
      <c r="I1689" s="156"/>
      <c r="L1689" s="151"/>
      <c r="M1689" s="157"/>
      <c r="T1689" s="158"/>
      <c r="AT1689" s="153" t="s">
        <v>290</v>
      </c>
      <c r="AU1689" s="153" t="s">
        <v>85</v>
      </c>
      <c r="AV1689" s="12" t="s">
        <v>85</v>
      </c>
      <c r="AW1689" s="12" t="s">
        <v>32</v>
      </c>
      <c r="AX1689" s="12" t="s">
        <v>76</v>
      </c>
      <c r="AY1689" s="153" t="s">
        <v>282</v>
      </c>
    </row>
    <row r="1690" spans="2:51" s="14" customFormat="1" x14ac:dyDescent="0.2">
      <c r="B1690" s="166"/>
      <c r="D1690" s="152" t="s">
        <v>290</v>
      </c>
      <c r="E1690" s="167" t="s">
        <v>1</v>
      </c>
      <c r="F1690" s="168" t="s">
        <v>306</v>
      </c>
      <c r="H1690" s="169">
        <v>33.701999999999998</v>
      </c>
      <c r="I1690" s="170"/>
      <c r="L1690" s="166"/>
      <c r="M1690" s="171"/>
      <c r="T1690" s="172"/>
      <c r="AT1690" s="167" t="s">
        <v>290</v>
      </c>
      <c r="AU1690" s="167" t="s">
        <v>85</v>
      </c>
      <c r="AV1690" s="14" t="s">
        <v>105</v>
      </c>
      <c r="AW1690" s="14" t="s">
        <v>32</v>
      </c>
      <c r="AX1690" s="14" t="s">
        <v>76</v>
      </c>
      <c r="AY1690" s="167" t="s">
        <v>282</v>
      </c>
    </row>
    <row r="1691" spans="2:51" s="12" customFormat="1" x14ac:dyDescent="0.2">
      <c r="B1691" s="151"/>
      <c r="D1691" s="152" t="s">
        <v>290</v>
      </c>
      <c r="E1691" s="153" t="s">
        <v>1</v>
      </c>
      <c r="F1691" s="154" t="s">
        <v>1631</v>
      </c>
      <c r="H1691" s="155">
        <v>-32.115000000000002</v>
      </c>
      <c r="I1691" s="156"/>
      <c r="L1691" s="151"/>
      <c r="M1691" s="157"/>
      <c r="T1691" s="158"/>
      <c r="AT1691" s="153" t="s">
        <v>290</v>
      </c>
      <c r="AU1691" s="153" t="s">
        <v>85</v>
      </c>
      <c r="AV1691" s="12" t="s">
        <v>85</v>
      </c>
      <c r="AW1691" s="12" t="s">
        <v>32</v>
      </c>
      <c r="AX1691" s="12" t="s">
        <v>76</v>
      </c>
      <c r="AY1691" s="153" t="s">
        <v>282</v>
      </c>
    </row>
    <row r="1692" spans="2:51" s="15" customFormat="1" x14ac:dyDescent="0.2">
      <c r="B1692" s="173"/>
      <c r="D1692" s="152" t="s">
        <v>290</v>
      </c>
      <c r="E1692" s="174" t="s">
        <v>1</v>
      </c>
      <c r="F1692" s="175" t="s">
        <v>1152</v>
      </c>
      <c r="H1692" s="174" t="s">
        <v>1</v>
      </c>
      <c r="I1692" s="176"/>
      <c r="L1692" s="173"/>
      <c r="M1692" s="177"/>
      <c r="T1692" s="178"/>
      <c r="AT1692" s="174" t="s">
        <v>290</v>
      </c>
      <c r="AU1692" s="174" t="s">
        <v>85</v>
      </c>
      <c r="AV1692" s="15" t="s">
        <v>83</v>
      </c>
      <c r="AW1692" s="15" t="s">
        <v>32</v>
      </c>
      <c r="AX1692" s="15" t="s">
        <v>76</v>
      </c>
      <c r="AY1692" s="174" t="s">
        <v>282</v>
      </c>
    </row>
    <row r="1693" spans="2:51" s="12" customFormat="1" x14ac:dyDescent="0.2">
      <c r="B1693" s="151"/>
      <c r="D1693" s="152" t="s">
        <v>290</v>
      </c>
      <c r="E1693" s="153" t="s">
        <v>1</v>
      </c>
      <c r="F1693" s="154" t="s">
        <v>1153</v>
      </c>
      <c r="H1693" s="155">
        <v>39.9</v>
      </c>
      <c r="I1693" s="156"/>
      <c r="L1693" s="151"/>
      <c r="M1693" s="157"/>
      <c r="T1693" s="158"/>
      <c r="AT1693" s="153" t="s">
        <v>290</v>
      </c>
      <c r="AU1693" s="153" t="s">
        <v>85</v>
      </c>
      <c r="AV1693" s="12" t="s">
        <v>85</v>
      </c>
      <c r="AW1693" s="12" t="s">
        <v>32</v>
      </c>
      <c r="AX1693" s="12" t="s">
        <v>76</v>
      </c>
      <c r="AY1693" s="153" t="s">
        <v>282</v>
      </c>
    </row>
    <row r="1694" spans="2:51" s="14" customFormat="1" x14ac:dyDescent="0.2">
      <c r="B1694" s="166"/>
      <c r="D1694" s="152" t="s">
        <v>290</v>
      </c>
      <c r="E1694" s="167" t="s">
        <v>1</v>
      </c>
      <c r="F1694" s="168" t="s">
        <v>306</v>
      </c>
      <c r="H1694" s="169">
        <v>7.7850000000000001</v>
      </c>
      <c r="I1694" s="170"/>
      <c r="L1694" s="166"/>
      <c r="M1694" s="171"/>
      <c r="T1694" s="172"/>
      <c r="AT1694" s="167" t="s">
        <v>290</v>
      </c>
      <c r="AU1694" s="167" t="s">
        <v>85</v>
      </c>
      <c r="AV1694" s="14" t="s">
        <v>105</v>
      </c>
      <c r="AW1694" s="14" t="s">
        <v>32</v>
      </c>
      <c r="AX1694" s="14" t="s">
        <v>76</v>
      </c>
      <c r="AY1694" s="167" t="s">
        <v>282</v>
      </c>
    </row>
    <row r="1695" spans="2:51" s="12" customFormat="1" x14ac:dyDescent="0.2">
      <c r="B1695" s="151"/>
      <c r="D1695" s="152" t="s">
        <v>290</v>
      </c>
      <c r="E1695" s="153" t="s">
        <v>1</v>
      </c>
      <c r="F1695" s="154" t="s">
        <v>1154</v>
      </c>
      <c r="H1695" s="155">
        <v>-7.56</v>
      </c>
      <c r="I1695" s="156"/>
      <c r="L1695" s="151"/>
      <c r="M1695" s="157"/>
      <c r="T1695" s="158"/>
      <c r="AT1695" s="153" t="s">
        <v>290</v>
      </c>
      <c r="AU1695" s="153" t="s">
        <v>85</v>
      </c>
      <c r="AV1695" s="12" t="s">
        <v>85</v>
      </c>
      <c r="AW1695" s="12" t="s">
        <v>32</v>
      </c>
      <c r="AX1695" s="12" t="s">
        <v>76</v>
      </c>
      <c r="AY1695" s="153" t="s">
        <v>282</v>
      </c>
    </row>
    <row r="1696" spans="2:51" s="14" customFormat="1" x14ac:dyDescent="0.2">
      <c r="B1696" s="166"/>
      <c r="D1696" s="152" t="s">
        <v>290</v>
      </c>
      <c r="E1696" s="167" t="s">
        <v>1</v>
      </c>
      <c r="F1696" s="168" t="s">
        <v>306</v>
      </c>
      <c r="H1696" s="169">
        <v>-7.56</v>
      </c>
      <c r="I1696" s="170"/>
      <c r="L1696" s="166"/>
      <c r="M1696" s="171"/>
      <c r="T1696" s="172"/>
      <c r="AT1696" s="167" t="s">
        <v>290</v>
      </c>
      <c r="AU1696" s="167" t="s">
        <v>85</v>
      </c>
      <c r="AV1696" s="14" t="s">
        <v>105</v>
      </c>
      <c r="AW1696" s="14" t="s">
        <v>32</v>
      </c>
      <c r="AX1696" s="14" t="s">
        <v>76</v>
      </c>
      <c r="AY1696" s="167" t="s">
        <v>282</v>
      </c>
    </row>
    <row r="1697" spans="2:65" s="12" customFormat="1" x14ac:dyDescent="0.2">
      <c r="B1697" s="151"/>
      <c r="D1697" s="152" t="s">
        <v>290</v>
      </c>
      <c r="E1697" s="153" t="s">
        <v>1</v>
      </c>
      <c r="F1697" s="154" t="s">
        <v>1796</v>
      </c>
      <c r="H1697" s="155">
        <v>1.68</v>
      </c>
      <c r="I1697" s="156"/>
      <c r="L1697" s="151"/>
      <c r="M1697" s="157"/>
      <c r="T1697" s="158"/>
      <c r="AT1697" s="153" t="s">
        <v>290</v>
      </c>
      <c r="AU1697" s="153" t="s">
        <v>85</v>
      </c>
      <c r="AV1697" s="12" t="s">
        <v>85</v>
      </c>
      <c r="AW1697" s="12" t="s">
        <v>32</v>
      </c>
      <c r="AX1697" s="12" t="s">
        <v>76</v>
      </c>
      <c r="AY1697" s="153" t="s">
        <v>282</v>
      </c>
    </row>
    <row r="1698" spans="2:65" s="14" customFormat="1" x14ac:dyDescent="0.2">
      <c r="B1698" s="166"/>
      <c r="D1698" s="152" t="s">
        <v>290</v>
      </c>
      <c r="E1698" s="167" t="s">
        <v>1</v>
      </c>
      <c r="F1698" s="168" t="s">
        <v>306</v>
      </c>
      <c r="H1698" s="169">
        <v>1.68</v>
      </c>
      <c r="I1698" s="170"/>
      <c r="L1698" s="166"/>
      <c r="M1698" s="171"/>
      <c r="T1698" s="172"/>
      <c r="AT1698" s="167" t="s">
        <v>290</v>
      </c>
      <c r="AU1698" s="167" t="s">
        <v>85</v>
      </c>
      <c r="AV1698" s="14" t="s">
        <v>105</v>
      </c>
      <c r="AW1698" s="14" t="s">
        <v>32</v>
      </c>
      <c r="AX1698" s="14" t="s">
        <v>76</v>
      </c>
      <c r="AY1698" s="167" t="s">
        <v>282</v>
      </c>
    </row>
    <row r="1699" spans="2:65" s="13" customFormat="1" x14ac:dyDescent="0.2">
      <c r="B1699" s="159"/>
      <c r="D1699" s="152" t="s">
        <v>290</v>
      </c>
      <c r="E1699" s="160" t="s">
        <v>1</v>
      </c>
      <c r="F1699" s="161" t="s">
        <v>292</v>
      </c>
      <c r="H1699" s="162">
        <v>577.84</v>
      </c>
      <c r="I1699" s="163"/>
      <c r="L1699" s="159"/>
      <c r="M1699" s="164"/>
      <c r="T1699" s="165"/>
      <c r="AT1699" s="160" t="s">
        <v>290</v>
      </c>
      <c r="AU1699" s="160" t="s">
        <v>85</v>
      </c>
      <c r="AV1699" s="13" t="s">
        <v>288</v>
      </c>
      <c r="AW1699" s="13" t="s">
        <v>32</v>
      </c>
      <c r="AX1699" s="13" t="s">
        <v>83</v>
      </c>
      <c r="AY1699" s="160" t="s">
        <v>282</v>
      </c>
    </row>
    <row r="1700" spans="2:65" s="1" customFormat="1" ht="37.9" customHeight="1" x14ac:dyDescent="0.2">
      <c r="B1700" s="32"/>
      <c r="C1700" s="179" t="s">
        <v>1797</v>
      </c>
      <c r="D1700" s="179" t="s">
        <v>1020</v>
      </c>
      <c r="E1700" s="180" t="s">
        <v>1798</v>
      </c>
      <c r="F1700" s="181" t="s">
        <v>1799</v>
      </c>
      <c r="G1700" s="182" t="s">
        <v>287</v>
      </c>
      <c r="H1700" s="183">
        <v>673.47299999999996</v>
      </c>
      <c r="I1700" s="184"/>
      <c r="J1700" s="185">
        <f>ROUND(I1700*H1700,2)</f>
        <v>0</v>
      </c>
      <c r="K1700" s="186"/>
      <c r="L1700" s="187"/>
      <c r="M1700" s="188" t="s">
        <v>1</v>
      </c>
      <c r="N1700" s="189" t="s">
        <v>41</v>
      </c>
      <c r="P1700" s="147">
        <f>O1700*H1700</f>
        <v>0</v>
      </c>
      <c r="Q1700" s="147">
        <v>1.3999999999999999E-4</v>
      </c>
      <c r="R1700" s="147">
        <f>Q1700*H1700</f>
        <v>9.428621999999999E-2</v>
      </c>
      <c r="S1700" s="147">
        <v>0</v>
      </c>
      <c r="T1700" s="148">
        <f>S1700*H1700</f>
        <v>0</v>
      </c>
      <c r="AR1700" s="149" t="s">
        <v>498</v>
      </c>
      <c r="AT1700" s="149" t="s">
        <v>1020</v>
      </c>
      <c r="AU1700" s="149" t="s">
        <v>85</v>
      </c>
      <c r="AY1700" s="17" t="s">
        <v>282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83</v>
      </c>
      <c r="BK1700" s="150">
        <f>ROUND(I1700*H1700,2)</f>
        <v>0</v>
      </c>
      <c r="BL1700" s="17" t="s">
        <v>199</v>
      </c>
      <c r="BM1700" s="149" t="s">
        <v>1800</v>
      </c>
    </row>
    <row r="1701" spans="2:65" s="12" customFormat="1" x14ac:dyDescent="0.2">
      <c r="B1701" s="151"/>
      <c r="D1701" s="152" t="s">
        <v>290</v>
      </c>
      <c r="F1701" s="154" t="s">
        <v>1801</v>
      </c>
      <c r="H1701" s="155">
        <v>673.47299999999996</v>
      </c>
      <c r="I1701" s="156"/>
      <c r="L1701" s="151"/>
      <c r="M1701" s="157"/>
      <c r="T1701" s="158"/>
      <c r="AT1701" s="153" t="s">
        <v>290</v>
      </c>
      <c r="AU1701" s="153" t="s">
        <v>85</v>
      </c>
      <c r="AV1701" s="12" t="s">
        <v>85</v>
      </c>
      <c r="AW1701" s="12" t="s">
        <v>4</v>
      </c>
      <c r="AX1701" s="12" t="s">
        <v>83</v>
      </c>
      <c r="AY1701" s="153" t="s">
        <v>282</v>
      </c>
    </row>
    <row r="1702" spans="2:65" s="1" customFormat="1" ht="24.2" customHeight="1" x14ac:dyDescent="0.2">
      <c r="B1702" s="32"/>
      <c r="C1702" s="137" t="s">
        <v>1802</v>
      </c>
      <c r="D1702" s="137" t="s">
        <v>284</v>
      </c>
      <c r="E1702" s="138" t="s">
        <v>1803</v>
      </c>
      <c r="F1702" s="139" t="s">
        <v>1804</v>
      </c>
      <c r="G1702" s="140" t="s">
        <v>376</v>
      </c>
      <c r="H1702" s="141">
        <v>34.591999999999999</v>
      </c>
      <c r="I1702" s="142"/>
      <c r="J1702" s="143">
        <f>ROUND(I1702*H1702,2)</f>
        <v>0</v>
      </c>
      <c r="K1702" s="144"/>
      <c r="L1702" s="32"/>
      <c r="M1702" s="145" t="s">
        <v>1</v>
      </c>
      <c r="N1702" s="146" t="s">
        <v>41</v>
      </c>
      <c r="P1702" s="147">
        <f>O1702*H1702</f>
        <v>0</v>
      </c>
      <c r="Q1702" s="147">
        <v>0</v>
      </c>
      <c r="R1702" s="147">
        <f>Q1702*H1702</f>
        <v>0</v>
      </c>
      <c r="S1702" s="147">
        <v>0</v>
      </c>
      <c r="T1702" s="148">
        <f>S1702*H1702</f>
        <v>0</v>
      </c>
      <c r="AR1702" s="149" t="s">
        <v>199</v>
      </c>
      <c r="AT1702" s="149" t="s">
        <v>284</v>
      </c>
      <c r="AU1702" s="149" t="s">
        <v>85</v>
      </c>
      <c r="AY1702" s="17" t="s">
        <v>282</v>
      </c>
      <c r="BE1702" s="150">
        <f>IF(N1702="základní",J1702,0)</f>
        <v>0</v>
      </c>
      <c r="BF1702" s="150">
        <f>IF(N1702="snížená",J1702,0)</f>
        <v>0</v>
      </c>
      <c r="BG1702" s="150">
        <f>IF(N1702="zákl. přenesená",J1702,0)</f>
        <v>0</v>
      </c>
      <c r="BH1702" s="150">
        <f>IF(N1702="sníž. přenesená",J1702,0)</f>
        <v>0</v>
      </c>
      <c r="BI1702" s="150">
        <f>IF(N1702="nulová",J1702,0)</f>
        <v>0</v>
      </c>
      <c r="BJ1702" s="17" t="s">
        <v>83</v>
      </c>
      <c r="BK1702" s="150">
        <f>ROUND(I1702*H1702,2)</f>
        <v>0</v>
      </c>
      <c r="BL1702" s="17" t="s">
        <v>199</v>
      </c>
      <c r="BM1702" s="149" t="s">
        <v>1805</v>
      </c>
    </row>
    <row r="1703" spans="2:65" s="11" customFormat="1" ht="22.9" customHeight="1" x14ac:dyDescent="0.2">
      <c r="B1703" s="125"/>
      <c r="D1703" s="126" t="s">
        <v>75</v>
      </c>
      <c r="E1703" s="135" t="s">
        <v>1806</v>
      </c>
      <c r="F1703" s="135" t="s">
        <v>1807</v>
      </c>
      <c r="I1703" s="128"/>
      <c r="J1703" s="136">
        <f>BK1703</f>
        <v>0</v>
      </c>
      <c r="L1703" s="125"/>
      <c r="M1703" s="130"/>
      <c r="P1703" s="131">
        <f>SUM(P1704:P1717)</f>
        <v>0</v>
      </c>
      <c r="R1703" s="131">
        <f>SUM(R1704:R1717)</f>
        <v>0.4829736</v>
      </c>
      <c r="T1703" s="132">
        <f>SUM(T1704:T1717)</f>
        <v>0</v>
      </c>
      <c r="AR1703" s="126" t="s">
        <v>85</v>
      </c>
      <c r="AT1703" s="133" t="s">
        <v>75</v>
      </c>
      <c r="AU1703" s="133" t="s">
        <v>83</v>
      </c>
      <c r="AY1703" s="126" t="s">
        <v>282</v>
      </c>
      <c r="BK1703" s="134">
        <f>SUM(BK1704:BK1717)</f>
        <v>0</v>
      </c>
    </row>
    <row r="1704" spans="2:65" s="1" customFormat="1" ht="16.5" customHeight="1" x14ac:dyDescent="0.2">
      <c r="B1704" s="32"/>
      <c r="C1704" s="137" t="s">
        <v>1808</v>
      </c>
      <c r="D1704" s="137" t="s">
        <v>284</v>
      </c>
      <c r="E1704" s="138" t="s">
        <v>1809</v>
      </c>
      <c r="F1704" s="139" t="s">
        <v>1810</v>
      </c>
      <c r="G1704" s="140" t="s">
        <v>287</v>
      </c>
      <c r="H1704" s="141">
        <v>54.914999999999999</v>
      </c>
      <c r="I1704" s="142"/>
      <c r="J1704" s="143">
        <f>ROUND(I1704*H1704,2)</f>
        <v>0</v>
      </c>
      <c r="K1704" s="144"/>
      <c r="L1704" s="32"/>
      <c r="M1704" s="145" t="s">
        <v>1</v>
      </c>
      <c r="N1704" s="146" t="s">
        <v>41</v>
      </c>
      <c r="P1704" s="147">
        <f>O1704*H1704</f>
        <v>0</v>
      </c>
      <c r="Q1704" s="147">
        <v>4.0000000000000003E-5</v>
      </c>
      <c r="R1704" s="147">
        <f>Q1704*H1704</f>
        <v>2.1965999999999999E-3</v>
      </c>
      <c r="S1704" s="147">
        <v>0</v>
      </c>
      <c r="T1704" s="148">
        <f>S1704*H1704</f>
        <v>0</v>
      </c>
      <c r="AR1704" s="149" t="s">
        <v>199</v>
      </c>
      <c r="AT1704" s="149" t="s">
        <v>284</v>
      </c>
      <c r="AU1704" s="149" t="s">
        <v>85</v>
      </c>
      <c r="AY1704" s="17" t="s">
        <v>282</v>
      </c>
      <c r="BE1704" s="150">
        <f>IF(N1704="základní",J1704,0)</f>
        <v>0</v>
      </c>
      <c r="BF1704" s="150">
        <f>IF(N1704="snížená",J1704,0)</f>
        <v>0</v>
      </c>
      <c r="BG1704" s="150">
        <f>IF(N1704="zákl. přenesená",J1704,0)</f>
        <v>0</v>
      </c>
      <c r="BH1704" s="150">
        <f>IF(N1704="sníž. přenesená",J1704,0)</f>
        <v>0</v>
      </c>
      <c r="BI1704" s="150">
        <f>IF(N1704="nulová",J1704,0)</f>
        <v>0</v>
      </c>
      <c r="BJ1704" s="17" t="s">
        <v>83</v>
      </c>
      <c r="BK1704" s="150">
        <f>ROUND(I1704*H1704,2)</f>
        <v>0</v>
      </c>
      <c r="BL1704" s="17" t="s">
        <v>199</v>
      </c>
      <c r="BM1704" s="149" t="s">
        <v>1811</v>
      </c>
    </row>
    <row r="1705" spans="2:65" s="15" customFormat="1" x14ac:dyDescent="0.2">
      <c r="B1705" s="173"/>
      <c r="D1705" s="152" t="s">
        <v>290</v>
      </c>
      <c r="E1705" s="174" t="s">
        <v>1</v>
      </c>
      <c r="F1705" s="175" t="s">
        <v>1107</v>
      </c>
      <c r="H1705" s="174" t="s">
        <v>1</v>
      </c>
      <c r="I1705" s="176"/>
      <c r="L1705" s="173"/>
      <c r="M1705" s="177"/>
      <c r="T1705" s="178"/>
      <c r="AT1705" s="174" t="s">
        <v>290</v>
      </c>
      <c r="AU1705" s="174" t="s">
        <v>85</v>
      </c>
      <c r="AV1705" s="15" t="s">
        <v>83</v>
      </c>
      <c r="AW1705" s="15" t="s">
        <v>32</v>
      </c>
      <c r="AX1705" s="15" t="s">
        <v>76</v>
      </c>
      <c r="AY1705" s="174" t="s">
        <v>282</v>
      </c>
    </row>
    <row r="1706" spans="2:65" s="12" customFormat="1" x14ac:dyDescent="0.2">
      <c r="B1706" s="151"/>
      <c r="D1706" s="152" t="s">
        <v>290</v>
      </c>
      <c r="E1706" s="153" t="s">
        <v>1</v>
      </c>
      <c r="F1706" s="154" t="s">
        <v>1108</v>
      </c>
      <c r="H1706" s="155">
        <v>19.285</v>
      </c>
      <c r="I1706" s="156"/>
      <c r="L1706" s="151"/>
      <c r="M1706" s="157"/>
      <c r="T1706" s="158"/>
      <c r="AT1706" s="153" t="s">
        <v>290</v>
      </c>
      <c r="AU1706" s="153" t="s">
        <v>85</v>
      </c>
      <c r="AV1706" s="12" t="s">
        <v>85</v>
      </c>
      <c r="AW1706" s="12" t="s">
        <v>32</v>
      </c>
      <c r="AX1706" s="12" t="s">
        <v>76</v>
      </c>
      <c r="AY1706" s="153" t="s">
        <v>282</v>
      </c>
    </row>
    <row r="1707" spans="2:65" s="12" customFormat="1" x14ac:dyDescent="0.2">
      <c r="B1707" s="151"/>
      <c r="D1707" s="152" t="s">
        <v>290</v>
      </c>
      <c r="E1707" s="153" t="s">
        <v>1</v>
      </c>
      <c r="F1707" s="154" t="s">
        <v>1109</v>
      </c>
      <c r="H1707" s="155">
        <v>14.324999999999999</v>
      </c>
      <c r="I1707" s="156"/>
      <c r="L1707" s="151"/>
      <c r="M1707" s="157"/>
      <c r="T1707" s="158"/>
      <c r="AT1707" s="153" t="s">
        <v>290</v>
      </c>
      <c r="AU1707" s="153" t="s">
        <v>85</v>
      </c>
      <c r="AV1707" s="12" t="s">
        <v>85</v>
      </c>
      <c r="AW1707" s="12" t="s">
        <v>32</v>
      </c>
      <c r="AX1707" s="12" t="s">
        <v>76</v>
      </c>
      <c r="AY1707" s="153" t="s">
        <v>282</v>
      </c>
    </row>
    <row r="1708" spans="2:65" s="12" customFormat="1" x14ac:dyDescent="0.2">
      <c r="B1708" s="151"/>
      <c r="D1708" s="152" t="s">
        <v>290</v>
      </c>
      <c r="E1708" s="153" t="s">
        <v>1</v>
      </c>
      <c r="F1708" s="154" t="s">
        <v>1110</v>
      </c>
      <c r="H1708" s="155">
        <v>3.0249999999999999</v>
      </c>
      <c r="I1708" s="156"/>
      <c r="L1708" s="151"/>
      <c r="M1708" s="157"/>
      <c r="T1708" s="158"/>
      <c r="AT1708" s="153" t="s">
        <v>290</v>
      </c>
      <c r="AU1708" s="153" t="s">
        <v>85</v>
      </c>
      <c r="AV1708" s="12" t="s">
        <v>85</v>
      </c>
      <c r="AW1708" s="12" t="s">
        <v>32</v>
      </c>
      <c r="AX1708" s="12" t="s">
        <v>76</v>
      </c>
      <c r="AY1708" s="153" t="s">
        <v>282</v>
      </c>
    </row>
    <row r="1709" spans="2:65" s="12" customFormat="1" x14ac:dyDescent="0.2">
      <c r="B1709" s="151"/>
      <c r="D1709" s="152" t="s">
        <v>290</v>
      </c>
      <c r="E1709" s="153" t="s">
        <v>1</v>
      </c>
      <c r="F1709" s="154" t="s">
        <v>1111</v>
      </c>
      <c r="H1709" s="155">
        <v>-3</v>
      </c>
      <c r="I1709" s="156"/>
      <c r="L1709" s="151"/>
      <c r="M1709" s="157"/>
      <c r="T1709" s="158"/>
      <c r="AT1709" s="153" t="s">
        <v>290</v>
      </c>
      <c r="AU1709" s="153" t="s">
        <v>85</v>
      </c>
      <c r="AV1709" s="12" t="s">
        <v>85</v>
      </c>
      <c r="AW1709" s="12" t="s">
        <v>32</v>
      </c>
      <c r="AX1709" s="12" t="s">
        <v>76</v>
      </c>
      <c r="AY1709" s="153" t="s">
        <v>282</v>
      </c>
    </row>
    <row r="1710" spans="2:65" s="14" customFormat="1" x14ac:dyDescent="0.2">
      <c r="B1710" s="166"/>
      <c r="D1710" s="152" t="s">
        <v>290</v>
      </c>
      <c r="E1710" s="167" t="s">
        <v>1</v>
      </c>
      <c r="F1710" s="168" t="s">
        <v>306</v>
      </c>
      <c r="H1710" s="169">
        <v>33.634999999999998</v>
      </c>
      <c r="I1710" s="170"/>
      <c r="L1710" s="166"/>
      <c r="M1710" s="171"/>
      <c r="T1710" s="172"/>
      <c r="AT1710" s="167" t="s">
        <v>290</v>
      </c>
      <c r="AU1710" s="167" t="s">
        <v>85</v>
      </c>
      <c r="AV1710" s="14" t="s">
        <v>105</v>
      </c>
      <c r="AW1710" s="14" t="s">
        <v>32</v>
      </c>
      <c r="AX1710" s="14" t="s">
        <v>76</v>
      </c>
      <c r="AY1710" s="167" t="s">
        <v>282</v>
      </c>
    </row>
    <row r="1711" spans="2:65" s="15" customFormat="1" x14ac:dyDescent="0.2">
      <c r="B1711" s="173"/>
      <c r="D1711" s="152" t="s">
        <v>290</v>
      </c>
      <c r="E1711" s="174" t="s">
        <v>1</v>
      </c>
      <c r="F1711" s="175" t="s">
        <v>1112</v>
      </c>
      <c r="H1711" s="174" t="s">
        <v>1</v>
      </c>
      <c r="I1711" s="176"/>
      <c r="L1711" s="173"/>
      <c r="M1711" s="177"/>
      <c r="T1711" s="178"/>
      <c r="AT1711" s="174" t="s">
        <v>290</v>
      </c>
      <c r="AU1711" s="174" t="s">
        <v>85</v>
      </c>
      <c r="AV1711" s="15" t="s">
        <v>83</v>
      </c>
      <c r="AW1711" s="15" t="s">
        <v>32</v>
      </c>
      <c r="AX1711" s="15" t="s">
        <v>76</v>
      </c>
      <c r="AY1711" s="174" t="s">
        <v>282</v>
      </c>
    </row>
    <row r="1712" spans="2:65" s="12" customFormat="1" x14ac:dyDescent="0.2">
      <c r="B1712" s="151"/>
      <c r="D1712" s="152" t="s">
        <v>290</v>
      </c>
      <c r="E1712" s="153" t="s">
        <v>1</v>
      </c>
      <c r="F1712" s="154" t="s">
        <v>1113</v>
      </c>
      <c r="H1712" s="155">
        <v>21.28</v>
      </c>
      <c r="I1712" s="156"/>
      <c r="L1712" s="151"/>
      <c r="M1712" s="157"/>
      <c r="T1712" s="158"/>
      <c r="AT1712" s="153" t="s">
        <v>290</v>
      </c>
      <c r="AU1712" s="153" t="s">
        <v>85</v>
      </c>
      <c r="AV1712" s="12" t="s">
        <v>85</v>
      </c>
      <c r="AW1712" s="12" t="s">
        <v>32</v>
      </c>
      <c r="AX1712" s="12" t="s">
        <v>76</v>
      </c>
      <c r="AY1712" s="153" t="s">
        <v>282</v>
      </c>
    </row>
    <row r="1713" spans="2:65" s="14" customFormat="1" x14ac:dyDescent="0.2">
      <c r="B1713" s="166"/>
      <c r="D1713" s="152" t="s">
        <v>290</v>
      </c>
      <c r="E1713" s="167" t="s">
        <v>1</v>
      </c>
      <c r="F1713" s="168" t="s">
        <v>306</v>
      </c>
      <c r="H1713" s="169">
        <v>21.28</v>
      </c>
      <c r="I1713" s="170"/>
      <c r="L1713" s="166"/>
      <c r="M1713" s="171"/>
      <c r="T1713" s="172"/>
      <c r="AT1713" s="167" t="s">
        <v>290</v>
      </c>
      <c r="AU1713" s="167" t="s">
        <v>85</v>
      </c>
      <c r="AV1713" s="14" t="s">
        <v>105</v>
      </c>
      <c r="AW1713" s="14" t="s">
        <v>32</v>
      </c>
      <c r="AX1713" s="14" t="s">
        <v>76</v>
      </c>
      <c r="AY1713" s="167" t="s">
        <v>282</v>
      </c>
    </row>
    <row r="1714" spans="2:65" s="13" customFormat="1" x14ac:dyDescent="0.2">
      <c r="B1714" s="159"/>
      <c r="D1714" s="152" t="s">
        <v>290</v>
      </c>
      <c r="E1714" s="160" t="s">
        <v>1</v>
      </c>
      <c r="F1714" s="161" t="s">
        <v>292</v>
      </c>
      <c r="H1714" s="162">
        <v>54.914999999999999</v>
      </c>
      <c r="I1714" s="163"/>
      <c r="L1714" s="159"/>
      <c r="M1714" s="164"/>
      <c r="T1714" s="165"/>
      <c r="AT1714" s="160" t="s">
        <v>290</v>
      </c>
      <c r="AU1714" s="160" t="s">
        <v>85</v>
      </c>
      <c r="AV1714" s="13" t="s">
        <v>288</v>
      </c>
      <c r="AW1714" s="13" t="s">
        <v>32</v>
      </c>
      <c r="AX1714" s="13" t="s">
        <v>83</v>
      </c>
      <c r="AY1714" s="160" t="s">
        <v>282</v>
      </c>
    </row>
    <row r="1715" spans="2:65" s="1" customFormat="1" ht="44.25" customHeight="1" x14ac:dyDescent="0.2">
      <c r="B1715" s="32"/>
      <c r="C1715" s="179" t="s">
        <v>1812</v>
      </c>
      <c r="D1715" s="179" t="s">
        <v>1020</v>
      </c>
      <c r="E1715" s="180" t="s">
        <v>1813</v>
      </c>
      <c r="F1715" s="181" t="s">
        <v>1814</v>
      </c>
      <c r="G1715" s="182" t="s">
        <v>287</v>
      </c>
      <c r="H1715" s="183">
        <v>56.561999999999998</v>
      </c>
      <c r="I1715" s="184"/>
      <c r="J1715" s="185">
        <f>ROUND(I1715*H1715,2)</f>
        <v>0</v>
      </c>
      <c r="K1715" s="186"/>
      <c r="L1715" s="187"/>
      <c r="M1715" s="188" t="s">
        <v>1</v>
      </c>
      <c r="N1715" s="189" t="s">
        <v>41</v>
      </c>
      <c r="P1715" s="147">
        <f>O1715*H1715</f>
        <v>0</v>
      </c>
      <c r="Q1715" s="147">
        <v>8.5000000000000006E-3</v>
      </c>
      <c r="R1715" s="147">
        <f>Q1715*H1715</f>
        <v>0.48077700000000001</v>
      </c>
      <c r="S1715" s="147">
        <v>0</v>
      </c>
      <c r="T1715" s="148">
        <f>S1715*H1715</f>
        <v>0</v>
      </c>
      <c r="AR1715" s="149" t="s">
        <v>498</v>
      </c>
      <c r="AT1715" s="149" t="s">
        <v>1020</v>
      </c>
      <c r="AU1715" s="149" t="s">
        <v>85</v>
      </c>
      <c r="AY1715" s="17" t="s">
        <v>282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199</v>
      </c>
      <c r="BM1715" s="149" t="s">
        <v>1815</v>
      </c>
    </row>
    <row r="1716" spans="2:65" s="12" customFormat="1" x14ac:dyDescent="0.2">
      <c r="B1716" s="151"/>
      <c r="D1716" s="152" t="s">
        <v>290</v>
      </c>
      <c r="F1716" s="154" t="s">
        <v>1816</v>
      </c>
      <c r="H1716" s="155">
        <v>56.561999999999998</v>
      </c>
      <c r="I1716" s="156"/>
      <c r="L1716" s="151"/>
      <c r="M1716" s="157"/>
      <c r="T1716" s="158"/>
      <c r="AT1716" s="153" t="s">
        <v>290</v>
      </c>
      <c r="AU1716" s="153" t="s">
        <v>85</v>
      </c>
      <c r="AV1716" s="12" t="s">
        <v>85</v>
      </c>
      <c r="AW1716" s="12" t="s">
        <v>4</v>
      </c>
      <c r="AX1716" s="12" t="s">
        <v>83</v>
      </c>
      <c r="AY1716" s="153" t="s">
        <v>282</v>
      </c>
    </row>
    <row r="1717" spans="2:65" s="1" customFormat="1" ht="24.2" customHeight="1" x14ac:dyDescent="0.2">
      <c r="B1717" s="32"/>
      <c r="C1717" s="137" t="s">
        <v>1817</v>
      </c>
      <c r="D1717" s="137" t="s">
        <v>284</v>
      </c>
      <c r="E1717" s="138" t="s">
        <v>1818</v>
      </c>
      <c r="F1717" s="139" t="s">
        <v>1819</v>
      </c>
      <c r="G1717" s="140" t="s">
        <v>376</v>
      </c>
      <c r="H1717" s="141">
        <v>0.48299999999999998</v>
      </c>
      <c r="I1717" s="142"/>
      <c r="J1717" s="143">
        <f>ROUND(I1717*H1717,2)</f>
        <v>0</v>
      </c>
      <c r="K1717" s="144"/>
      <c r="L1717" s="32"/>
      <c r="M1717" s="145" t="s">
        <v>1</v>
      </c>
      <c r="N1717" s="146" t="s">
        <v>41</v>
      </c>
      <c r="P1717" s="147">
        <f>O1717*H1717</f>
        <v>0</v>
      </c>
      <c r="Q1717" s="147">
        <v>0</v>
      </c>
      <c r="R1717" s="147">
        <f>Q1717*H1717</f>
        <v>0</v>
      </c>
      <c r="S1717" s="147">
        <v>0</v>
      </c>
      <c r="T1717" s="148">
        <f>S1717*H1717</f>
        <v>0</v>
      </c>
      <c r="AR1717" s="149" t="s">
        <v>199</v>
      </c>
      <c r="AT1717" s="149" t="s">
        <v>284</v>
      </c>
      <c r="AU1717" s="149" t="s">
        <v>85</v>
      </c>
      <c r="AY1717" s="17" t="s">
        <v>282</v>
      </c>
      <c r="BE1717" s="150">
        <f>IF(N1717="základní",J1717,0)</f>
        <v>0</v>
      </c>
      <c r="BF1717" s="150">
        <f>IF(N1717="snížená",J1717,0)</f>
        <v>0</v>
      </c>
      <c r="BG1717" s="150">
        <f>IF(N1717="zákl. přenesená",J1717,0)</f>
        <v>0</v>
      </c>
      <c r="BH1717" s="150">
        <f>IF(N1717="sníž. přenesená",J1717,0)</f>
        <v>0</v>
      </c>
      <c r="BI1717" s="150">
        <f>IF(N1717="nulová",J1717,0)</f>
        <v>0</v>
      </c>
      <c r="BJ1717" s="17" t="s">
        <v>83</v>
      </c>
      <c r="BK1717" s="150">
        <f>ROUND(I1717*H1717,2)</f>
        <v>0</v>
      </c>
      <c r="BL1717" s="17" t="s">
        <v>199</v>
      </c>
      <c r="BM1717" s="149" t="s">
        <v>1820</v>
      </c>
    </row>
    <row r="1718" spans="2:65" s="11" customFormat="1" ht="22.9" customHeight="1" x14ac:dyDescent="0.2">
      <c r="B1718" s="125"/>
      <c r="D1718" s="126" t="s">
        <v>75</v>
      </c>
      <c r="E1718" s="135" t="s">
        <v>1821</v>
      </c>
      <c r="F1718" s="135" t="s">
        <v>1822</v>
      </c>
      <c r="I1718" s="128"/>
      <c r="J1718" s="136">
        <f>BK1718</f>
        <v>0</v>
      </c>
      <c r="L1718" s="125"/>
      <c r="M1718" s="130"/>
      <c r="P1718" s="131">
        <f>SUM(P1719:P1720)</f>
        <v>0</v>
      </c>
      <c r="R1718" s="131">
        <f>SUM(R1719:R1720)</f>
        <v>1.184E-2</v>
      </c>
      <c r="T1718" s="132">
        <f>SUM(T1719:T1720)</f>
        <v>0</v>
      </c>
      <c r="AR1718" s="126" t="s">
        <v>85</v>
      </c>
      <c r="AT1718" s="133" t="s">
        <v>75</v>
      </c>
      <c r="AU1718" s="133" t="s">
        <v>83</v>
      </c>
      <c r="AY1718" s="126" t="s">
        <v>282</v>
      </c>
      <c r="BK1718" s="134">
        <f>SUM(BK1719:BK1720)</f>
        <v>0</v>
      </c>
    </row>
    <row r="1719" spans="2:65" s="1" customFormat="1" ht="16.5" customHeight="1" x14ac:dyDescent="0.2">
      <c r="B1719" s="32"/>
      <c r="C1719" s="137" t="s">
        <v>1823</v>
      </c>
      <c r="D1719" s="137" t="s">
        <v>284</v>
      </c>
      <c r="E1719" s="138" t="s">
        <v>1824</v>
      </c>
      <c r="F1719" s="139" t="s">
        <v>1825</v>
      </c>
      <c r="G1719" s="140" t="s">
        <v>613</v>
      </c>
      <c r="H1719" s="141">
        <v>4</v>
      </c>
      <c r="I1719" s="142"/>
      <c r="J1719" s="143">
        <f>ROUND(I1719*H1719,2)</f>
        <v>0</v>
      </c>
      <c r="K1719" s="144"/>
      <c r="L1719" s="32"/>
      <c r="M1719" s="145" t="s">
        <v>1</v>
      </c>
      <c r="N1719" s="146" t="s">
        <v>41</v>
      </c>
      <c r="P1719" s="147">
        <f>O1719*H1719</f>
        <v>0</v>
      </c>
      <c r="Q1719" s="147">
        <v>2.96E-3</v>
      </c>
      <c r="R1719" s="147">
        <f>Q1719*H1719</f>
        <v>1.184E-2</v>
      </c>
      <c r="S1719" s="147">
        <v>0</v>
      </c>
      <c r="T1719" s="148">
        <f>S1719*H1719</f>
        <v>0</v>
      </c>
      <c r="AR1719" s="149" t="s">
        <v>199</v>
      </c>
      <c r="AT1719" s="149" t="s">
        <v>284</v>
      </c>
      <c r="AU1719" s="149" t="s">
        <v>85</v>
      </c>
      <c r="AY1719" s="17" t="s">
        <v>282</v>
      </c>
      <c r="BE1719" s="150">
        <f>IF(N1719="základní",J1719,0)</f>
        <v>0</v>
      </c>
      <c r="BF1719" s="150">
        <f>IF(N1719="snížená",J1719,0)</f>
        <v>0</v>
      </c>
      <c r="BG1719" s="150">
        <f>IF(N1719="zákl. přenesená",J1719,0)</f>
        <v>0</v>
      </c>
      <c r="BH1719" s="150">
        <f>IF(N1719="sníž. přenesená",J1719,0)</f>
        <v>0</v>
      </c>
      <c r="BI1719" s="150">
        <f>IF(N1719="nulová",J1719,0)</f>
        <v>0</v>
      </c>
      <c r="BJ1719" s="17" t="s">
        <v>83</v>
      </c>
      <c r="BK1719" s="150">
        <f>ROUND(I1719*H1719,2)</f>
        <v>0</v>
      </c>
      <c r="BL1719" s="17" t="s">
        <v>199</v>
      </c>
      <c r="BM1719" s="149" t="s">
        <v>1826</v>
      </c>
    </row>
    <row r="1720" spans="2:65" s="1" customFormat="1" ht="24.2" customHeight="1" x14ac:dyDescent="0.2">
      <c r="B1720" s="32"/>
      <c r="C1720" s="137" t="s">
        <v>1827</v>
      </c>
      <c r="D1720" s="137" t="s">
        <v>284</v>
      </c>
      <c r="E1720" s="138" t="s">
        <v>1828</v>
      </c>
      <c r="F1720" s="139" t="s">
        <v>1829</v>
      </c>
      <c r="G1720" s="140" t="s">
        <v>376</v>
      </c>
      <c r="H1720" s="141">
        <v>1.2E-2</v>
      </c>
      <c r="I1720" s="142"/>
      <c r="J1720" s="143">
        <f>ROUND(I1720*H1720,2)</f>
        <v>0</v>
      </c>
      <c r="K1720" s="144"/>
      <c r="L1720" s="32"/>
      <c r="M1720" s="145" t="s">
        <v>1</v>
      </c>
      <c r="N1720" s="146" t="s">
        <v>41</v>
      </c>
      <c r="P1720" s="147">
        <f>O1720*H1720</f>
        <v>0</v>
      </c>
      <c r="Q1720" s="147">
        <v>0</v>
      </c>
      <c r="R1720" s="147">
        <f>Q1720*H1720</f>
        <v>0</v>
      </c>
      <c r="S1720" s="147">
        <v>0</v>
      </c>
      <c r="T1720" s="148">
        <f>S1720*H1720</f>
        <v>0</v>
      </c>
      <c r="AR1720" s="149" t="s">
        <v>199</v>
      </c>
      <c r="AT1720" s="149" t="s">
        <v>284</v>
      </c>
      <c r="AU1720" s="149" t="s">
        <v>85</v>
      </c>
      <c r="AY1720" s="17" t="s">
        <v>282</v>
      </c>
      <c r="BE1720" s="150">
        <f>IF(N1720="základní",J1720,0)</f>
        <v>0</v>
      </c>
      <c r="BF1720" s="150">
        <f>IF(N1720="snížená",J1720,0)</f>
        <v>0</v>
      </c>
      <c r="BG1720" s="150">
        <f>IF(N1720="zákl. přenesená",J1720,0)</f>
        <v>0</v>
      </c>
      <c r="BH1720" s="150">
        <f>IF(N1720="sníž. přenesená",J1720,0)</f>
        <v>0</v>
      </c>
      <c r="BI1720" s="150">
        <f>IF(N1720="nulová",J1720,0)</f>
        <v>0</v>
      </c>
      <c r="BJ1720" s="17" t="s">
        <v>83</v>
      </c>
      <c r="BK1720" s="150">
        <f>ROUND(I1720*H1720,2)</f>
        <v>0</v>
      </c>
      <c r="BL1720" s="17" t="s">
        <v>199</v>
      </c>
      <c r="BM1720" s="149" t="s">
        <v>1830</v>
      </c>
    </row>
    <row r="1721" spans="2:65" s="11" customFormat="1" ht="22.9" customHeight="1" x14ac:dyDescent="0.2">
      <c r="B1721" s="125"/>
      <c r="D1721" s="126" t="s">
        <v>75</v>
      </c>
      <c r="E1721" s="135" t="s">
        <v>1831</v>
      </c>
      <c r="F1721" s="135" t="s">
        <v>1832</v>
      </c>
      <c r="I1721" s="128"/>
      <c r="J1721" s="136">
        <f>BK1721</f>
        <v>0</v>
      </c>
      <c r="L1721" s="125"/>
      <c r="M1721" s="130"/>
      <c r="P1721" s="131">
        <f>SUM(P1722:P1725)</f>
        <v>0</v>
      </c>
      <c r="R1721" s="131">
        <f>SUM(R1722:R1725)</f>
        <v>7.6800000000000002E-3</v>
      </c>
      <c r="T1721" s="132">
        <f>SUM(T1722:T1725)</f>
        <v>0</v>
      </c>
      <c r="AR1721" s="126" t="s">
        <v>85</v>
      </c>
      <c r="AT1721" s="133" t="s">
        <v>75</v>
      </c>
      <c r="AU1721" s="133" t="s">
        <v>83</v>
      </c>
      <c r="AY1721" s="126" t="s">
        <v>282</v>
      </c>
      <c r="BK1721" s="134">
        <f>SUM(BK1722:BK1725)</f>
        <v>0</v>
      </c>
    </row>
    <row r="1722" spans="2:65" s="1" customFormat="1" ht="37.9" customHeight="1" x14ac:dyDescent="0.2">
      <c r="B1722" s="32"/>
      <c r="C1722" s="137" t="s">
        <v>1833</v>
      </c>
      <c r="D1722" s="137" t="s">
        <v>284</v>
      </c>
      <c r="E1722" s="138" t="s">
        <v>1834</v>
      </c>
      <c r="F1722" s="139" t="s">
        <v>1835</v>
      </c>
      <c r="G1722" s="140" t="s">
        <v>792</v>
      </c>
      <c r="H1722" s="141">
        <v>1</v>
      </c>
      <c r="I1722" s="142"/>
      <c r="J1722" s="143">
        <f>ROUND(I1722*H1722,2)</f>
        <v>0</v>
      </c>
      <c r="K1722" s="144"/>
      <c r="L1722" s="32"/>
      <c r="M1722" s="145" t="s">
        <v>1</v>
      </c>
      <c r="N1722" s="146" t="s">
        <v>41</v>
      </c>
      <c r="P1722" s="147">
        <f>O1722*H1722</f>
        <v>0</v>
      </c>
      <c r="Q1722" s="147">
        <v>1.98E-3</v>
      </c>
      <c r="R1722" s="147">
        <f>Q1722*H1722</f>
        <v>1.98E-3</v>
      </c>
      <c r="S1722" s="147">
        <v>0</v>
      </c>
      <c r="T1722" s="148">
        <f>S1722*H1722</f>
        <v>0</v>
      </c>
      <c r="AR1722" s="149" t="s">
        <v>199</v>
      </c>
      <c r="AT1722" s="149" t="s">
        <v>284</v>
      </c>
      <c r="AU1722" s="149" t="s">
        <v>85</v>
      </c>
      <c r="AY1722" s="17" t="s">
        <v>282</v>
      </c>
      <c r="BE1722" s="150">
        <f>IF(N1722="základní",J1722,0)</f>
        <v>0</v>
      </c>
      <c r="BF1722" s="150">
        <f>IF(N1722="snížená",J1722,0)</f>
        <v>0</v>
      </c>
      <c r="BG1722" s="150">
        <f>IF(N1722="zákl. přenesená",J1722,0)</f>
        <v>0</v>
      </c>
      <c r="BH1722" s="150">
        <f>IF(N1722="sníž. přenesená",J1722,0)</f>
        <v>0</v>
      </c>
      <c r="BI1722" s="150">
        <f>IF(N1722="nulová",J1722,0)</f>
        <v>0</v>
      </c>
      <c r="BJ1722" s="17" t="s">
        <v>83</v>
      </c>
      <c r="BK1722" s="150">
        <f>ROUND(I1722*H1722,2)</f>
        <v>0</v>
      </c>
      <c r="BL1722" s="17" t="s">
        <v>199</v>
      </c>
      <c r="BM1722" s="149" t="s">
        <v>1836</v>
      </c>
    </row>
    <row r="1723" spans="2:65" s="1" customFormat="1" ht="49.15" customHeight="1" x14ac:dyDescent="0.2">
      <c r="B1723" s="32"/>
      <c r="C1723" s="137" t="s">
        <v>1837</v>
      </c>
      <c r="D1723" s="137" t="s">
        <v>284</v>
      </c>
      <c r="E1723" s="138" t="s">
        <v>1838</v>
      </c>
      <c r="F1723" s="139" t="s">
        <v>1839</v>
      </c>
      <c r="G1723" s="140" t="s">
        <v>792</v>
      </c>
      <c r="H1723" s="141">
        <v>1</v>
      </c>
      <c r="I1723" s="142"/>
      <c r="J1723" s="143">
        <f>ROUND(I1723*H1723,2)</f>
        <v>0</v>
      </c>
      <c r="K1723" s="144"/>
      <c r="L1723" s="32"/>
      <c r="M1723" s="145" t="s">
        <v>1</v>
      </c>
      <c r="N1723" s="146" t="s">
        <v>41</v>
      </c>
      <c r="P1723" s="147">
        <f>O1723*H1723</f>
        <v>0</v>
      </c>
      <c r="Q1723" s="147">
        <v>2.8500000000000001E-3</v>
      </c>
      <c r="R1723" s="147">
        <f>Q1723*H1723</f>
        <v>2.8500000000000001E-3</v>
      </c>
      <c r="S1723" s="147">
        <v>0</v>
      </c>
      <c r="T1723" s="148">
        <f>S1723*H1723</f>
        <v>0</v>
      </c>
      <c r="AR1723" s="149" t="s">
        <v>199</v>
      </c>
      <c r="AT1723" s="149" t="s">
        <v>284</v>
      </c>
      <c r="AU1723" s="149" t="s">
        <v>85</v>
      </c>
      <c r="AY1723" s="17" t="s">
        <v>282</v>
      </c>
      <c r="BE1723" s="150">
        <f>IF(N1723="základní",J1723,0)</f>
        <v>0</v>
      </c>
      <c r="BF1723" s="150">
        <f>IF(N1723="snížená",J1723,0)</f>
        <v>0</v>
      </c>
      <c r="BG1723" s="150">
        <f>IF(N1723="zákl. přenesená",J1723,0)</f>
        <v>0</v>
      </c>
      <c r="BH1723" s="150">
        <f>IF(N1723="sníž. přenesená",J1723,0)</f>
        <v>0</v>
      </c>
      <c r="BI1723" s="150">
        <f>IF(N1723="nulová",J1723,0)</f>
        <v>0</v>
      </c>
      <c r="BJ1723" s="17" t="s">
        <v>83</v>
      </c>
      <c r="BK1723" s="150">
        <f>ROUND(I1723*H1723,2)</f>
        <v>0</v>
      </c>
      <c r="BL1723" s="17" t="s">
        <v>199</v>
      </c>
      <c r="BM1723" s="149" t="s">
        <v>1840</v>
      </c>
    </row>
    <row r="1724" spans="2:65" s="1" customFormat="1" ht="55.5" customHeight="1" x14ac:dyDescent="0.2">
      <c r="B1724" s="32"/>
      <c r="C1724" s="137" t="s">
        <v>1841</v>
      </c>
      <c r="D1724" s="137" t="s">
        <v>284</v>
      </c>
      <c r="E1724" s="138" t="s">
        <v>1842</v>
      </c>
      <c r="F1724" s="139" t="s">
        <v>1843</v>
      </c>
      <c r="G1724" s="140" t="s">
        <v>792</v>
      </c>
      <c r="H1724" s="141">
        <v>1</v>
      </c>
      <c r="I1724" s="142"/>
      <c r="J1724" s="143">
        <f>ROUND(I1724*H1724,2)</f>
        <v>0</v>
      </c>
      <c r="K1724" s="144"/>
      <c r="L1724" s="32"/>
      <c r="M1724" s="145" t="s">
        <v>1</v>
      </c>
      <c r="N1724" s="146" t="s">
        <v>41</v>
      </c>
      <c r="P1724" s="147">
        <f>O1724*H1724</f>
        <v>0</v>
      </c>
      <c r="Q1724" s="147">
        <v>2.8500000000000001E-3</v>
      </c>
      <c r="R1724" s="147">
        <f>Q1724*H1724</f>
        <v>2.8500000000000001E-3</v>
      </c>
      <c r="S1724" s="147">
        <v>0</v>
      </c>
      <c r="T1724" s="148">
        <f>S1724*H1724</f>
        <v>0</v>
      </c>
      <c r="AR1724" s="149" t="s">
        <v>199</v>
      </c>
      <c r="AT1724" s="149" t="s">
        <v>284</v>
      </c>
      <c r="AU1724" s="149" t="s">
        <v>85</v>
      </c>
      <c r="AY1724" s="17" t="s">
        <v>282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199</v>
      </c>
      <c r="BM1724" s="149" t="s">
        <v>1844</v>
      </c>
    </row>
    <row r="1725" spans="2:65" s="1" customFormat="1" ht="24.2" customHeight="1" x14ac:dyDescent="0.2">
      <c r="B1725" s="32"/>
      <c r="C1725" s="137" t="s">
        <v>1845</v>
      </c>
      <c r="D1725" s="137" t="s">
        <v>284</v>
      </c>
      <c r="E1725" s="138" t="s">
        <v>1846</v>
      </c>
      <c r="F1725" s="139" t="s">
        <v>1847</v>
      </c>
      <c r="G1725" s="140" t="s">
        <v>376</v>
      </c>
      <c r="H1725" s="141">
        <v>8.0000000000000002E-3</v>
      </c>
      <c r="I1725" s="142"/>
      <c r="J1725" s="143">
        <f>ROUND(I1725*H1725,2)</f>
        <v>0</v>
      </c>
      <c r="K1725" s="144"/>
      <c r="L1725" s="32"/>
      <c r="M1725" s="145" t="s">
        <v>1</v>
      </c>
      <c r="N1725" s="146" t="s">
        <v>41</v>
      </c>
      <c r="P1725" s="147">
        <f>O1725*H1725</f>
        <v>0</v>
      </c>
      <c r="Q1725" s="147">
        <v>0</v>
      </c>
      <c r="R1725" s="147">
        <f>Q1725*H1725</f>
        <v>0</v>
      </c>
      <c r="S1725" s="147">
        <v>0</v>
      </c>
      <c r="T1725" s="148">
        <f>S1725*H1725</f>
        <v>0</v>
      </c>
      <c r="AR1725" s="149" t="s">
        <v>199</v>
      </c>
      <c r="AT1725" s="149" t="s">
        <v>284</v>
      </c>
      <c r="AU1725" s="149" t="s">
        <v>85</v>
      </c>
      <c r="AY1725" s="17" t="s">
        <v>282</v>
      </c>
      <c r="BE1725" s="150">
        <f>IF(N1725="základní",J1725,0)</f>
        <v>0</v>
      </c>
      <c r="BF1725" s="150">
        <f>IF(N1725="snížená",J1725,0)</f>
        <v>0</v>
      </c>
      <c r="BG1725" s="150">
        <f>IF(N1725="zákl. přenesená",J1725,0)</f>
        <v>0</v>
      </c>
      <c r="BH1725" s="150">
        <f>IF(N1725="sníž. přenesená",J1725,0)</f>
        <v>0</v>
      </c>
      <c r="BI1725" s="150">
        <f>IF(N1725="nulová",J1725,0)</f>
        <v>0</v>
      </c>
      <c r="BJ1725" s="17" t="s">
        <v>83</v>
      </c>
      <c r="BK1725" s="150">
        <f>ROUND(I1725*H1725,2)</f>
        <v>0</v>
      </c>
      <c r="BL1725" s="17" t="s">
        <v>199</v>
      </c>
      <c r="BM1725" s="149" t="s">
        <v>1848</v>
      </c>
    </row>
    <row r="1726" spans="2:65" s="11" customFormat="1" ht="22.9" customHeight="1" x14ac:dyDescent="0.2">
      <c r="B1726" s="125"/>
      <c r="D1726" s="126" t="s">
        <v>75</v>
      </c>
      <c r="E1726" s="135" t="s">
        <v>1849</v>
      </c>
      <c r="F1726" s="135" t="s">
        <v>1850</v>
      </c>
      <c r="I1726" s="128"/>
      <c r="J1726" s="136">
        <f>BK1726</f>
        <v>0</v>
      </c>
      <c r="L1726" s="125"/>
      <c r="M1726" s="130"/>
      <c r="P1726" s="131">
        <f>SUM(P1727:P1860)</f>
        <v>0</v>
      </c>
      <c r="R1726" s="131">
        <f>SUM(R1727:R1860)</f>
        <v>68.244052299999993</v>
      </c>
      <c r="T1726" s="132">
        <f>SUM(T1727:T1860)</f>
        <v>0</v>
      </c>
      <c r="AR1726" s="126" t="s">
        <v>85</v>
      </c>
      <c r="AT1726" s="133" t="s">
        <v>75</v>
      </c>
      <c r="AU1726" s="133" t="s">
        <v>83</v>
      </c>
      <c r="AY1726" s="126" t="s">
        <v>282</v>
      </c>
      <c r="BK1726" s="134">
        <f>SUM(BK1727:BK1860)</f>
        <v>0</v>
      </c>
    </row>
    <row r="1727" spans="2:65" s="1" customFormat="1" ht="24.2" customHeight="1" x14ac:dyDescent="0.2">
      <c r="B1727" s="32"/>
      <c r="C1727" s="137" t="s">
        <v>1851</v>
      </c>
      <c r="D1727" s="137" t="s">
        <v>284</v>
      </c>
      <c r="E1727" s="138" t="s">
        <v>1852</v>
      </c>
      <c r="F1727" s="139" t="s">
        <v>1853</v>
      </c>
      <c r="G1727" s="140" t="s">
        <v>471</v>
      </c>
      <c r="H1727" s="141">
        <v>82.290999999999997</v>
      </c>
      <c r="I1727" s="142"/>
      <c r="J1727" s="143">
        <f>ROUND(I1727*H1727,2)</f>
        <v>0</v>
      </c>
      <c r="K1727" s="144"/>
      <c r="L1727" s="32"/>
      <c r="M1727" s="145" t="s">
        <v>1</v>
      </c>
      <c r="N1727" s="146" t="s">
        <v>41</v>
      </c>
      <c r="P1727" s="147">
        <f>O1727*H1727</f>
        <v>0</v>
      </c>
      <c r="Q1727" s="147">
        <v>0</v>
      </c>
      <c r="R1727" s="147">
        <f>Q1727*H1727</f>
        <v>0</v>
      </c>
      <c r="S1727" s="147">
        <v>0</v>
      </c>
      <c r="T1727" s="148">
        <f>S1727*H1727</f>
        <v>0</v>
      </c>
      <c r="AR1727" s="149" t="s">
        <v>199</v>
      </c>
      <c r="AT1727" s="149" t="s">
        <v>284</v>
      </c>
      <c r="AU1727" s="149" t="s">
        <v>85</v>
      </c>
      <c r="AY1727" s="17" t="s">
        <v>282</v>
      </c>
      <c r="BE1727" s="150">
        <f>IF(N1727="základní",J1727,0)</f>
        <v>0</v>
      </c>
      <c r="BF1727" s="150">
        <f>IF(N1727="snížená",J1727,0)</f>
        <v>0</v>
      </c>
      <c r="BG1727" s="150">
        <f>IF(N1727="zákl. přenesená",J1727,0)</f>
        <v>0</v>
      </c>
      <c r="BH1727" s="150">
        <f>IF(N1727="sníž. přenesená",J1727,0)</f>
        <v>0</v>
      </c>
      <c r="BI1727" s="150">
        <f>IF(N1727="nulová",J1727,0)</f>
        <v>0</v>
      </c>
      <c r="BJ1727" s="17" t="s">
        <v>83</v>
      </c>
      <c r="BK1727" s="150">
        <f>ROUND(I1727*H1727,2)</f>
        <v>0</v>
      </c>
      <c r="BL1727" s="17" t="s">
        <v>199</v>
      </c>
      <c r="BM1727" s="149" t="s">
        <v>1854</v>
      </c>
    </row>
    <row r="1728" spans="2:65" s="15" customFormat="1" x14ac:dyDescent="0.2">
      <c r="B1728" s="173"/>
      <c r="D1728" s="152" t="s">
        <v>290</v>
      </c>
      <c r="E1728" s="174" t="s">
        <v>1</v>
      </c>
      <c r="F1728" s="175" t="s">
        <v>1855</v>
      </c>
      <c r="H1728" s="174" t="s">
        <v>1</v>
      </c>
      <c r="I1728" s="176"/>
      <c r="L1728" s="173"/>
      <c r="M1728" s="177"/>
      <c r="T1728" s="178"/>
      <c r="AT1728" s="174" t="s">
        <v>290</v>
      </c>
      <c r="AU1728" s="174" t="s">
        <v>85</v>
      </c>
      <c r="AV1728" s="15" t="s">
        <v>83</v>
      </c>
      <c r="AW1728" s="15" t="s">
        <v>32</v>
      </c>
      <c r="AX1728" s="15" t="s">
        <v>76</v>
      </c>
      <c r="AY1728" s="174" t="s">
        <v>282</v>
      </c>
    </row>
    <row r="1729" spans="2:65" s="12" customFormat="1" x14ac:dyDescent="0.2">
      <c r="B1729" s="151"/>
      <c r="D1729" s="152" t="s">
        <v>290</v>
      </c>
      <c r="E1729" s="153" t="s">
        <v>1</v>
      </c>
      <c r="F1729" s="154" t="s">
        <v>1856</v>
      </c>
      <c r="H1729" s="155">
        <v>82.290999999999997</v>
      </c>
      <c r="I1729" s="156"/>
      <c r="L1729" s="151"/>
      <c r="M1729" s="157"/>
      <c r="T1729" s="158"/>
      <c r="AT1729" s="153" t="s">
        <v>290</v>
      </c>
      <c r="AU1729" s="153" t="s">
        <v>85</v>
      </c>
      <c r="AV1729" s="12" t="s">
        <v>85</v>
      </c>
      <c r="AW1729" s="12" t="s">
        <v>32</v>
      </c>
      <c r="AX1729" s="12" t="s">
        <v>76</v>
      </c>
      <c r="AY1729" s="153" t="s">
        <v>282</v>
      </c>
    </row>
    <row r="1730" spans="2:65" s="14" customFormat="1" x14ac:dyDescent="0.2">
      <c r="B1730" s="166"/>
      <c r="D1730" s="152" t="s">
        <v>290</v>
      </c>
      <c r="E1730" s="167" t="s">
        <v>1</v>
      </c>
      <c r="F1730" s="168" t="s">
        <v>306</v>
      </c>
      <c r="H1730" s="169">
        <v>82.290999999999997</v>
      </c>
      <c r="I1730" s="170"/>
      <c r="L1730" s="166"/>
      <c r="M1730" s="171"/>
      <c r="T1730" s="172"/>
      <c r="AT1730" s="167" t="s">
        <v>290</v>
      </c>
      <c r="AU1730" s="167" t="s">
        <v>85</v>
      </c>
      <c r="AV1730" s="14" t="s">
        <v>105</v>
      </c>
      <c r="AW1730" s="14" t="s">
        <v>32</v>
      </c>
      <c r="AX1730" s="14" t="s">
        <v>76</v>
      </c>
      <c r="AY1730" s="167" t="s">
        <v>282</v>
      </c>
    </row>
    <row r="1731" spans="2:65" s="13" customFormat="1" x14ac:dyDescent="0.2">
      <c r="B1731" s="159"/>
      <c r="D1731" s="152" t="s">
        <v>290</v>
      </c>
      <c r="E1731" s="160" t="s">
        <v>1</v>
      </c>
      <c r="F1731" s="161" t="s">
        <v>292</v>
      </c>
      <c r="H1731" s="162">
        <v>82.290999999999997</v>
      </c>
      <c r="I1731" s="163"/>
      <c r="L1731" s="159"/>
      <c r="M1731" s="164"/>
      <c r="T1731" s="165"/>
      <c r="AT1731" s="160" t="s">
        <v>290</v>
      </c>
      <c r="AU1731" s="160" t="s">
        <v>85</v>
      </c>
      <c r="AV1731" s="13" t="s">
        <v>288</v>
      </c>
      <c r="AW1731" s="13" t="s">
        <v>32</v>
      </c>
      <c r="AX1731" s="13" t="s">
        <v>83</v>
      </c>
      <c r="AY1731" s="160" t="s">
        <v>282</v>
      </c>
    </row>
    <row r="1732" spans="2:65" s="1" customFormat="1" ht="33" customHeight="1" x14ac:dyDescent="0.2">
      <c r="B1732" s="32"/>
      <c r="C1732" s="137" t="s">
        <v>1857</v>
      </c>
      <c r="D1732" s="137" t="s">
        <v>284</v>
      </c>
      <c r="E1732" s="138" t="s">
        <v>1858</v>
      </c>
      <c r="F1732" s="139" t="s">
        <v>1859</v>
      </c>
      <c r="G1732" s="140" t="s">
        <v>471</v>
      </c>
      <c r="H1732" s="141">
        <v>533.69000000000005</v>
      </c>
      <c r="I1732" s="142"/>
      <c r="J1732" s="143">
        <f>ROUND(I1732*H1732,2)</f>
        <v>0</v>
      </c>
      <c r="K1732" s="144"/>
      <c r="L1732" s="32"/>
      <c r="M1732" s="145" t="s">
        <v>1</v>
      </c>
      <c r="N1732" s="146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199</v>
      </c>
      <c r="AT1732" s="149" t="s">
        <v>284</v>
      </c>
      <c r="AU1732" s="149" t="s">
        <v>85</v>
      </c>
      <c r="AY1732" s="17" t="s">
        <v>282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199</v>
      </c>
      <c r="BM1732" s="149" t="s">
        <v>1860</v>
      </c>
    </row>
    <row r="1733" spans="2:65" s="15" customFormat="1" x14ac:dyDescent="0.2">
      <c r="B1733" s="173"/>
      <c r="D1733" s="152" t="s">
        <v>290</v>
      </c>
      <c r="E1733" s="174" t="s">
        <v>1</v>
      </c>
      <c r="F1733" s="175" t="s">
        <v>1861</v>
      </c>
      <c r="H1733" s="174" t="s">
        <v>1</v>
      </c>
      <c r="I1733" s="176"/>
      <c r="L1733" s="173"/>
      <c r="M1733" s="177"/>
      <c r="T1733" s="178"/>
      <c r="AT1733" s="174" t="s">
        <v>290</v>
      </c>
      <c r="AU1733" s="174" t="s">
        <v>85</v>
      </c>
      <c r="AV1733" s="15" t="s">
        <v>83</v>
      </c>
      <c r="AW1733" s="15" t="s">
        <v>32</v>
      </c>
      <c r="AX1733" s="15" t="s">
        <v>76</v>
      </c>
      <c r="AY1733" s="174" t="s">
        <v>282</v>
      </c>
    </row>
    <row r="1734" spans="2:65" s="12" customFormat="1" x14ac:dyDescent="0.2">
      <c r="B1734" s="151"/>
      <c r="D1734" s="152" t="s">
        <v>290</v>
      </c>
      <c r="E1734" s="153" t="s">
        <v>1</v>
      </c>
      <c r="F1734" s="154" t="s">
        <v>1862</v>
      </c>
      <c r="H1734" s="155">
        <v>140.80500000000001</v>
      </c>
      <c r="I1734" s="156"/>
      <c r="L1734" s="151"/>
      <c r="M1734" s="157"/>
      <c r="T1734" s="158"/>
      <c r="AT1734" s="153" t="s">
        <v>290</v>
      </c>
      <c r="AU1734" s="153" t="s">
        <v>85</v>
      </c>
      <c r="AV1734" s="12" t="s">
        <v>85</v>
      </c>
      <c r="AW1734" s="12" t="s">
        <v>32</v>
      </c>
      <c r="AX1734" s="12" t="s">
        <v>76</v>
      </c>
      <c r="AY1734" s="153" t="s">
        <v>282</v>
      </c>
    </row>
    <row r="1735" spans="2:65" s="15" customFormat="1" x14ac:dyDescent="0.2">
      <c r="B1735" s="173"/>
      <c r="D1735" s="152" t="s">
        <v>290</v>
      </c>
      <c r="E1735" s="174" t="s">
        <v>1</v>
      </c>
      <c r="F1735" s="175" t="s">
        <v>1863</v>
      </c>
      <c r="H1735" s="174" t="s">
        <v>1</v>
      </c>
      <c r="I1735" s="176"/>
      <c r="L1735" s="173"/>
      <c r="M1735" s="177"/>
      <c r="T1735" s="178"/>
      <c r="AT1735" s="174" t="s">
        <v>290</v>
      </c>
      <c r="AU1735" s="174" t="s">
        <v>85</v>
      </c>
      <c r="AV1735" s="15" t="s">
        <v>83</v>
      </c>
      <c r="AW1735" s="15" t="s">
        <v>32</v>
      </c>
      <c r="AX1735" s="15" t="s">
        <v>76</v>
      </c>
      <c r="AY1735" s="174" t="s">
        <v>282</v>
      </c>
    </row>
    <row r="1736" spans="2:65" s="12" customFormat="1" x14ac:dyDescent="0.2">
      <c r="B1736" s="151"/>
      <c r="D1736" s="152" t="s">
        <v>290</v>
      </c>
      <c r="E1736" s="153" t="s">
        <v>1</v>
      </c>
      <c r="F1736" s="154" t="s">
        <v>1864</v>
      </c>
      <c r="H1736" s="155">
        <v>29.341999999999999</v>
      </c>
      <c r="I1736" s="156"/>
      <c r="L1736" s="151"/>
      <c r="M1736" s="157"/>
      <c r="T1736" s="158"/>
      <c r="AT1736" s="153" t="s">
        <v>290</v>
      </c>
      <c r="AU1736" s="153" t="s">
        <v>85</v>
      </c>
      <c r="AV1736" s="12" t="s">
        <v>85</v>
      </c>
      <c r="AW1736" s="12" t="s">
        <v>32</v>
      </c>
      <c r="AX1736" s="12" t="s">
        <v>76</v>
      </c>
      <c r="AY1736" s="153" t="s">
        <v>282</v>
      </c>
    </row>
    <row r="1737" spans="2:65" s="15" customFormat="1" x14ac:dyDescent="0.2">
      <c r="B1737" s="173"/>
      <c r="D1737" s="152" t="s">
        <v>290</v>
      </c>
      <c r="E1737" s="174" t="s">
        <v>1</v>
      </c>
      <c r="F1737" s="175" t="s">
        <v>1865</v>
      </c>
      <c r="H1737" s="174" t="s">
        <v>1</v>
      </c>
      <c r="I1737" s="176"/>
      <c r="L1737" s="173"/>
      <c r="M1737" s="177"/>
      <c r="T1737" s="178"/>
      <c r="AT1737" s="174" t="s">
        <v>290</v>
      </c>
      <c r="AU1737" s="174" t="s">
        <v>85</v>
      </c>
      <c r="AV1737" s="15" t="s">
        <v>83</v>
      </c>
      <c r="AW1737" s="15" t="s">
        <v>32</v>
      </c>
      <c r="AX1737" s="15" t="s">
        <v>76</v>
      </c>
      <c r="AY1737" s="174" t="s">
        <v>282</v>
      </c>
    </row>
    <row r="1738" spans="2:65" s="12" customFormat="1" x14ac:dyDescent="0.2">
      <c r="B1738" s="151"/>
      <c r="D1738" s="152" t="s">
        <v>290</v>
      </c>
      <c r="E1738" s="153" t="s">
        <v>1</v>
      </c>
      <c r="F1738" s="154" t="s">
        <v>1866</v>
      </c>
      <c r="H1738" s="155">
        <v>363.54300000000001</v>
      </c>
      <c r="I1738" s="156"/>
      <c r="L1738" s="151"/>
      <c r="M1738" s="157"/>
      <c r="T1738" s="158"/>
      <c r="AT1738" s="153" t="s">
        <v>290</v>
      </c>
      <c r="AU1738" s="153" t="s">
        <v>85</v>
      </c>
      <c r="AV1738" s="12" t="s">
        <v>85</v>
      </c>
      <c r="AW1738" s="12" t="s">
        <v>32</v>
      </c>
      <c r="AX1738" s="12" t="s">
        <v>76</v>
      </c>
      <c r="AY1738" s="153" t="s">
        <v>282</v>
      </c>
    </row>
    <row r="1739" spans="2:65" s="14" customFormat="1" x14ac:dyDescent="0.2">
      <c r="B1739" s="166"/>
      <c r="D1739" s="152" t="s">
        <v>290</v>
      </c>
      <c r="E1739" s="167" t="s">
        <v>1</v>
      </c>
      <c r="F1739" s="168" t="s">
        <v>306</v>
      </c>
      <c r="H1739" s="169">
        <v>533.69000000000005</v>
      </c>
      <c r="I1739" s="170"/>
      <c r="L1739" s="166"/>
      <c r="M1739" s="171"/>
      <c r="T1739" s="172"/>
      <c r="AT1739" s="167" t="s">
        <v>290</v>
      </c>
      <c r="AU1739" s="167" t="s">
        <v>85</v>
      </c>
      <c r="AV1739" s="14" t="s">
        <v>105</v>
      </c>
      <c r="AW1739" s="14" t="s">
        <v>32</v>
      </c>
      <c r="AX1739" s="14" t="s">
        <v>76</v>
      </c>
      <c r="AY1739" s="167" t="s">
        <v>282</v>
      </c>
    </row>
    <row r="1740" spans="2:65" s="13" customFormat="1" x14ac:dyDescent="0.2">
      <c r="B1740" s="159"/>
      <c r="D1740" s="152" t="s">
        <v>290</v>
      </c>
      <c r="E1740" s="160" t="s">
        <v>1</v>
      </c>
      <c r="F1740" s="161" t="s">
        <v>292</v>
      </c>
      <c r="H1740" s="162">
        <v>533.69000000000005</v>
      </c>
      <c r="I1740" s="163"/>
      <c r="L1740" s="159"/>
      <c r="M1740" s="164"/>
      <c r="T1740" s="165"/>
      <c r="AT1740" s="160" t="s">
        <v>290</v>
      </c>
      <c r="AU1740" s="160" t="s">
        <v>85</v>
      </c>
      <c r="AV1740" s="13" t="s">
        <v>288</v>
      </c>
      <c r="AW1740" s="13" t="s">
        <v>32</v>
      </c>
      <c r="AX1740" s="13" t="s">
        <v>83</v>
      </c>
      <c r="AY1740" s="160" t="s">
        <v>282</v>
      </c>
    </row>
    <row r="1741" spans="2:65" s="1" customFormat="1" ht="33" customHeight="1" x14ac:dyDescent="0.2">
      <c r="B1741" s="32"/>
      <c r="C1741" s="137" t="s">
        <v>1867</v>
      </c>
      <c r="D1741" s="137" t="s">
        <v>284</v>
      </c>
      <c r="E1741" s="138" t="s">
        <v>1868</v>
      </c>
      <c r="F1741" s="139" t="s">
        <v>1869</v>
      </c>
      <c r="G1741" s="140" t="s">
        <v>471</v>
      </c>
      <c r="H1741" s="141">
        <v>197.119</v>
      </c>
      <c r="I1741" s="142"/>
      <c r="J1741" s="143">
        <f>ROUND(I1741*H1741,2)</f>
        <v>0</v>
      </c>
      <c r="K1741" s="144"/>
      <c r="L1741" s="32"/>
      <c r="M1741" s="145" t="s">
        <v>1</v>
      </c>
      <c r="N1741" s="146" t="s">
        <v>41</v>
      </c>
      <c r="P1741" s="147">
        <f>O1741*H1741</f>
        <v>0</v>
      </c>
      <c r="Q1741" s="147">
        <v>0</v>
      </c>
      <c r="R1741" s="147">
        <f>Q1741*H1741</f>
        <v>0</v>
      </c>
      <c r="S1741" s="147">
        <v>0</v>
      </c>
      <c r="T1741" s="148">
        <f>S1741*H1741</f>
        <v>0</v>
      </c>
      <c r="AR1741" s="149" t="s">
        <v>199</v>
      </c>
      <c r="AT1741" s="149" t="s">
        <v>284</v>
      </c>
      <c r="AU1741" s="149" t="s">
        <v>85</v>
      </c>
      <c r="AY1741" s="17" t="s">
        <v>282</v>
      </c>
      <c r="BE1741" s="150">
        <f>IF(N1741="základní",J1741,0)</f>
        <v>0</v>
      </c>
      <c r="BF1741" s="150">
        <f>IF(N1741="snížená",J1741,0)</f>
        <v>0</v>
      </c>
      <c r="BG1741" s="150">
        <f>IF(N1741="zákl. přenesená",J1741,0)</f>
        <v>0</v>
      </c>
      <c r="BH1741" s="150">
        <f>IF(N1741="sníž. přenesená",J1741,0)</f>
        <v>0</v>
      </c>
      <c r="BI1741" s="150">
        <f>IF(N1741="nulová",J1741,0)</f>
        <v>0</v>
      </c>
      <c r="BJ1741" s="17" t="s">
        <v>83</v>
      </c>
      <c r="BK1741" s="150">
        <f>ROUND(I1741*H1741,2)</f>
        <v>0</v>
      </c>
      <c r="BL1741" s="17" t="s">
        <v>199</v>
      </c>
      <c r="BM1741" s="149" t="s">
        <v>1870</v>
      </c>
    </row>
    <row r="1742" spans="2:65" s="15" customFormat="1" x14ac:dyDescent="0.2">
      <c r="B1742" s="173"/>
      <c r="D1742" s="152" t="s">
        <v>290</v>
      </c>
      <c r="E1742" s="174" t="s">
        <v>1</v>
      </c>
      <c r="F1742" s="175" t="s">
        <v>1871</v>
      </c>
      <c r="H1742" s="174" t="s">
        <v>1</v>
      </c>
      <c r="I1742" s="176"/>
      <c r="L1742" s="173"/>
      <c r="M1742" s="177"/>
      <c r="T1742" s="178"/>
      <c r="AT1742" s="174" t="s">
        <v>290</v>
      </c>
      <c r="AU1742" s="174" t="s">
        <v>85</v>
      </c>
      <c r="AV1742" s="15" t="s">
        <v>83</v>
      </c>
      <c r="AW1742" s="15" t="s">
        <v>32</v>
      </c>
      <c r="AX1742" s="15" t="s">
        <v>76</v>
      </c>
      <c r="AY1742" s="174" t="s">
        <v>282</v>
      </c>
    </row>
    <row r="1743" spans="2:65" s="12" customFormat="1" x14ac:dyDescent="0.2">
      <c r="B1743" s="151"/>
      <c r="D1743" s="152" t="s">
        <v>290</v>
      </c>
      <c r="E1743" s="153" t="s">
        <v>1</v>
      </c>
      <c r="F1743" s="154" t="s">
        <v>1872</v>
      </c>
      <c r="H1743" s="155">
        <v>197.119</v>
      </c>
      <c r="I1743" s="156"/>
      <c r="L1743" s="151"/>
      <c r="M1743" s="157"/>
      <c r="T1743" s="158"/>
      <c r="AT1743" s="153" t="s">
        <v>290</v>
      </c>
      <c r="AU1743" s="153" t="s">
        <v>85</v>
      </c>
      <c r="AV1743" s="12" t="s">
        <v>85</v>
      </c>
      <c r="AW1743" s="12" t="s">
        <v>32</v>
      </c>
      <c r="AX1743" s="12" t="s">
        <v>76</v>
      </c>
      <c r="AY1743" s="153" t="s">
        <v>282</v>
      </c>
    </row>
    <row r="1744" spans="2:65" s="14" customFormat="1" x14ac:dyDescent="0.2">
      <c r="B1744" s="166"/>
      <c r="D1744" s="152" t="s">
        <v>290</v>
      </c>
      <c r="E1744" s="167" t="s">
        <v>1</v>
      </c>
      <c r="F1744" s="168" t="s">
        <v>306</v>
      </c>
      <c r="H1744" s="169">
        <v>197.119</v>
      </c>
      <c r="I1744" s="170"/>
      <c r="L1744" s="166"/>
      <c r="M1744" s="171"/>
      <c r="T1744" s="172"/>
      <c r="AT1744" s="167" t="s">
        <v>290</v>
      </c>
      <c r="AU1744" s="167" t="s">
        <v>85</v>
      </c>
      <c r="AV1744" s="14" t="s">
        <v>105</v>
      </c>
      <c r="AW1744" s="14" t="s">
        <v>32</v>
      </c>
      <c r="AX1744" s="14" t="s">
        <v>76</v>
      </c>
      <c r="AY1744" s="167" t="s">
        <v>282</v>
      </c>
    </row>
    <row r="1745" spans="2:65" s="13" customFormat="1" x14ac:dyDescent="0.2">
      <c r="B1745" s="159"/>
      <c r="D1745" s="152" t="s">
        <v>290</v>
      </c>
      <c r="E1745" s="160" t="s">
        <v>1</v>
      </c>
      <c r="F1745" s="161" t="s">
        <v>292</v>
      </c>
      <c r="H1745" s="162">
        <v>197.119</v>
      </c>
      <c r="I1745" s="163"/>
      <c r="L1745" s="159"/>
      <c r="M1745" s="164"/>
      <c r="T1745" s="165"/>
      <c r="AT1745" s="160" t="s">
        <v>290</v>
      </c>
      <c r="AU1745" s="160" t="s">
        <v>85</v>
      </c>
      <c r="AV1745" s="13" t="s">
        <v>288</v>
      </c>
      <c r="AW1745" s="13" t="s">
        <v>32</v>
      </c>
      <c r="AX1745" s="13" t="s">
        <v>83</v>
      </c>
      <c r="AY1745" s="160" t="s">
        <v>282</v>
      </c>
    </row>
    <row r="1746" spans="2:65" s="1" customFormat="1" ht="24.2" customHeight="1" x14ac:dyDescent="0.2">
      <c r="B1746" s="32"/>
      <c r="C1746" s="137" t="s">
        <v>1873</v>
      </c>
      <c r="D1746" s="137" t="s">
        <v>284</v>
      </c>
      <c r="E1746" s="138" t="s">
        <v>1874</v>
      </c>
      <c r="F1746" s="139" t="s">
        <v>1875</v>
      </c>
      <c r="G1746" s="140" t="s">
        <v>471</v>
      </c>
      <c r="H1746" s="141">
        <v>817.62199999999996</v>
      </c>
      <c r="I1746" s="142"/>
      <c r="J1746" s="143">
        <f>ROUND(I1746*H1746,2)</f>
        <v>0</v>
      </c>
      <c r="K1746" s="144"/>
      <c r="L1746" s="32"/>
      <c r="M1746" s="145" t="s">
        <v>1</v>
      </c>
      <c r="N1746" s="146" t="s">
        <v>41</v>
      </c>
      <c r="P1746" s="147">
        <f>O1746*H1746</f>
        <v>0</v>
      </c>
      <c r="Q1746" s="147">
        <v>0</v>
      </c>
      <c r="R1746" s="147">
        <f>Q1746*H1746</f>
        <v>0</v>
      </c>
      <c r="S1746" s="147">
        <v>0</v>
      </c>
      <c r="T1746" s="148">
        <f>S1746*H1746</f>
        <v>0</v>
      </c>
      <c r="AR1746" s="149" t="s">
        <v>199</v>
      </c>
      <c r="AT1746" s="149" t="s">
        <v>284</v>
      </c>
      <c r="AU1746" s="149" t="s">
        <v>85</v>
      </c>
      <c r="AY1746" s="17" t="s">
        <v>282</v>
      </c>
      <c r="BE1746" s="150">
        <f>IF(N1746="základní",J1746,0)</f>
        <v>0</v>
      </c>
      <c r="BF1746" s="150">
        <f>IF(N1746="snížená",J1746,0)</f>
        <v>0</v>
      </c>
      <c r="BG1746" s="150">
        <f>IF(N1746="zákl. přenesená",J1746,0)</f>
        <v>0</v>
      </c>
      <c r="BH1746" s="150">
        <f>IF(N1746="sníž. přenesená",J1746,0)</f>
        <v>0</v>
      </c>
      <c r="BI1746" s="150">
        <f>IF(N1746="nulová",J1746,0)</f>
        <v>0</v>
      </c>
      <c r="BJ1746" s="17" t="s">
        <v>83</v>
      </c>
      <c r="BK1746" s="150">
        <f>ROUND(I1746*H1746,2)</f>
        <v>0</v>
      </c>
      <c r="BL1746" s="17" t="s">
        <v>199</v>
      </c>
      <c r="BM1746" s="149" t="s">
        <v>1876</v>
      </c>
    </row>
    <row r="1747" spans="2:65" s="15" customFormat="1" x14ac:dyDescent="0.2">
      <c r="B1747" s="173"/>
      <c r="D1747" s="152" t="s">
        <v>290</v>
      </c>
      <c r="E1747" s="174" t="s">
        <v>1</v>
      </c>
      <c r="F1747" s="175" t="s">
        <v>1877</v>
      </c>
      <c r="H1747" s="174" t="s">
        <v>1</v>
      </c>
      <c r="I1747" s="176"/>
      <c r="L1747" s="173"/>
      <c r="M1747" s="177"/>
      <c r="T1747" s="178"/>
      <c r="AT1747" s="174" t="s">
        <v>290</v>
      </c>
      <c r="AU1747" s="174" t="s">
        <v>85</v>
      </c>
      <c r="AV1747" s="15" t="s">
        <v>83</v>
      </c>
      <c r="AW1747" s="15" t="s">
        <v>32</v>
      </c>
      <c r="AX1747" s="15" t="s">
        <v>76</v>
      </c>
      <c r="AY1747" s="174" t="s">
        <v>282</v>
      </c>
    </row>
    <row r="1748" spans="2:65" s="12" customFormat="1" x14ac:dyDescent="0.2">
      <c r="B1748" s="151"/>
      <c r="D1748" s="152" t="s">
        <v>290</v>
      </c>
      <c r="E1748" s="153" t="s">
        <v>1</v>
      </c>
      <c r="F1748" s="154" t="s">
        <v>1878</v>
      </c>
      <c r="H1748" s="155">
        <v>817.62199999999996</v>
      </c>
      <c r="I1748" s="156"/>
      <c r="L1748" s="151"/>
      <c r="M1748" s="157"/>
      <c r="T1748" s="158"/>
      <c r="AT1748" s="153" t="s">
        <v>290</v>
      </c>
      <c r="AU1748" s="153" t="s">
        <v>85</v>
      </c>
      <c r="AV1748" s="12" t="s">
        <v>85</v>
      </c>
      <c r="AW1748" s="12" t="s">
        <v>32</v>
      </c>
      <c r="AX1748" s="12" t="s">
        <v>76</v>
      </c>
      <c r="AY1748" s="153" t="s">
        <v>282</v>
      </c>
    </row>
    <row r="1749" spans="2:65" s="14" customFormat="1" x14ac:dyDescent="0.2">
      <c r="B1749" s="166"/>
      <c r="D1749" s="152" t="s">
        <v>290</v>
      </c>
      <c r="E1749" s="167" t="s">
        <v>1</v>
      </c>
      <c r="F1749" s="168" t="s">
        <v>306</v>
      </c>
      <c r="H1749" s="169">
        <v>817.62199999999996</v>
      </c>
      <c r="I1749" s="170"/>
      <c r="L1749" s="166"/>
      <c r="M1749" s="171"/>
      <c r="T1749" s="172"/>
      <c r="AT1749" s="167" t="s">
        <v>290</v>
      </c>
      <c r="AU1749" s="167" t="s">
        <v>85</v>
      </c>
      <c r="AV1749" s="14" t="s">
        <v>105</v>
      </c>
      <c r="AW1749" s="14" t="s">
        <v>32</v>
      </c>
      <c r="AX1749" s="14" t="s">
        <v>76</v>
      </c>
      <c r="AY1749" s="167" t="s">
        <v>282</v>
      </c>
    </row>
    <row r="1750" spans="2:65" s="13" customFormat="1" x14ac:dyDescent="0.2">
      <c r="B1750" s="159"/>
      <c r="D1750" s="152" t="s">
        <v>290</v>
      </c>
      <c r="E1750" s="160" t="s">
        <v>1</v>
      </c>
      <c r="F1750" s="161" t="s">
        <v>292</v>
      </c>
      <c r="H1750" s="162">
        <v>817.62199999999996</v>
      </c>
      <c r="I1750" s="163"/>
      <c r="L1750" s="159"/>
      <c r="M1750" s="164"/>
      <c r="T1750" s="165"/>
      <c r="AT1750" s="160" t="s">
        <v>290</v>
      </c>
      <c r="AU1750" s="160" t="s">
        <v>85</v>
      </c>
      <c r="AV1750" s="13" t="s">
        <v>288</v>
      </c>
      <c r="AW1750" s="13" t="s">
        <v>32</v>
      </c>
      <c r="AX1750" s="13" t="s">
        <v>83</v>
      </c>
      <c r="AY1750" s="160" t="s">
        <v>282</v>
      </c>
    </row>
    <row r="1751" spans="2:65" s="1" customFormat="1" ht="16.5" customHeight="1" x14ac:dyDescent="0.2">
      <c r="B1751" s="32"/>
      <c r="C1751" s="179" t="s">
        <v>1879</v>
      </c>
      <c r="D1751" s="179" t="s">
        <v>1020</v>
      </c>
      <c r="E1751" s="180" t="s">
        <v>1880</v>
      </c>
      <c r="F1751" s="181" t="s">
        <v>1881</v>
      </c>
      <c r="G1751" s="182" t="s">
        <v>295</v>
      </c>
      <c r="H1751" s="183">
        <v>39.402999999999999</v>
      </c>
      <c r="I1751" s="184"/>
      <c r="J1751" s="185">
        <f>ROUND(I1751*H1751,2)</f>
        <v>0</v>
      </c>
      <c r="K1751" s="186"/>
      <c r="L1751" s="187"/>
      <c r="M1751" s="188" t="s">
        <v>1</v>
      </c>
      <c r="N1751" s="189" t="s">
        <v>41</v>
      </c>
      <c r="P1751" s="147">
        <f>O1751*H1751</f>
        <v>0</v>
      </c>
      <c r="Q1751" s="147">
        <v>0.55000000000000004</v>
      </c>
      <c r="R1751" s="147">
        <f>Q1751*H1751</f>
        <v>21.67165</v>
      </c>
      <c r="S1751" s="147">
        <v>0</v>
      </c>
      <c r="T1751" s="148">
        <f>S1751*H1751</f>
        <v>0</v>
      </c>
      <c r="AR1751" s="149" t="s">
        <v>498</v>
      </c>
      <c r="AT1751" s="149" t="s">
        <v>1020</v>
      </c>
      <c r="AU1751" s="149" t="s">
        <v>85</v>
      </c>
      <c r="AY1751" s="17" t="s">
        <v>282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83</v>
      </c>
      <c r="BK1751" s="150">
        <f>ROUND(I1751*H1751,2)</f>
        <v>0</v>
      </c>
      <c r="BL1751" s="17" t="s">
        <v>199</v>
      </c>
      <c r="BM1751" s="149" t="s">
        <v>1882</v>
      </c>
    </row>
    <row r="1752" spans="2:65" s="15" customFormat="1" x14ac:dyDescent="0.2">
      <c r="B1752" s="173"/>
      <c r="D1752" s="152" t="s">
        <v>290</v>
      </c>
      <c r="E1752" s="174" t="s">
        <v>1</v>
      </c>
      <c r="F1752" s="175" t="s">
        <v>1855</v>
      </c>
      <c r="H1752" s="174" t="s">
        <v>1</v>
      </c>
      <c r="I1752" s="176"/>
      <c r="L1752" s="173"/>
      <c r="M1752" s="177"/>
      <c r="T1752" s="178"/>
      <c r="AT1752" s="174" t="s">
        <v>290</v>
      </c>
      <c r="AU1752" s="174" t="s">
        <v>85</v>
      </c>
      <c r="AV1752" s="15" t="s">
        <v>83</v>
      </c>
      <c r="AW1752" s="15" t="s">
        <v>32</v>
      </c>
      <c r="AX1752" s="15" t="s">
        <v>76</v>
      </c>
      <c r="AY1752" s="174" t="s">
        <v>282</v>
      </c>
    </row>
    <row r="1753" spans="2:65" s="12" customFormat="1" x14ac:dyDescent="0.2">
      <c r="B1753" s="151"/>
      <c r="D1753" s="152" t="s">
        <v>290</v>
      </c>
      <c r="E1753" s="153" t="s">
        <v>1</v>
      </c>
      <c r="F1753" s="154" t="s">
        <v>1883</v>
      </c>
      <c r="H1753" s="155">
        <v>0.69099999999999995</v>
      </c>
      <c r="I1753" s="156"/>
      <c r="L1753" s="151"/>
      <c r="M1753" s="157"/>
      <c r="T1753" s="158"/>
      <c r="AT1753" s="153" t="s">
        <v>290</v>
      </c>
      <c r="AU1753" s="153" t="s">
        <v>85</v>
      </c>
      <c r="AV1753" s="12" t="s">
        <v>85</v>
      </c>
      <c r="AW1753" s="12" t="s">
        <v>32</v>
      </c>
      <c r="AX1753" s="12" t="s">
        <v>76</v>
      </c>
      <c r="AY1753" s="153" t="s">
        <v>282</v>
      </c>
    </row>
    <row r="1754" spans="2:65" s="15" customFormat="1" x14ac:dyDescent="0.2">
      <c r="B1754" s="173"/>
      <c r="D1754" s="152" t="s">
        <v>290</v>
      </c>
      <c r="E1754" s="174" t="s">
        <v>1</v>
      </c>
      <c r="F1754" s="175" t="s">
        <v>1861</v>
      </c>
      <c r="H1754" s="174" t="s">
        <v>1</v>
      </c>
      <c r="I1754" s="176"/>
      <c r="L1754" s="173"/>
      <c r="M1754" s="177"/>
      <c r="T1754" s="178"/>
      <c r="AT1754" s="174" t="s">
        <v>290</v>
      </c>
      <c r="AU1754" s="174" t="s">
        <v>85</v>
      </c>
      <c r="AV1754" s="15" t="s">
        <v>83</v>
      </c>
      <c r="AW1754" s="15" t="s">
        <v>32</v>
      </c>
      <c r="AX1754" s="15" t="s">
        <v>76</v>
      </c>
      <c r="AY1754" s="174" t="s">
        <v>282</v>
      </c>
    </row>
    <row r="1755" spans="2:65" s="12" customFormat="1" x14ac:dyDescent="0.2">
      <c r="B1755" s="151"/>
      <c r="D1755" s="152" t="s">
        <v>290</v>
      </c>
      <c r="E1755" s="153" t="s">
        <v>1</v>
      </c>
      <c r="F1755" s="154" t="s">
        <v>1884</v>
      </c>
      <c r="H1755" s="155">
        <v>1.859</v>
      </c>
      <c r="I1755" s="156"/>
      <c r="L1755" s="151"/>
      <c r="M1755" s="157"/>
      <c r="T1755" s="158"/>
      <c r="AT1755" s="153" t="s">
        <v>290</v>
      </c>
      <c r="AU1755" s="153" t="s">
        <v>85</v>
      </c>
      <c r="AV1755" s="12" t="s">
        <v>85</v>
      </c>
      <c r="AW1755" s="12" t="s">
        <v>32</v>
      </c>
      <c r="AX1755" s="12" t="s">
        <v>76</v>
      </c>
      <c r="AY1755" s="153" t="s">
        <v>282</v>
      </c>
    </row>
    <row r="1756" spans="2:65" s="15" customFormat="1" x14ac:dyDescent="0.2">
      <c r="B1756" s="173"/>
      <c r="D1756" s="152" t="s">
        <v>290</v>
      </c>
      <c r="E1756" s="174" t="s">
        <v>1</v>
      </c>
      <c r="F1756" s="175" t="s">
        <v>1863</v>
      </c>
      <c r="H1756" s="174" t="s">
        <v>1</v>
      </c>
      <c r="I1756" s="176"/>
      <c r="L1756" s="173"/>
      <c r="M1756" s="177"/>
      <c r="T1756" s="178"/>
      <c r="AT1756" s="174" t="s">
        <v>290</v>
      </c>
      <c r="AU1756" s="174" t="s">
        <v>85</v>
      </c>
      <c r="AV1756" s="15" t="s">
        <v>83</v>
      </c>
      <c r="AW1756" s="15" t="s">
        <v>32</v>
      </c>
      <c r="AX1756" s="15" t="s">
        <v>76</v>
      </c>
      <c r="AY1756" s="174" t="s">
        <v>282</v>
      </c>
    </row>
    <row r="1757" spans="2:65" s="12" customFormat="1" x14ac:dyDescent="0.2">
      <c r="B1757" s="151"/>
      <c r="D1757" s="152" t="s">
        <v>290</v>
      </c>
      <c r="E1757" s="153" t="s">
        <v>1</v>
      </c>
      <c r="F1757" s="154" t="s">
        <v>1885</v>
      </c>
      <c r="H1757" s="155">
        <v>0.51600000000000001</v>
      </c>
      <c r="I1757" s="156"/>
      <c r="L1757" s="151"/>
      <c r="M1757" s="157"/>
      <c r="T1757" s="158"/>
      <c r="AT1757" s="153" t="s">
        <v>290</v>
      </c>
      <c r="AU1757" s="153" t="s">
        <v>85</v>
      </c>
      <c r="AV1757" s="12" t="s">
        <v>85</v>
      </c>
      <c r="AW1757" s="12" t="s">
        <v>32</v>
      </c>
      <c r="AX1757" s="12" t="s">
        <v>76</v>
      </c>
      <c r="AY1757" s="153" t="s">
        <v>282</v>
      </c>
    </row>
    <row r="1758" spans="2:65" s="15" customFormat="1" x14ac:dyDescent="0.2">
      <c r="B1758" s="173"/>
      <c r="D1758" s="152" t="s">
        <v>290</v>
      </c>
      <c r="E1758" s="174" t="s">
        <v>1</v>
      </c>
      <c r="F1758" s="175" t="s">
        <v>1865</v>
      </c>
      <c r="H1758" s="174" t="s">
        <v>1</v>
      </c>
      <c r="I1758" s="176"/>
      <c r="L1758" s="173"/>
      <c r="M1758" s="177"/>
      <c r="T1758" s="178"/>
      <c r="AT1758" s="174" t="s">
        <v>290</v>
      </c>
      <c r="AU1758" s="174" t="s">
        <v>85</v>
      </c>
      <c r="AV1758" s="15" t="s">
        <v>83</v>
      </c>
      <c r="AW1758" s="15" t="s">
        <v>32</v>
      </c>
      <c r="AX1758" s="15" t="s">
        <v>76</v>
      </c>
      <c r="AY1758" s="174" t="s">
        <v>282</v>
      </c>
    </row>
    <row r="1759" spans="2:65" s="12" customFormat="1" x14ac:dyDescent="0.2">
      <c r="B1759" s="151"/>
      <c r="D1759" s="152" t="s">
        <v>290</v>
      </c>
      <c r="E1759" s="153" t="s">
        <v>1</v>
      </c>
      <c r="F1759" s="154" t="s">
        <v>1886</v>
      </c>
      <c r="H1759" s="155">
        <v>6.1079999999999997</v>
      </c>
      <c r="I1759" s="156"/>
      <c r="L1759" s="151"/>
      <c r="M1759" s="157"/>
      <c r="T1759" s="158"/>
      <c r="AT1759" s="153" t="s">
        <v>290</v>
      </c>
      <c r="AU1759" s="153" t="s">
        <v>85</v>
      </c>
      <c r="AV1759" s="12" t="s">
        <v>85</v>
      </c>
      <c r="AW1759" s="12" t="s">
        <v>32</v>
      </c>
      <c r="AX1759" s="12" t="s">
        <v>76</v>
      </c>
      <c r="AY1759" s="153" t="s">
        <v>282</v>
      </c>
    </row>
    <row r="1760" spans="2:65" s="15" customFormat="1" x14ac:dyDescent="0.2">
      <c r="B1760" s="173"/>
      <c r="D1760" s="152" t="s">
        <v>290</v>
      </c>
      <c r="E1760" s="174" t="s">
        <v>1</v>
      </c>
      <c r="F1760" s="175" t="s">
        <v>1871</v>
      </c>
      <c r="H1760" s="174" t="s">
        <v>1</v>
      </c>
      <c r="I1760" s="176"/>
      <c r="L1760" s="173"/>
      <c r="M1760" s="177"/>
      <c r="T1760" s="178"/>
      <c r="AT1760" s="174" t="s">
        <v>290</v>
      </c>
      <c r="AU1760" s="174" t="s">
        <v>85</v>
      </c>
      <c r="AV1760" s="15" t="s">
        <v>83</v>
      </c>
      <c r="AW1760" s="15" t="s">
        <v>32</v>
      </c>
      <c r="AX1760" s="15" t="s">
        <v>76</v>
      </c>
      <c r="AY1760" s="174" t="s">
        <v>282</v>
      </c>
    </row>
    <row r="1761" spans="2:65" s="12" customFormat="1" x14ac:dyDescent="0.2">
      <c r="B1761" s="151"/>
      <c r="D1761" s="152" t="s">
        <v>290</v>
      </c>
      <c r="E1761" s="153" t="s">
        <v>1</v>
      </c>
      <c r="F1761" s="154" t="s">
        <v>1887</v>
      </c>
      <c r="H1761" s="155">
        <v>5.0460000000000003</v>
      </c>
      <c r="I1761" s="156"/>
      <c r="L1761" s="151"/>
      <c r="M1761" s="157"/>
      <c r="T1761" s="158"/>
      <c r="AT1761" s="153" t="s">
        <v>290</v>
      </c>
      <c r="AU1761" s="153" t="s">
        <v>85</v>
      </c>
      <c r="AV1761" s="12" t="s">
        <v>85</v>
      </c>
      <c r="AW1761" s="12" t="s">
        <v>32</v>
      </c>
      <c r="AX1761" s="12" t="s">
        <v>76</v>
      </c>
      <c r="AY1761" s="153" t="s">
        <v>282</v>
      </c>
    </row>
    <row r="1762" spans="2:65" s="15" customFormat="1" x14ac:dyDescent="0.2">
      <c r="B1762" s="173"/>
      <c r="D1762" s="152" t="s">
        <v>290</v>
      </c>
      <c r="E1762" s="174" t="s">
        <v>1</v>
      </c>
      <c r="F1762" s="175" t="s">
        <v>1877</v>
      </c>
      <c r="H1762" s="174" t="s">
        <v>1</v>
      </c>
      <c r="I1762" s="176"/>
      <c r="L1762" s="173"/>
      <c r="M1762" s="177"/>
      <c r="T1762" s="178"/>
      <c r="AT1762" s="174" t="s">
        <v>290</v>
      </c>
      <c r="AU1762" s="174" t="s">
        <v>85</v>
      </c>
      <c r="AV1762" s="15" t="s">
        <v>83</v>
      </c>
      <c r="AW1762" s="15" t="s">
        <v>32</v>
      </c>
      <c r="AX1762" s="15" t="s">
        <v>76</v>
      </c>
      <c r="AY1762" s="174" t="s">
        <v>282</v>
      </c>
    </row>
    <row r="1763" spans="2:65" s="12" customFormat="1" x14ac:dyDescent="0.2">
      <c r="B1763" s="151"/>
      <c r="D1763" s="152" t="s">
        <v>290</v>
      </c>
      <c r="E1763" s="153" t="s">
        <v>1</v>
      </c>
      <c r="F1763" s="154" t="s">
        <v>1888</v>
      </c>
      <c r="H1763" s="155">
        <v>25.183</v>
      </c>
      <c r="I1763" s="156"/>
      <c r="L1763" s="151"/>
      <c r="M1763" s="157"/>
      <c r="T1763" s="158"/>
      <c r="AT1763" s="153" t="s">
        <v>290</v>
      </c>
      <c r="AU1763" s="153" t="s">
        <v>85</v>
      </c>
      <c r="AV1763" s="12" t="s">
        <v>85</v>
      </c>
      <c r="AW1763" s="12" t="s">
        <v>32</v>
      </c>
      <c r="AX1763" s="12" t="s">
        <v>76</v>
      </c>
      <c r="AY1763" s="153" t="s">
        <v>282</v>
      </c>
    </row>
    <row r="1764" spans="2:65" s="14" customFormat="1" x14ac:dyDescent="0.2">
      <c r="B1764" s="166"/>
      <c r="D1764" s="152" t="s">
        <v>290</v>
      </c>
      <c r="E1764" s="167" t="s">
        <v>1</v>
      </c>
      <c r="F1764" s="168" t="s">
        <v>306</v>
      </c>
      <c r="H1764" s="169">
        <v>39.402999999999999</v>
      </c>
      <c r="I1764" s="170"/>
      <c r="L1764" s="166"/>
      <c r="M1764" s="171"/>
      <c r="T1764" s="172"/>
      <c r="AT1764" s="167" t="s">
        <v>290</v>
      </c>
      <c r="AU1764" s="167" t="s">
        <v>85</v>
      </c>
      <c r="AV1764" s="14" t="s">
        <v>105</v>
      </c>
      <c r="AW1764" s="14" t="s">
        <v>32</v>
      </c>
      <c r="AX1764" s="14" t="s">
        <v>76</v>
      </c>
      <c r="AY1764" s="167" t="s">
        <v>282</v>
      </c>
    </row>
    <row r="1765" spans="2:65" s="13" customFormat="1" x14ac:dyDescent="0.2">
      <c r="B1765" s="159"/>
      <c r="D1765" s="152" t="s">
        <v>290</v>
      </c>
      <c r="E1765" s="160" t="s">
        <v>1</v>
      </c>
      <c r="F1765" s="161" t="s">
        <v>292</v>
      </c>
      <c r="H1765" s="162">
        <v>39.402999999999999</v>
      </c>
      <c r="I1765" s="163"/>
      <c r="L1765" s="159"/>
      <c r="M1765" s="164"/>
      <c r="T1765" s="165"/>
      <c r="AT1765" s="160" t="s">
        <v>290</v>
      </c>
      <c r="AU1765" s="160" t="s">
        <v>85</v>
      </c>
      <c r="AV1765" s="13" t="s">
        <v>288</v>
      </c>
      <c r="AW1765" s="13" t="s">
        <v>32</v>
      </c>
      <c r="AX1765" s="13" t="s">
        <v>83</v>
      </c>
      <c r="AY1765" s="160" t="s">
        <v>282</v>
      </c>
    </row>
    <row r="1766" spans="2:65" s="1" customFormat="1" ht="24.2" customHeight="1" x14ac:dyDescent="0.2">
      <c r="B1766" s="32"/>
      <c r="C1766" s="137" t="s">
        <v>1889</v>
      </c>
      <c r="D1766" s="137" t="s">
        <v>284</v>
      </c>
      <c r="E1766" s="138" t="s">
        <v>1890</v>
      </c>
      <c r="F1766" s="139" t="s">
        <v>1891</v>
      </c>
      <c r="G1766" s="140" t="s">
        <v>287</v>
      </c>
      <c r="H1766" s="141">
        <v>1200.2449999999999</v>
      </c>
      <c r="I1766" s="142"/>
      <c r="J1766" s="143">
        <f>ROUND(I1766*H1766,2)</f>
        <v>0</v>
      </c>
      <c r="K1766" s="144"/>
      <c r="L1766" s="32"/>
      <c r="M1766" s="145" t="s">
        <v>1</v>
      </c>
      <c r="N1766" s="146" t="s">
        <v>41</v>
      </c>
      <c r="P1766" s="147">
        <f>O1766*H1766</f>
        <v>0</v>
      </c>
      <c r="Q1766" s="147">
        <v>0</v>
      </c>
      <c r="R1766" s="147">
        <f>Q1766*H1766</f>
        <v>0</v>
      </c>
      <c r="S1766" s="147">
        <v>0</v>
      </c>
      <c r="T1766" s="148">
        <f>S1766*H1766</f>
        <v>0</v>
      </c>
      <c r="AR1766" s="149" t="s">
        <v>199</v>
      </c>
      <c r="AT1766" s="149" t="s">
        <v>284</v>
      </c>
      <c r="AU1766" s="149" t="s">
        <v>85</v>
      </c>
      <c r="AY1766" s="17" t="s">
        <v>282</v>
      </c>
      <c r="BE1766" s="150">
        <f>IF(N1766="základní",J1766,0)</f>
        <v>0</v>
      </c>
      <c r="BF1766" s="150">
        <f>IF(N1766="snížená",J1766,0)</f>
        <v>0</v>
      </c>
      <c r="BG1766" s="150">
        <f>IF(N1766="zákl. přenesená",J1766,0)</f>
        <v>0</v>
      </c>
      <c r="BH1766" s="150">
        <f>IF(N1766="sníž. přenesená",J1766,0)</f>
        <v>0</v>
      </c>
      <c r="BI1766" s="150">
        <f>IF(N1766="nulová",J1766,0)</f>
        <v>0</v>
      </c>
      <c r="BJ1766" s="17" t="s">
        <v>83</v>
      </c>
      <c r="BK1766" s="150">
        <f>ROUND(I1766*H1766,2)</f>
        <v>0</v>
      </c>
      <c r="BL1766" s="17" t="s">
        <v>199</v>
      </c>
      <c r="BM1766" s="149" t="s">
        <v>1892</v>
      </c>
    </row>
    <row r="1767" spans="2:65" s="15" customFormat="1" x14ac:dyDescent="0.2">
      <c r="B1767" s="173"/>
      <c r="D1767" s="152" t="s">
        <v>290</v>
      </c>
      <c r="E1767" s="174" t="s">
        <v>1</v>
      </c>
      <c r="F1767" s="175" t="s">
        <v>1602</v>
      </c>
      <c r="H1767" s="174" t="s">
        <v>1</v>
      </c>
      <c r="I1767" s="176"/>
      <c r="L1767" s="173"/>
      <c r="M1767" s="177"/>
      <c r="T1767" s="178"/>
      <c r="AT1767" s="174" t="s">
        <v>290</v>
      </c>
      <c r="AU1767" s="174" t="s">
        <v>85</v>
      </c>
      <c r="AV1767" s="15" t="s">
        <v>83</v>
      </c>
      <c r="AW1767" s="15" t="s">
        <v>32</v>
      </c>
      <c r="AX1767" s="15" t="s">
        <v>76</v>
      </c>
      <c r="AY1767" s="174" t="s">
        <v>282</v>
      </c>
    </row>
    <row r="1768" spans="2:65" s="12" customFormat="1" x14ac:dyDescent="0.2">
      <c r="B1768" s="151"/>
      <c r="D1768" s="152" t="s">
        <v>290</v>
      </c>
      <c r="E1768" s="153" t="s">
        <v>1</v>
      </c>
      <c r="F1768" s="154" t="s">
        <v>1611</v>
      </c>
      <c r="H1768" s="155">
        <v>1292.4849999999999</v>
      </c>
      <c r="I1768" s="156"/>
      <c r="L1768" s="151"/>
      <c r="M1768" s="157"/>
      <c r="T1768" s="158"/>
      <c r="AT1768" s="153" t="s">
        <v>290</v>
      </c>
      <c r="AU1768" s="153" t="s">
        <v>85</v>
      </c>
      <c r="AV1768" s="12" t="s">
        <v>85</v>
      </c>
      <c r="AW1768" s="12" t="s">
        <v>32</v>
      </c>
      <c r="AX1768" s="12" t="s">
        <v>76</v>
      </c>
      <c r="AY1768" s="153" t="s">
        <v>282</v>
      </c>
    </row>
    <row r="1769" spans="2:65" s="12" customFormat="1" x14ac:dyDescent="0.2">
      <c r="B1769" s="151"/>
      <c r="D1769" s="152" t="s">
        <v>290</v>
      </c>
      <c r="E1769" s="153" t="s">
        <v>1</v>
      </c>
      <c r="F1769" s="154" t="s">
        <v>1604</v>
      </c>
      <c r="H1769" s="155">
        <v>25.78</v>
      </c>
      <c r="I1769" s="156"/>
      <c r="L1769" s="151"/>
      <c r="M1769" s="157"/>
      <c r="T1769" s="158"/>
      <c r="AT1769" s="153" t="s">
        <v>290</v>
      </c>
      <c r="AU1769" s="153" t="s">
        <v>85</v>
      </c>
      <c r="AV1769" s="12" t="s">
        <v>85</v>
      </c>
      <c r="AW1769" s="12" t="s">
        <v>32</v>
      </c>
      <c r="AX1769" s="12" t="s">
        <v>76</v>
      </c>
      <c r="AY1769" s="153" t="s">
        <v>282</v>
      </c>
    </row>
    <row r="1770" spans="2:65" s="14" customFormat="1" x14ac:dyDescent="0.2">
      <c r="B1770" s="166"/>
      <c r="D1770" s="152" t="s">
        <v>290</v>
      </c>
      <c r="E1770" s="167" t="s">
        <v>1</v>
      </c>
      <c r="F1770" s="168" t="s">
        <v>306</v>
      </c>
      <c r="H1770" s="169">
        <v>1318.2650000000001</v>
      </c>
      <c r="I1770" s="170"/>
      <c r="L1770" s="166"/>
      <c r="M1770" s="171"/>
      <c r="T1770" s="172"/>
      <c r="AT1770" s="167" t="s">
        <v>290</v>
      </c>
      <c r="AU1770" s="167" t="s">
        <v>85</v>
      </c>
      <c r="AV1770" s="14" t="s">
        <v>105</v>
      </c>
      <c r="AW1770" s="14" t="s">
        <v>32</v>
      </c>
      <c r="AX1770" s="14" t="s">
        <v>76</v>
      </c>
      <c r="AY1770" s="167" t="s">
        <v>282</v>
      </c>
    </row>
    <row r="1771" spans="2:65" s="12" customFormat="1" x14ac:dyDescent="0.2">
      <c r="B1771" s="151"/>
      <c r="D1771" s="152" t="s">
        <v>290</v>
      </c>
      <c r="E1771" s="153" t="s">
        <v>1</v>
      </c>
      <c r="F1771" s="154" t="s">
        <v>1612</v>
      </c>
      <c r="H1771" s="155">
        <v>-80.58</v>
      </c>
      <c r="I1771" s="156"/>
      <c r="L1771" s="151"/>
      <c r="M1771" s="157"/>
      <c r="T1771" s="158"/>
      <c r="AT1771" s="153" t="s">
        <v>290</v>
      </c>
      <c r="AU1771" s="153" t="s">
        <v>85</v>
      </c>
      <c r="AV1771" s="12" t="s">
        <v>85</v>
      </c>
      <c r="AW1771" s="12" t="s">
        <v>32</v>
      </c>
      <c r="AX1771" s="12" t="s">
        <v>76</v>
      </c>
      <c r="AY1771" s="153" t="s">
        <v>282</v>
      </c>
    </row>
    <row r="1772" spans="2:65" s="14" customFormat="1" x14ac:dyDescent="0.2">
      <c r="B1772" s="166"/>
      <c r="D1772" s="152" t="s">
        <v>290</v>
      </c>
      <c r="E1772" s="167" t="s">
        <v>1</v>
      </c>
      <c r="F1772" s="168" t="s">
        <v>306</v>
      </c>
      <c r="H1772" s="169">
        <v>-80.58</v>
      </c>
      <c r="I1772" s="170"/>
      <c r="L1772" s="166"/>
      <c r="M1772" s="171"/>
      <c r="T1772" s="172"/>
      <c r="AT1772" s="167" t="s">
        <v>290</v>
      </c>
      <c r="AU1772" s="167" t="s">
        <v>85</v>
      </c>
      <c r="AV1772" s="14" t="s">
        <v>105</v>
      </c>
      <c r="AW1772" s="14" t="s">
        <v>32</v>
      </c>
      <c r="AX1772" s="14" t="s">
        <v>76</v>
      </c>
      <c r="AY1772" s="167" t="s">
        <v>282</v>
      </c>
    </row>
    <row r="1773" spans="2:65" s="12" customFormat="1" x14ac:dyDescent="0.2">
      <c r="B1773" s="151"/>
      <c r="D1773" s="152" t="s">
        <v>290</v>
      </c>
      <c r="E1773" s="153" t="s">
        <v>1</v>
      </c>
      <c r="F1773" s="154" t="s">
        <v>1613</v>
      </c>
      <c r="H1773" s="155">
        <v>-37.44</v>
      </c>
      <c r="I1773" s="156"/>
      <c r="L1773" s="151"/>
      <c r="M1773" s="157"/>
      <c r="T1773" s="158"/>
      <c r="AT1773" s="153" t="s">
        <v>290</v>
      </c>
      <c r="AU1773" s="153" t="s">
        <v>85</v>
      </c>
      <c r="AV1773" s="12" t="s">
        <v>85</v>
      </c>
      <c r="AW1773" s="12" t="s">
        <v>32</v>
      </c>
      <c r="AX1773" s="12" t="s">
        <v>76</v>
      </c>
      <c r="AY1773" s="153" t="s">
        <v>282</v>
      </c>
    </row>
    <row r="1774" spans="2:65" s="14" customFormat="1" x14ac:dyDescent="0.2">
      <c r="B1774" s="166"/>
      <c r="D1774" s="152" t="s">
        <v>290</v>
      </c>
      <c r="E1774" s="167" t="s">
        <v>1</v>
      </c>
      <c r="F1774" s="168" t="s">
        <v>306</v>
      </c>
      <c r="H1774" s="169">
        <v>-37.44</v>
      </c>
      <c r="I1774" s="170"/>
      <c r="L1774" s="166"/>
      <c r="M1774" s="171"/>
      <c r="T1774" s="172"/>
      <c r="AT1774" s="167" t="s">
        <v>290</v>
      </c>
      <c r="AU1774" s="167" t="s">
        <v>85</v>
      </c>
      <c r="AV1774" s="14" t="s">
        <v>105</v>
      </c>
      <c r="AW1774" s="14" t="s">
        <v>32</v>
      </c>
      <c r="AX1774" s="14" t="s">
        <v>76</v>
      </c>
      <c r="AY1774" s="167" t="s">
        <v>282</v>
      </c>
    </row>
    <row r="1775" spans="2:65" s="13" customFormat="1" x14ac:dyDescent="0.2">
      <c r="B1775" s="159"/>
      <c r="D1775" s="152" t="s">
        <v>290</v>
      </c>
      <c r="E1775" s="160" t="s">
        <v>1</v>
      </c>
      <c r="F1775" s="161" t="s">
        <v>292</v>
      </c>
      <c r="H1775" s="162">
        <v>1200.2449999999999</v>
      </c>
      <c r="I1775" s="163"/>
      <c r="L1775" s="159"/>
      <c r="M1775" s="164"/>
      <c r="T1775" s="165"/>
      <c r="AT1775" s="160" t="s">
        <v>290</v>
      </c>
      <c r="AU1775" s="160" t="s">
        <v>85</v>
      </c>
      <c r="AV1775" s="13" t="s">
        <v>288</v>
      </c>
      <c r="AW1775" s="13" t="s">
        <v>32</v>
      </c>
      <c r="AX1775" s="13" t="s">
        <v>83</v>
      </c>
      <c r="AY1775" s="160" t="s">
        <v>282</v>
      </c>
    </row>
    <row r="1776" spans="2:65" s="1" customFormat="1" ht="16.5" customHeight="1" x14ac:dyDescent="0.2">
      <c r="B1776" s="32"/>
      <c r="C1776" s="179" t="s">
        <v>1893</v>
      </c>
      <c r="D1776" s="179" t="s">
        <v>1020</v>
      </c>
      <c r="E1776" s="180" t="s">
        <v>1894</v>
      </c>
      <c r="F1776" s="181" t="s">
        <v>1895</v>
      </c>
      <c r="G1776" s="182" t="s">
        <v>295</v>
      </c>
      <c r="H1776" s="183">
        <v>33.006999999999998</v>
      </c>
      <c r="I1776" s="184"/>
      <c r="J1776" s="185">
        <f>ROUND(I1776*H1776,2)</f>
        <v>0</v>
      </c>
      <c r="K1776" s="186"/>
      <c r="L1776" s="187"/>
      <c r="M1776" s="188" t="s">
        <v>1</v>
      </c>
      <c r="N1776" s="189" t="s">
        <v>41</v>
      </c>
      <c r="P1776" s="147">
        <f>O1776*H1776</f>
        <v>0</v>
      </c>
      <c r="Q1776" s="147">
        <v>0.55000000000000004</v>
      </c>
      <c r="R1776" s="147">
        <f>Q1776*H1776</f>
        <v>18.153850000000002</v>
      </c>
      <c r="S1776" s="147">
        <v>0</v>
      </c>
      <c r="T1776" s="148">
        <f>S1776*H1776</f>
        <v>0</v>
      </c>
      <c r="AR1776" s="149" t="s">
        <v>498</v>
      </c>
      <c r="AT1776" s="149" t="s">
        <v>1020</v>
      </c>
      <c r="AU1776" s="149" t="s">
        <v>85</v>
      </c>
      <c r="AY1776" s="17" t="s">
        <v>282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199</v>
      </c>
      <c r="BM1776" s="149" t="s">
        <v>1896</v>
      </c>
    </row>
    <row r="1777" spans="2:65" s="15" customFormat="1" x14ac:dyDescent="0.2">
      <c r="B1777" s="173"/>
      <c r="D1777" s="152" t="s">
        <v>290</v>
      </c>
      <c r="E1777" s="174" t="s">
        <v>1</v>
      </c>
      <c r="F1777" s="175" t="s">
        <v>1602</v>
      </c>
      <c r="H1777" s="174" t="s">
        <v>1</v>
      </c>
      <c r="I1777" s="176"/>
      <c r="L1777" s="173"/>
      <c r="M1777" s="177"/>
      <c r="T1777" s="178"/>
      <c r="AT1777" s="174" t="s">
        <v>290</v>
      </c>
      <c r="AU1777" s="174" t="s">
        <v>85</v>
      </c>
      <c r="AV1777" s="15" t="s">
        <v>83</v>
      </c>
      <c r="AW1777" s="15" t="s">
        <v>32</v>
      </c>
      <c r="AX1777" s="15" t="s">
        <v>76</v>
      </c>
      <c r="AY1777" s="174" t="s">
        <v>282</v>
      </c>
    </row>
    <row r="1778" spans="2:65" s="12" customFormat="1" x14ac:dyDescent="0.2">
      <c r="B1778" s="151"/>
      <c r="D1778" s="152" t="s">
        <v>290</v>
      </c>
      <c r="E1778" s="153" t="s">
        <v>1</v>
      </c>
      <c r="F1778" s="154" t="s">
        <v>1897</v>
      </c>
      <c r="H1778" s="155">
        <v>30.006</v>
      </c>
      <c r="I1778" s="156"/>
      <c r="L1778" s="151"/>
      <c r="M1778" s="157"/>
      <c r="T1778" s="158"/>
      <c r="AT1778" s="153" t="s">
        <v>290</v>
      </c>
      <c r="AU1778" s="153" t="s">
        <v>85</v>
      </c>
      <c r="AV1778" s="12" t="s">
        <v>85</v>
      </c>
      <c r="AW1778" s="12" t="s">
        <v>32</v>
      </c>
      <c r="AX1778" s="12" t="s">
        <v>76</v>
      </c>
      <c r="AY1778" s="153" t="s">
        <v>282</v>
      </c>
    </row>
    <row r="1779" spans="2:65" s="13" customFormat="1" x14ac:dyDescent="0.2">
      <c r="B1779" s="159"/>
      <c r="D1779" s="152" t="s">
        <v>290</v>
      </c>
      <c r="E1779" s="160" t="s">
        <v>1</v>
      </c>
      <c r="F1779" s="161" t="s">
        <v>292</v>
      </c>
      <c r="H1779" s="162">
        <v>30.006</v>
      </c>
      <c r="I1779" s="163"/>
      <c r="L1779" s="159"/>
      <c r="M1779" s="164"/>
      <c r="T1779" s="165"/>
      <c r="AT1779" s="160" t="s">
        <v>290</v>
      </c>
      <c r="AU1779" s="160" t="s">
        <v>85</v>
      </c>
      <c r="AV1779" s="13" t="s">
        <v>288</v>
      </c>
      <c r="AW1779" s="13" t="s">
        <v>32</v>
      </c>
      <c r="AX1779" s="13" t="s">
        <v>83</v>
      </c>
      <c r="AY1779" s="160" t="s">
        <v>282</v>
      </c>
    </row>
    <row r="1780" spans="2:65" s="12" customFormat="1" x14ac:dyDescent="0.2">
      <c r="B1780" s="151"/>
      <c r="D1780" s="152" t="s">
        <v>290</v>
      </c>
      <c r="F1780" s="154" t="s">
        <v>1898</v>
      </c>
      <c r="H1780" s="155">
        <v>33.006999999999998</v>
      </c>
      <c r="I1780" s="156"/>
      <c r="L1780" s="151"/>
      <c r="M1780" s="157"/>
      <c r="T1780" s="158"/>
      <c r="AT1780" s="153" t="s">
        <v>290</v>
      </c>
      <c r="AU1780" s="153" t="s">
        <v>85</v>
      </c>
      <c r="AV1780" s="12" t="s">
        <v>85</v>
      </c>
      <c r="AW1780" s="12" t="s">
        <v>4</v>
      </c>
      <c r="AX1780" s="12" t="s">
        <v>83</v>
      </c>
      <c r="AY1780" s="153" t="s">
        <v>282</v>
      </c>
    </row>
    <row r="1781" spans="2:65" s="1" customFormat="1" ht="33" customHeight="1" x14ac:dyDescent="0.2">
      <c r="B1781" s="32"/>
      <c r="C1781" s="137" t="s">
        <v>1899</v>
      </c>
      <c r="D1781" s="137" t="s">
        <v>284</v>
      </c>
      <c r="E1781" s="138" t="s">
        <v>1900</v>
      </c>
      <c r="F1781" s="139" t="s">
        <v>1901</v>
      </c>
      <c r="G1781" s="140" t="s">
        <v>287</v>
      </c>
      <c r="H1781" s="141">
        <v>1200.2449999999999</v>
      </c>
      <c r="I1781" s="142"/>
      <c r="J1781" s="143">
        <f>ROUND(I1781*H1781,2)</f>
        <v>0</v>
      </c>
      <c r="K1781" s="144"/>
      <c r="L1781" s="32"/>
      <c r="M1781" s="145" t="s">
        <v>1</v>
      </c>
      <c r="N1781" s="146" t="s">
        <v>41</v>
      </c>
      <c r="P1781" s="147">
        <f>O1781*H1781</f>
        <v>0</v>
      </c>
      <c r="Q1781" s="147">
        <v>0</v>
      </c>
      <c r="R1781" s="147">
        <f>Q1781*H1781</f>
        <v>0</v>
      </c>
      <c r="S1781" s="147">
        <v>0</v>
      </c>
      <c r="T1781" s="148">
        <f>S1781*H1781</f>
        <v>0</v>
      </c>
      <c r="AR1781" s="149" t="s">
        <v>199</v>
      </c>
      <c r="AT1781" s="149" t="s">
        <v>284</v>
      </c>
      <c r="AU1781" s="149" t="s">
        <v>85</v>
      </c>
      <c r="AY1781" s="17" t="s">
        <v>282</v>
      </c>
      <c r="BE1781" s="150">
        <f>IF(N1781="základní",J1781,0)</f>
        <v>0</v>
      </c>
      <c r="BF1781" s="150">
        <f>IF(N1781="snížená",J1781,0)</f>
        <v>0</v>
      </c>
      <c r="BG1781" s="150">
        <f>IF(N1781="zákl. přenesená",J1781,0)</f>
        <v>0</v>
      </c>
      <c r="BH1781" s="150">
        <f>IF(N1781="sníž. přenesená",J1781,0)</f>
        <v>0</v>
      </c>
      <c r="BI1781" s="150">
        <f>IF(N1781="nulová",J1781,0)</f>
        <v>0</v>
      </c>
      <c r="BJ1781" s="17" t="s">
        <v>83</v>
      </c>
      <c r="BK1781" s="150">
        <f>ROUND(I1781*H1781,2)</f>
        <v>0</v>
      </c>
      <c r="BL1781" s="17" t="s">
        <v>199</v>
      </c>
      <c r="BM1781" s="149" t="s">
        <v>1902</v>
      </c>
    </row>
    <row r="1782" spans="2:65" s="15" customFormat="1" x14ac:dyDescent="0.2">
      <c r="B1782" s="173"/>
      <c r="D1782" s="152" t="s">
        <v>290</v>
      </c>
      <c r="E1782" s="174" t="s">
        <v>1</v>
      </c>
      <c r="F1782" s="175" t="s">
        <v>1602</v>
      </c>
      <c r="H1782" s="174" t="s">
        <v>1</v>
      </c>
      <c r="I1782" s="176"/>
      <c r="L1782" s="173"/>
      <c r="M1782" s="177"/>
      <c r="T1782" s="178"/>
      <c r="AT1782" s="174" t="s">
        <v>290</v>
      </c>
      <c r="AU1782" s="174" t="s">
        <v>85</v>
      </c>
      <c r="AV1782" s="15" t="s">
        <v>83</v>
      </c>
      <c r="AW1782" s="15" t="s">
        <v>32</v>
      </c>
      <c r="AX1782" s="15" t="s">
        <v>76</v>
      </c>
      <c r="AY1782" s="174" t="s">
        <v>282</v>
      </c>
    </row>
    <row r="1783" spans="2:65" s="12" customFormat="1" x14ac:dyDescent="0.2">
      <c r="B1783" s="151"/>
      <c r="D1783" s="152" t="s">
        <v>290</v>
      </c>
      <c r="E1783" s="153" t="s">
        <v>1</v>
      </c>
      <c r="F1783" s="154" t="s">
        <v>1611</v>
      </c>
      <c r="H1783" s="155">
        <v>1292.4849999999999</v>
      </c>
      <c r="I1783" s="156"/>
      <c r="L1783" s="151"/>
      <c r="M1783" s="157"/>
      <c r="T1783" s="158"/>
      <c r="AT1783" s="153" t="s">
        <v>290</v>
      </c>
      <c r="AU1783" s="153" t="s">
        <v>85</v>
      </c>
      <c r="AV1783" s="12" t="s">
        <v>85</v>
      </c>
      <c r="AW1783" s="12" t="s">
        <v>32</v>
      </c>
      <c r="AX1783" s="12" t="s">
        <v>76</v>
      </c>
      <c r="AY1783" s="153" t="s">
        <v>282</v>
      </c>
    </row>
    <row r="1784" spans="2:65" s="12" customFormat="1" x14ac:dyDescent="0.2">
      <c r="B1784" s="151"/>
      <c r="D1784" s="152" t="s">
        <v>290</v>
      </c>
      <c r="E1784" s="153" t="s">
        <v>1</v>
      </c>
      <c r="F1784" s="154" t="s">
        <v>1604</v>
      </c>
      <c r="H1784" s="155">
        <v>25.78</v>
      </c>
      <c r="I1784" s="156"/>
      <c r="L1784" s="151"/>
      <c r="M1784" s="157"/>
      <c r="T1784" s="158"/>
      <c r="AT1784" s="153" t="s">
        <v>290</v>
      </c>
      <c r="AU1784" s="153" t="s">
        <v>85</v>
      </c>
      <c r="AV1784" s="12" t="s">
        <v>85</v>
      </c>
      <c r="AW1784" s="12" t="s">
        <v>32</v>
      </c>
      <c r="AX1784" s="12" t="s">
        <v>76</v>
      </c>
      <c r="AY1784" s="153" t="s">
        <v>282</v>
      </c>
    </row>
    <row r="1785" spans="2:65" s="14" customFormat="1" x14ac:dyDescent="0.2">
      <c r="B1785" s="166"/>
      <c r="D1785" s="152" t="s">
        <v>290</v>
      </c>
      <c r="E1785" s="167" t="s">
        <v>1</v>
      </c>
      <c r="F1785" s="168" t="s">
        <v>306</v>
      </c>
      <c r="H1785" s="169">
        <v>1318.2650000000001</v>
      </c>
      <c r="I1785" s="170"/>
      <c r="L1785" s="166"/>
      <c r="M1785" s="171"/>
      <c r="T1785" s="172"/>
      <c r="AT1785" s="167" t="s">
        <v>290</v>
      </c>
      <c r="AU1785" s="167" t="s">
        <v>85</v>
      </c>
      <c r="AV1785" s="14" t="s">
        <v>105</v>
      </c>
      <c r="AW1785" s="14" t="s">
        <v>32</v>
      </c>
      <c r="AX1785" s="14" t="s">
        <v>76</v>
      </c>
      <c r="AY1785" s="167" t="s">
        <v>282</v>
      </c>
    </row>
    <row r="1786" spans="2:65" s="12" customFormat="1" x14ac:dyDescent="0.2">
      <c r="B1786" s="151"/>
      <c r="D1786" s="152" t="s">
        <v>290</v>
      </c>
      <c r="E1786" s="153" t="s">
        <v>1</v>
      </c>
      <c r="F1786" s="154" t="s">
        <v>1612</v>
      </c>
      <c r="H1786" s="155">
        <v>-80.58</v>
      </c>
      <c r="I1786" s="156"/>
      <c r="L1786" s="151"/>
      <c r="M1786" s="157"/>
      <c r="T1786" s="158"/>
      <c r="AT1786" s="153" t="s">
        <v>290</v>
      </c>
      <c r="AU1786" s="153" t="s">
        <v>85</v>
      </c>
      <c r="AV1786" s="12" t="s">
        <v>85</v>
      </c>
      <c r="AW1786" s="12" t="s">
        <v>32</v>
      </c>
      <c r="AX1786" s="12" t="s">
        <v>76</v>
      </c>
      <c r="AY1786" s="153" t="s">
        <v>282</v>
      </c>
    </row>
    <row r="1787" spans="2:65" s="14" customFormat="1" x14ac:dyDescent="0.2">
      <c r="B1787" s="166"/>
      <c r="D1787" s="152" t="s">
        <v>290</v>
      </c>
      <c r="E1787" s="167" t="s">
        <v>1</v>
      </c>
      <c r="F1787" s="168" t="s">
        <v>306</v>
      </c>
      <c r="H1787" s="169">
        <v>-80.58</v>
      </c>
      <c r="I1787" s="170"/>
      <c r="L1787" s="166"/>
      <c r="M1787" s="171"/>
      <c r="T1787" s="172"/>
      <c r="AT1787" s="167" t="s">
        <v>290</v>
      </c>
      <c r="AU1787" s="167" t="s">
        <v>85</v>
      </c>
      <c r="AV1787" s="14" t="s">
        <v>105</v>
      </c>
      <c r="AW1787" s="14" t="s">
        <v>32</v>
      </c>
      <c r="AX1787" s="14" t="s">
        <v>76</v>
      </c>
      <c r="AY1787" s="167" t="s">
        <v>282</v>
      </c>
    </row>
    <row r="1788" spans="2:65" s="12" customFormat="1" x14ac:dyDescent="0.2">
      <c r="B1788" s="151"/>
      <c r="D1788" s="152" t="s">
        <v>290</v>
      </c>
      <c r="E1788" s="153" t="s">
        <v>1</v>
      </c>
      <c r="F1788" s="154" t="s">
        <v>1613</v>
      </c>
      <c r="H1788" s="155">
        <v>-37.44</v>
      </c>
      <c r="I1788" s="156"/>
      <c r="L1788" s="151"/>
      <c r="M1788" s="157"/>
      <c r="T1788" s="158"/>
      <c r="AT1788" s="153" t="s">
        <v>290</v>
      </c>
      <c r="AU1788" s="153" t="s">
        <v>85</v>
      </c>
      <c r="AV1788" s="12" t="s">
        <v>85</v>
      </c>
      <c r="AW1788" s="12" t="s">
        <v>32</v>
      </c>
      <c r="AX1788" s="12" t="s">
        <v>76</v>
      </c>
      <c r="AY1788" s="153" t="s">
        <v>282</v>
      </c>
    </row>
    <row r="1789" spans="2:65" s="14" customFormat="1" x14ac:dyDescent="0.2">
      <c r="B1789" s="166"/>
      <c r="D1789" s="152" t="s">
        <v>290</v>
      </c>
      <c r="E1789" s="167" t="s">
        <v>1</v>
      </c>
      <c r="F1789" s="168" t="s">
        <v>306</v>
      </c>
      <c r="H1789" s="169">
        <v>-37.44</v>
      </c>
      <c r="I1789" s="170"/>
      <c r="L1789" s="166"/>
      <c r="M1789" s="171"/>
      <c r="T1789" s="172"/>
      <c r="AT1789" s="167" t="s">
        <v>290</v>
      </c>
      <c r="AU1789" s="167" t="s">
        <v>85</v>
      </c>
      <c r="AV1789" s="14" t="s">
        <v>105</v>
      </c>
      <c r="AW1789" s="14" t="s">
        <v>32</v>
      </c>
      <c r="AX1789" s="14" t="s">
        <v>76</v>
      </c>
      <c r="AY1789" s="167" t="s">
        <v>282</v>
      </c>
    </row>
    <row r="1790" spans="2:65" s="13" customFormat="1" x14ac:dyDescent="0.2">
      <c r="B1790" s="159"/>
      <c r="D1790" s="152" t="s">
        <v>290</v>
      </c>
      <c r="E1790" s="160" t="s">
        <v>1</v>
      </c>
      <c r="F1790" s="161" t="s">
        <v>292</v>
      </c>
      <c r="H1790" s="162">
        <v>1200.2449999999999</v>
      </c>
      <c r="I1790" s="163"/>
      <c r="L1790" s="159"/>
      <c r="M1790" s="164"/>
      <c r="T1790" s="165"/>
      <c r="AT1790" s="160" t="s">
        <v>290</v>
      </c>
      <c r="AU1790" s="160" t="s">
        <v>85</v>
      </c>
      <c r="AV1790" s="13" t="s">
        <v>288</v>
      </c>
      <c r="AW1790" s="13" t="s">
        <v>32</v>
      </c>
      <c r="AX1790" s="13" t="s">
        <v>83</v>
      </c>
      <c r="AY1790" s="160" t="s">
        <v>282</v>
      </c>
    </row>
    <row r="1791" spans="2:65" s="1" customFormat="1" ht="16.5" customHeight="1" x14ac:dyDescent="0.2">
      <c r="B1791" s="32"/>
      <c r="C1791" s="179" t="s">
        <v>1903</v>
      </c>
      <c r="D1791" s="179" t="s">
        <v>1020</v>
      </c>
      <c r="E1791" s="180" t="s">
        <v>1904</v>
      </c>
      <c r="F1791" s="181" t="s">
        <v>1905</v>
      </c>
      <c r="G1791" s="182" t="s">
        <v>287</v>
      </c>
      <c r="H1791" s="183">
        <v>1320.27</v>
      </c>
      <c r="I1791" s="184"/>
      <c r="J1791" s="185">
        <f>ROUND(I1791*H1791,2)</f>
        <v>0</v>
      </c>
      <c r="K1791" s="186"/>
      <c r="L1791" s="187"/>
      <c r="M1791" s="188" t="s">
        <v>1</v>
      </c>
      <c r="N1791" s="189" t="s">
        <v>41</v>
      </c>
      <c r="P1791" s="147">
        <f>O1791*H1791</f>
        <v>0</v>
      </c>
      <c r="Q1791" s="147">
        <v>1.2800000000000001E-2</v>
      </c>
      <c r="R1791" s="147">
        <f>Q1791*H1791</f>
        <v>16.899456000000001</v>
      </c>
      <c r="S1791" s="147">
        <v>0</v>
      </c>
      <c r="T1791" s="148">
        <f>S1791*H1791</f>
        <v>0</v>
      </c>
      <c r="AR1791" s="149" t="s">
        <v>498</v>
      </c>
      <c r="AT1791" s="149" t="s">
        <v>1020</v>
      </c>
      <c r="AU1791" s="149" t="s">
        <v>85</v>
      </c>
      <c r="AY1791" s="17" t="s">
        <v>282</v>
      </c>
      <c r="BE1791" s="150">
        <f>IF(N1791="základní",J1791,0)</f>
        <v>0</v>
      </c>
      <c r="BF1791" s="150">
        <f>IF(N1791="snížená",J1791,0)</f>
        <v>0</v>
      </c>
      <c r="BG1791" s="150">
        <f>IF(N1791="zákl. přenesená",J1791,0)</f>
        <v>0</v>
      </c>
      <c r="BH1791" s="150">
        <f>IF(N1791="sníž. přenesená",J1791,0)</f>
        <v>0</v>
      </c>
      <c r="BI1791" s="150">
        <f>IF(N1791="nulová",J1791,0)</f>
        <v>0</v>
      </c>
      <c r="BJ1791" s="17" t="s">
        <v>83</v>
      </c>
      <c r="BK1791" s="150">
        <f>ROUND(I1791*H1791,2)</f>
        <v>0</v>
      </c>
      <c r="BL1791" s="17" t="s">
        <v>199</v>
      </c>
      <c r="BM1791" s="149" t="s">
        <v>1906</v>
      </c>
    </row>
    <row r="1792" spans="2:65" s="12" customFormat="1" x14ac:dyDescent="0.2">
      <c r="B1792" s="151"/>
      <c r="D1792" s="152" t="s">
        <v>290</v>
      </c>
      <c r="F1792" s="154" t="s">
        <v>1907</v>
      </c>
      <c r="H1792" s="155">
        <v>1320.27</v>
      </c>
      <c r="I1792" s="156"/>
      <c r="L1792" s="151"/>
      <c r="M1792" s="157"/>
      <c r="T1792" s="158"/>
      <c r="AT1792" s="153" t="s">
        <v>290</v>
      </c>
      <c r="AU1792" s="153" t="s">
        <v>85</v>
      </c>
      <c r="AV1792" s="12" t="s">
        <v>85</v>
      </c>
      <c r="AW1792" s="12" t="s">
        <v>4</v>
      </c>
      <c r="AX1792" s="12" t="s">
        <v>83</v>
      </c>
      <c r="AY1792" s="153" t="s">
        <v>282</v>
      </c>
    </row>
    <row r="1793" spans="2:65" s="1" customFormat="1" ht="21.75" customHeight="1" x14ac:dyDescent="0.2">
      <c r="B1793" s="32"/>
      <c r="C1793" s="137" t="s">
        <v>1908</v>
      </c>
      <c r="D1793" s="137" t="s">
        <v>284</v>
      </c>
      <c r="E1793" s="138" t="s">
        <v>1909</v>
      </c>
      <c r="F1793" s="139" t="s">
        <v>1910</v>
      </c>
      <c r="G1793" s="140" t="s">
        <v>287</v>
      </c>
      <c r="H1793" s="141">
        <v>104.571</v>
      </c>
      <c r="I1793" s="142"/>
      <c r="J1793" s="143">
        <f>ROUND(I1793*H1793,2)</f>
        <v>0</v>
      </c>
      <c r="K1793" s="144"/>
      <c r="L1793" s="32"/>
      <c r="M1793" s="145" t="s">
        <v>1</v>
      </c>
      <c r="N1793" s="146" t="s">
        <v>41</v>
      </c>
      <c r="P1793" s="147">
        <f>O1793*H1793</f>
        <v>0</v>
      </c>
      <c r="Q1793" s="147">
        <v>0</v>
      </c>
      <c r="R1793" s="147">
        <f>Q1793*H1793</f>
        <v>0</v>
      </c>
      <c r="S1793" s="147">
        <v>0</v>
      </c>
      <c r="T1793" s="148">
        <f>S1793*H1793</f>
        <v>0</v>
      </c>
      <c r="AR1793" s="149" t="s">
        <v>199</v>
      </c>
      <c r="AT1793" s="149" t="s">
        <v>284</v>
      </c>
      <c r="AU1793" s="149" t="s">
        <v>85</v>
      </c>
      <c r="AY1793" s="17" t="s">
        <v>282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83</v>
      </c>
      <c r="BK1793" s="150">
        <f>ROUND(I1793*H1793,2)</f>
        <v>0</v>
      </c>
      <c r="BL1793" s="17" t="s">
        <v>199</v>
      </c>
      <c r="BM1793" s="149" t="s">
        <v>1911</v>
      </c>
    </row>
    <row r="1794" spans="2:65" s="15" customFormat="1" x14ac:dyDescent="0.2">
      <c r="B1794" s="173"/>
      <c r="D1794" s="152" t="s">
        <v>290</v>
      </c>
      <c r="E1794" s="174" t="s">
        <v>1</v>
      </c>
      <c r="F1794" s="175" t="s">
        <v>1602</v>
      </c>
      <c r="H1794" s="174" t="s">
        <v>1</v>
      </c>
      <c r="I1794" s="176"/>
      <c r="L1794" s="173"/>
      <c r="M1794" s="177"/>
      <c r="T1794" s="178"/>
      <c r="AT1794" s="174" t="s">
        <v>290</v>
      </c>
      <c r="AU1794" s="174" t="s">
        <v>85</v>
      </c>
      <c r="AV1794" s="15" t="s">
        <v>83</v>
      </c>
      <c r="AW1794" s="15" t="s">
        <v>32</v>
      </c>
      <c r="AX1794" s="15" t="s">
        <v>76</v>
      </c>
      <c r="AY1794" s="174" t="s">
        <v>282</v>
      </c>
    </row>
    <row r="1795" spans="2:65" s="12" customFormat="1" x14ac:dyDescent="0.2">
      <c r="B1795" s="151"/>
      <c r="D1795" s="152" t="s">
        <v>290</v>
      </c>
      <c r="E1795" s="153" t="s">
        <v>1</v>
      </c>
      <c r="F1795" s="154" t="s">
        <v>1912</v>
      </c>
      <c r="H1795" s="155">
        <v>104.571</v>
      </c>
      <c r="I1795" s="156"/>
      <c r="L1795" s="151"/>
      <c r="M1795" s="157"/>
      <c r="T1795" s="158"/>
      <c r="AT1795" s="153" t="s">
        <v>290</v>
      </c>
      <c r="AU1795" s="153" t="s">
        <v>85</v>
      </c>
      <c r="AV1795" s="12" t="s">
        <v>85</v>
      </c>
      <c r="AW1795" s="12" t="s">
        <v>32</v>
      </c>
      <c r="AX1795" s="12" t="s">
        <v>76</v>
      </c>
      <c r="AY1795" s="153" t="s">
        <v>282</v>
      </c>
    </row>
    <row r="1796" spans="2:65" s="13" customFormat="1" x14ac:dyDescent="0.2">
      <c r="B1796" s="159"/>
      <c r="D1796" s="152" t="s">
        <v>290</v>
      </c>
      <c r="E1796" s="160" t="s">
        <v>1</v>
      </c>
      <c r="F1796" s="161" t="s">
        <v>292</v>
      </c>
      <c r="H1796" s="162">
        <v>104.571</v>
      </c>
      <c r="I1796" s="163"/>
      <c r="L1796" s="159"/>
      <c r="M1796" s="164"/>
      <c r="T1796" s="165"/>
      <c r="AT1796" s="160" t="s">
        <v>290</v>
      </c>
      <c r="AU1796" s="160" t="s">
        <v>85</v>
      </c>
      <c r="AV1796" s="13" t="s">
        <v>288</v>
      </c>
      <c r="AW1796" s="13" t="s">
        <v>32</v>
      </c>
      <c r="AX1796" s="13" t="s">
        <v>83</v>
      </c>
      <c r="AY1796" s="160" t="s">
        <v>282</v>
      </c>
    </row>
    <row r="1797" spans="2:65" s="1" customFormat="1" ht="16.5" customHeight="1" x14ac:dyDescent="0.2">
      <c r="B1797" s="32"/>
      <c r="C1797" s="179" t="s">
        <v>1913</v>
      </c>
      <c r="D1797" s="179" t="s">
        <v>1020</v>
      </c>
      <c r="E1797" s="180" t="s">
        <v>1914</v>
      </c>
      <c r="F1797" s="181" t="s">
        <v>1915</v>
      </c>
      <c r="G1797" s="182" t="s">
        <v>287</v>
      </c>
      <c r="H1797" s="183">
        <v>115.02800000000001</v>
      </c>
      <c r="I1797" s="184"/>
      <c r="J1797" s="185">
        <f>ROUND(I1797*H1797,2)</f>
        <v>0</v>
      </c>
      <c r="K1797" s="186"/>
      <c r="L1797" s="187"/>
      <c r="M1797" s="188" t="s">
        <v>1</v>
      </c>
      <c r="N1797" s="189" t="s">
        <v>41</v>
      </c>
      <c r="P1797" s="147">
        <f>O1797*H1797</f>
        <v>0</v>
      </c>
      <c r="Q1797" s="147">
        <v>1.2800000000000001E-2</v>
      </c>
      <c r="R1797" s="147">
        <f>Q1797*H1797</f>
        <v>1.4723584000000001</v>
      </c>
      <c r="S1797" s="147">
        <v>0</v>
      </c>
      <c r="T1797" s="148">
        <f>S1797*H1797</f>
        <v>0</v>
      </c>
      <c r="AR1797" s="149" t="s">
        <v>498</v>
      </c>
      <c r="AT1797" s="149" t="s">
        <v>1020</v>
      </c>
      <c r="AU1797" s="149" t="s">
        <v>85</v>
      </c>
      <c r="AY1797" s="17" t="s">
        <v>282</v>
      </c>
      <c r="BE1797" s="150">
        <f>IF(N1797="základní",J1797,0)</f>
        <v>0</v>
      </c>
      <c r="BF1797" s="150">
        <f>IF(N1797="snížená",J1797,0)</f>
        <v>0</v>
      </c>
      <c r="BG1797" s="150">
        <f>IF(N1797="zákl. přenesená",J1797,0)</f>
        <v>0</v>
      </c>
      <c r="BH1797" s="150">
        <f>IF(N1797="sníž. přenesená",J1797,0)</f>
        <v>0</v>
      </c>
      <c r="BI1797" s="150">
        <f>IF(N1797="nulová",J1797,0)</f>
        <v>0</v>
      </c>
      <c r="BJ1797" s="17" t="s">
        <v>83</v>
      </c>
      <c r="BK1797" s="150">
        <f>ROUND(I1797*H1797,2)</f>
        <v>0</v>
      </c>
      <c r="BL1797" s="17" t="s">
        <v>199</v>
      </c>
      <c r="BM1797" s="149" t="s">
        <v>1916</v>
      </c>
    </row>
    <row r="1798" spans="2:65" s="15" customFormat="1" x14ac:dyDescent="0.2">
      <c r="B1798" s="173"/>
      <c r="D1798" s="152" t="s">
        <v>290</v>
      </c>
      <c r="E1798" s="174" t="s">
        <v>1</v>
      </c>
      <c r="F1798" s="175" t="s">
        <v>1602</v>
      </c>
      <c r="H1798" s="174" t="s">
        <v>1</v>
      </c>
      <c r="I1798" s="176"/>
      <c r="L1798" s="173"/>
      <c r="M1798" s="177"/>
      <c r="T1798" s="178"/>
      <c r="AT1798" s="174" t="s">
        <v>290</v>
      </c>
      <c r="AU1798" s="174" t="s">
        <v>85</v>
      </c>
      <c r="AV1798" s="15" t="s">
        <v>83</v>
      </c>
      <c r="AW1798" s="15" t="s">
        <v>32</v>
      </c>
      <c r="AX1798" s="15" t="s">
        <v>76</v>
      </c>
      <c r="AY1798" s="174" t="s">
        <v>282</v>
      </c>
    </row>
    <row r="1799" spans="2:65" s="12" customFormat="1" x14ac:dyDescent="0.2">
      <c r="B1799" s="151"/>
      <c r="D1799" s="152" t="s">
        <v>290</v>
      </c>
      <c r="E1799" s="153" t="s">
        <v>1</v>
      </c>
      <c r="F1799" s="154" t="s">
        <v>1912</v>
      </c>
      <c r="H1799" s="155">
        <v>104.571</v>
      </c>
      <c r="I1799" s="156"/>
      <c r="L1799" s="151"/>
      <c r="M1799" s="157"/>
      <c r="T1799" s="158"/>
      <c r="AT1799" s="153" t="s">
        <v>290</v>
      </c>
      <c r="AU1799" s="153" t="s">
        <v>85</v>
      </c>
      <c r="AV1799" s="12" t="s">
        <v>85</v>
      </c>
      <c r="AW1799" s="12" t="s">
        <v>32</v>
      </c>
      <c r="AX1799" s="12" t="s">
        <v>76</v>
      </c>
      <c r="AY1799" s="153" t="s">
        <v>282</v>
      </c>
    </row>
    <row r="1800" spans="2:65" s="13" customFormat="1" x14ac:dyDescent="0.2">
      <c r="B1800" s="159"/>
      <c r="D1800" s="152" t="s">
        <v>290</v>
      </c>
      <c r="E1800" s="160" t="s">
        <v>1</v>
      </c>
      <c r="F1800" s="161" t="s">
        <v>292</v>
      </c>
      <c r="H1800" s="162">
        <v>104.571</v>
      </c>
      <c r="I1800" s="163"/>
      <c r="L1800" s="159"/>
      <c r="M1800" s="164"/>
      <c r="T1800" s="165"/>
      <c r="AT1800" s="160" t="s">
        <v>290</v>
      </c>
      <c r="AU1800" s="160" t="s">
        <v>85</v>
      </c>
      <c r="AV1800" s="13" t="s">
        <v>288</v>
      </c>
      <c r="AW1800" s="13" t="s">
        <v>32</v>
      </c>
      <c r="AX1800" s="13" t="s">
        <v>83</v>
      </c>
      <c r="AY1800" s="160" t="s">
        <v>282</v>
      </c>
    </row>
    <row r="1801" spans="2:65" s="12" customFormat="1" x14ac:dyDescent="0.2">
      <c r="B1801" s="151"/>
      <c r="D1801" s="152" t="s">
        <v>290</v>
      </c>
      <c r="F1801" s="154" t="s">
        <v>1917</v>
      </c>
      <c r="H1801" s="155">
        <v>115.02800000000001</v>
      </c>
      <c r="I1801" s="156"/>
      <c r="L1801" s="151"/>
      <c r="M1801" s="157"/>
      <c r="T1801" s="158"/>
      <c r="AT1801" s="153" t="s">
        <v>290</v>
      </c>
      <c r="AU1801" s="153" t="s">
        <v>85</v>
      </c>
      <c r="AV1801" s="12" t="s">
        <v>85</v>
      </c>
      <c r="AW1801" s="12" t="s">
        <v>4</v>
      </c>
      <c r="AX1801" s="12" t="s">
        <v>83</v>
      </c>
      <c r="AY1801" s="153" t="s">
        <v>282</v>
      </c>
    </row>
    <row r="1802" spans="2:65" s="1" customFormat="1" ht="16.5" customHeight="1" x14ac:dyDescent="0.2">
      <c r="B1802" s="32"/>
      <c r="C1802" s="137" t="s">
        <v>1918</v>
      </c>
      <c r="D1802" s="137" t="s">
        <v>284</v>
      </c>
      <c r="E1802" s="138" t="s">
        <v>1919</v>
      </c>
      <c r="F1802" s="139" t="s">
        <v>1920</v>
      </c>
      <c r="G1802" s="140" t="s">
        <v>471</v>
      </c>
      <c r="H1802" s="141">
        <v>1173.6179999999999</v>
      </c>
      <c r="I1802" s="142"/>
      <c r="J1802" s="143">
        <f>ROUND(I1802*H1802,2)</f>
        <v>0</v>
      </c>
      <c r="K1802" s="144"/>
      <c r="L1802" s="32"/>
      <c r="M1802" s="145" t="s">
        <v>1</v>
      </c>
      <c r="N1802" s="146" t="s">
        <v>41</v>
      </c>
      <c r="P1802" s="147">
        <f>O1802*H1802</f>
        <v>0</v>
      </c>
      <c r="Q1802" s="147">
        <v>2.0000000000000002E-5</v>
      </c>
      <c r="R1802" s="147">
        <f>Q1802*H1802</f>
        <v>2.3472360000000001E-2</v>
      </c>
      <c r="S1802" s="147">
        <v>0</v>
      </c>
      <c r="T1802" s="148">
        <f>S1802*H1802</f>
        <v>0</v>
      </c>
      <c r="AR1802" s="149" t="s">
        <v>199</v>
      </c>
      <c r="AT1802" s="149" t="s">
        <v>284</v>
      </c>
      <c r="AU1802" s="149" t="s">
        <v>85</v>
      </c>
      <c r="AY1802" s="17" t="s">
        <v>282</v>
      </c>
      <c r="BE1802" s="150">
        <f>IF(N1802="základní",J1802,0)</f>
        <v>0</v>
      </c>
      <c r="BF1802" s="150">
        <f>IF(N1802="snížená",J1802,0)</f>
        <v>0</v>
      </c>
      <c r="BG1802" s="150">
        <f>IF(N1802="zákl. přenesená",J1802,0)</f>
        <v>0</v>
      </c>
      <c r="BH1802" s="150">
        <f>IF(N1802="sníž. přenesená",J1802,0)</f>
        <v>0</v>
      </c>
      <c r="BI1802" s="150">
        <f>IF(N1802="nulová",J1802,0)</f>
        <v>0</v>
      </c>
      <c r="BJ1802" s="17" t="s">
        <v>83</v>
      </c>
      <c r="BK1802" s="150">
        <f>ROUND(I1802*H1802,2)</f>
        <v>0</v>
      </c>
      <c r="BL1802" s="17" t="s">
        <v>199</v>
      </c>
      <c r="BM1802" s="149" t="s">
        <v>1921</v>
      </c>
    </row>
    <row r="1803" spans="2:65" s="15" customFormat="1" x14ac:dyDescent="0.2">
      <c r="B1803" s="173"/>
      <c r="D1803" s="152" t="s">
        <v>290</v>
      </c>
      <c r="E1803" s="174" t="s">
        <v>1</v>
      </c>
      <c r="F1803" s="175" t="s">
        <v>1922</v>
      </c>
      <c r="H1803" s="174" t="s">
        <v>1</v>
      </c>
      <c r="I1803" s="176"/>
      <c r="L1803" s="173"/>
      <c r="M1803" s="177"/>
      <c r="T1803" s="178"/>
      <c r="AT1803" s="174" t="s">
        <v>290</v>
      </c>
      <c r="AU1803" s="174" t="s">
        <v>85</v>
      </c>
      <c r="AV1803" s="15" t="s">
        <v>83</v>
      </c>
      <c r="AW1803" s="15" t="s">
        <v>32</v>
      </c>
      <c r="AX1803" s="15" t="s">
        <v>76</v>
      </c>
      <c r="AY1803" s="174" t="s">
        <v>282</v>
      </c>
    </row>
    <row r="1804" spans="2:65" s="12" customFormat="1" x14ac:dyDescent="0.2">
      <c r="B1804" s="151"/>
      <c r="D1804" s="152" t="s">
        <v>290</v>
      </c>
      <c r="E1804" s="153" t="s">
        <v>1</v>
      </c>
      <c r="F1804" s="154" t="s">
        <v>1923</v>
      </c>
      <c r="H1804" s="155">
        <v>1173.6179999999999</v>
      </c>
      <c r="I1804" s="156"/>
      <c r="L1804" s="151"/>
      <c r="M1804" s="157"/>
      <c r="T1804" s="158"/>
      <c r="AT1804" s="153" t="s">
        <v>290</v>
      </c>
      <c r="AU1804" s="153" t="s">
        <v>85</v>
      </c>
      <c r="AV1804" s="12" t="s">
        <v>85</v>
      </c>
      <c r="AW1804" s="12" t="s">
        <v>32</v>
      </c>
      <c r="AX1804" s="12" t="s">
        <v>76</v>
      </c>
      <c r="AY1804" s="153" t="s">
        <v>282</v>
      </c>
    </row>
    <row r="1805" spans="2:65" s="13" customFormat="1" x14ac:dyDescent="0.2">
      <c r="B1805" s="159"/>
      <c r="D1805" s="152" t="s">
        <v>290</v>
      </c>
      <c r="E1805" s="160" t="s">
        <v>1</v>
      </c>
      <c r="F1805" s="161" t="s">
        <v>292</v>
      </c>
      <c r="H1805" s="162">
        <v>1173.6179999999999</v>
      </c>
      <c r="I1805" s="163"/>
      <c r="L1805" s="159"/>
      <c r="M1805" s="164"/>
      <c r="T1805" s="165"/>
      <c r="AT1805" s="160" t="s">
        <v>290</v>
      </c>
      <c r="AU1805" s="160" t="s">
        <v>85</v>
      </c>
      <c r="AV1805" s="13" t="s">
        <v>288</v>
      </c>
      <c r="AW1805" s="13" t="s">
        <v>32</v>
      </c>
      <c r="AX1805" s="13" t="s">
        <v>83</v>
      </c>
      <c r="AY1805" s="160" t="s">
        <v>282</v>
      </c>
    </row>
    <row r="1806" spans="2:65" s="1" customFormat="1" ht="16.5" customHeight="1" x14ac:dyDescent="0.2">
      <c r="B1806" s="32"/>
      <c r="C1806" s="179" t="s">
        <v>1924</v>
      </c>
      <c r="D1806" s="179" t="s">
        <v>1020</v>
      </c>
      <c r="E1806" s="180" t="s">
        <v>1925</v>
      </c>
      <c r="F1806" s="181" t="s">
        <v>1926</v>
      </c>
      <c r="G1806" s="182" t="s">
        <v>295</v>
      </c>
      <c r="H1806" s="183">
        <v>3.0990000000000002</v>
      </c>
      <c r="I1806" s="184"/>
      <c r="J1806" s="185">
        <f>ROUND(I1806*H1806,2)</f>
        <v>0</v>
      </c>
      <c r="K1806" s="186"/>
      <c r="L1806" s="187"/>
      <c r="M1806" s="188" t="s">
        <v>1</v>
      </c>
      <c r="N1806" s="189" t="s">
        <v>41</v>
      </c>
      <c r="P1806" s="147">
        <f>O1806*H1806</f>
        <v>0</v>
      </c>
      <c r="Q1806" s="147">
        <v>0.55000000000000004</v>
      </c>
      <c r="R1806" s="147">
        <f>Q1806*H1806</f>
        <v>1.7044500000000002</v>
      </c>
      <c r="S1806" s="147">
        <v>0</v>
      </c>
      <c r="T1806" s="148">
        <f>S1806*H1806</f>
        <v>0</v>
      </c>
      <c r="AR1806" s="149" t="s">
        <v>498</v>
      </c>
      <c r="AT1806" s="149" t="s">
        <v>1020</v>
      </c>
      <c r="AU1806" s="149" t="s">
        <v>85</v>
      </c>
      <c r="AY1806" s="17" t="s">
        <v>282</v>
      </c>
      <c r="BE1806" s="150">
        <f>IF(N1806="základní",J1806,0)</f>
        <v>0</v>
      </c>
      <c r="BF1806" s="150">
        <f>IF(N1806="snížená",J1806,0)</f>
        <v>0</v>
      </c>
      <c r="BG1806" s="150">
        <f>IF(N1806="zákl. přenesená",J1806,0)</f>
        <v>0</v>
      </c>
      <c r="BH1806" s="150">
        <f>IF(N1806="sníž. přenesená",J1806,0)</f>
        <v>0</v>
      </c>
      <c r="BI1806" s="150">
        <f>IF(N1806="nulová",J1806,0)</f>
        <v>0</v>
      </c>
      <c r="BJ1806" s="17" t="s">
        <v>83</v>
      </c>
      <c r="BK1806" s="150">
        <f>ROUND(I1806*H1806,2)</f>
        <v>0</v>
      </c>
      <c r="BL1806" s="17" t="s">
        <v>199</v>
      </c>
      <c r="BM1806" s="149" t="s">
        <v>1927</v>
      </c>
    </row>
    <row r="1807" spans="2:65" s="15" customFormat="1" x14ac:dyDescent="0.2">
      <c r="B1807" s="173"/>
      <c r="D1807" s="152" t="s">
        <v>290</v>
      </c>
      <c r="E1807" s="174" t="s">
        <v>1</v>
      </c>
      <c r="F1807" s="175" t="s">
        <v>1922</v>
      </c>
      <c r="H1807" s="174" t="s">
        <v>1</v>
      </c>
      <c r="I1807" s="176"/>
      <c r="L1807" s="173"/>
      <c r="M1807" s="177"/>
      <c r="T1807" s="178"/>
      <c r="AT1807" s="174" t="s">
        <v>290</v>
      </c>
      <c r="AU1807" s="174" t="s">
        <v>85</v>
      </c>
      <c r="AV1807" s="15" t="s">
        <v>83</v>
      </c>
      <c r="AW1807" s="15" t="s">
        <v>32</v>
      </c>
      <c r="AX1807" s="15" t="s">
        <v>76</v>
      </c>
      <c r="AY1807" s="174" t="s">
        <v>282</v>
      </c>
    </row>
    <row r="1808" spans="2:65" s="12" customFormat="1" x14ac:dyDescent="0.2">
      <c r="B1808" s="151"/>
      <c r="D1808" s="152" t="s">
        <v>290</v>
      </c>
      <c r="E1808" s="153" t="s">
        <v>1</v>
      </c>
      <c r="F1808" s="154" t="s">
        <v>1928</v>
      </c>
      <c r="H1808" s="155">
        <v>2.8170000000000002</v>
      </c>
      <c r="I1808" s="156"/>
      <c r="L1808" s="151"/>
      <c r="M1808" s="157"/>
      <c r="T1808" s="158"/>
      <c r="AT1808" s="153" t="s">
        <v>290</v>
      </c>
      <c r="AU1808" s="153" t="s">
        <v>85</v>
      </c>
      <c r="AV1808" s="12" t="s">
        <v>85</v>
      </c>
      <c r="AW1808" s="12" t="s">
        <v>32</v>
      </c>
      <c r="AX1808" s="12" t="s">
        <v>76</v>
      </c>
      <c r="AY1808" s="153" t="s">
        <v>282</v>
      </c>
    </row>
    <row r="1809" spans="2:65" s="13" customFormat="1" x14ac:dyDescent="0.2">
      <c r="B1809" s="159"/>
      <c r="D1809" s="152" t="s">
        <v>290</v>
      </c>
      <c r="E1809" s="160" t="s">
        <v>1</v>
      </c>
      <c r="F1809" s="161" t="s">
        <v>292</v>
      </c>
      <c r="H1809" s="162">
        <v>2.8170000000000002</v>
      </c>
      <c r="I1809" s="163"/>
      <c r="L1809" s="159"/>
      <c r="M1809" s="164"/>
      <c r="T1809" s="165"/>
      <c r="AT1809" s="160" t="s">
        <v>290</v>
      </c>
      <c r="AU1809" s="160" t="s">
        <v>85</v>
      </c>
      <c r="AV1809" s="13" t="s">
        <v>288</v>
      </c>
      <c r="AW1809" s="13" t="s">
        <v>32</v>
      </c>
      <c r="AX1809" s="13" t="s">
        <v>83</v>
      </c>
      <c r="AY1809" s="160" t="s">
        <v>282</v>
      </c>
    </row>
    <row r="1810" spans="2:65" s="12" customFormat="1" x14ac:dyDescent="0.2">
      <c r="B1810" s="151"/>
      <c r="D1810" s="152" t="s">
        <v>290</v>
      </c>
      <c r="F1810" s="154" t="s">
        <v>1929</v>
      </c>
      <c r="H1810" s="155">
        <v>3.0990000000000002</v>
      </c>
      <c r="I1810" s="156"/>
      <c r="L1810" s="151"/>
      <c r="M1810" s="157"/>
      <c r="T1810" s="158"/>
      <c r="AT1810" s="153" t="s">
        <v>290</v>
      </c>
      <c r="AU1810" s="153" t="s">
        <v>85</v>
      </c>
      <c r="AV1810" s="12" t="s">
        <v>85</v>
      </c>
      <c r="AW1810" s="12" t="s">
        <v>4</v>
      </c>
      <c r="AX1810" s="12" t="s">
        <v>83</v>
      </c>
      <c r="AY1810" s="153" t="s">
        <v>282</v>
      </c>
    </row>
    <row r="1811" spans="2:65" s="1" customFormat="1" ht="44.25" customHeight="1" x14ac:dyDescent="0.2">
      <c r="B1811" s="32"/>
      <c r="C1811" s="137" t="s">
        <v>1930</v>
      </c>
      <c r="D1811" s="137" t="s">
        <v>284</v>
      </c>
      <c r="E1811" s="138" t="s">
        <v>1931</v>
      </c>
      <c r="F1811" s="139" t="s">
        <v>1932</v>
      </c>
      <c r="G1811" s="140" t="s">
        <v>287</v>
      </c>
      <c r="H1811" s="141">
        <v>10.605</v>
      </c>
      <c r="I1811" s="142"/>
      <c r="J1811" s="143">
        <f>ROUND(I1811*H1811,2)</f>
        <v>0</v>
      </c>
      <c r="K1811" s="144"/>
      <c r="L1811" s="32"/>
      <c r="M1811" s="145" t="s">
        <v>1</v>
      </c>
      <c r="N1811" s="146" t="s">
        <v>41</v>
      </c>
      <c r="P1811" s="147">
        <f>O1811*H1811</f>
        <v>0</v>
      </c>
      <c r="Q1811" s="147">
        <v>1.5789999999999998E-2</v>
      </c>
      <c r="R1811" s="147">
        <f>Q1811*H1811</f>
        <v>0.16745294999999999</v>
      </c>
      <c r="S1811" s="147">
        <v>0</v>
      </c>
      <c r="T1811" s="148">
        <f>S1811*H1811</f>
        <v>0</v>
      </c>
      <c r="AR1811" s="149" t="s">
        <v>199</v>
      </c>
      <c r="AT1811" s="149" t="s">
        <v>284</v>
      </c>
      <c r="AU1811" s="149" t="s">
        <v>85</v>
      </c>
      <c r="AY1811" s="17" t="s">
        <v>282</v>
      </c>
      <c r="BE1811" s="150">
        <f>IF(N1811="základní",J1811,0)</f>
        <v>0</v>
      </c>
      <c r="BF1811" s="150">
        <f>IF(N1811="snížená",J1811,0)</f>
        <v>0</v>
      </c>
      <c r="BG1811" s="150">
        <f>IF(N1811="zákl. přenesená",J1811,0)</f>
        <v>0</v>
      </c>
      <c r="BH1811" s="150">
        <f>IF(N1811="sníž. přenesená",J1811,0)</f>
        <v>0</v>
      </c>
      <c r="BI1811" s="150">
        <f>IF(N1811="nulová",J1811,0)</f>
        <v>0</v>
      </c>
      <c r="BJ1811" s="17" t="s">
        <v>83</v>
      </c>
      <c r="BK1811" s="150">
        <f>ROUND(I1811*H1811,2)</f>
        <v>0</v>
      </c>
      <c r="BL1811" s="17" t="s">
        <v>199</v>
      </c>
      <c r="BM1811" s="149" t="s">
        <v>1933</v>
      </c>
    </row>
    <row r="1812" spans="2:65" s="15" customFormat="1" x14ac:dyDescent="0.2">
      <c r="B1812" s="173"/>
      <c r="D1812" s="152" t="s">
        <v>290</v>
      </c>
      <c r="E1812" s="174" t="s">
        <v>1</v>
      </c>
      <c r="F1812" s="175" t="s">
        <v>1934</v>
      </c>
      <c r="H1812" s="174" t="s">
        <v>1</v>
      </c>
      <c r="I1812" s="176"/>
      <c r="L1812" s="173"/>
      <c r="M1812" s="177"/>
      <c r="T1812" s="178"/>
      <c r="AT1812" s="174" t="s">
        <v>290</v>
      </c>
      <c r="AU1812" s="174" t="s">
        <v>85</v>
      </c>
      <c r="AV1812" s="15" t="s">
        <v>83</v>
      </c>
      <c r="AW1812" s="15" t="s">
        <v>32</v>
      </c>
      <c r="AX1812" s="15" t="s">
        <v>76</v>
      </c>
      <c r="AY1812" s="174" t="s">
        <v>282</v>
      </c>
    </row>
    <row r="1813" spans="2:65" s="12" customFormat="1" x14ac:dyDescent="0.2">
      <c r="B1813" s="151"/>
      <c r="D1813" s="152" t="s">
        <v>290</v>
      </c>
      <c r="E1813" s="153" t="s">
        <v>1</v>
      </c>
      <c r="F1813" s="154" t="s">
        <v>1935</v>
      </c>
      <c r="H1813" s="155">
        <v>10.605</v>
      </c>
      <c r="I1813" s="156"/>
      <c r="L1813" s="151"/>
      <c r="M1813" s="157"/>
      <c r="T1813" s="158"/>
      <c r="AT1813" s="153" t="s">
        <v>290</v>
      </c>
      <c r="AU1813" s="153" t="s">
        <v>85</v>
      </c>
      <c r="AV1813" s="12" t="s">
        <v>85</v>
      </c>
      <c r="AW1813" s="12" t="s">
        <v>32</v>
      </c>
      <c r="AX1813" s="12" t="s">
        <v>76</v>
      </c>
      <c r="AY1813" s="153" t="s">
        <v>282</v>
      </c>
    </row>
    <row r="1814" spans="2:65" s="14" customFormat="1" x14ac:dyDescent="0.2">
      <c r="B1814" s="166"/>
      <c r="D1814" s="152" t="s">
        <v>290</v>
      </c>
      <c r="E1814" s="167" t="s">
        <v>1</v>
      </c>
      <c r="F1814" s="168" t="s">
        <v>306</v>
      </c>
      <c r="H1814" s="169">
        <v>10.605</v>
      </c>
      <c r="I1814" s="170"/>
      <c r="L1814" s="166"/>
      <c r="M1814" s="171"/>
      <c r="T1814" s="172"/>
      <c r="AT1814" s="167" t="s">
        <v>290</v>
      </c>
      <c r="AU1814" s="167" t="s">
        <v>85</v>
      </c>
      <c r="AV1814" s="14" t="s">
        <v>105</v>
      </c>
      <c r="AW1814" s="14" t="s">
        <v>32</v>
      </c>
      <c r="AX1814" s="14" t="s">
        <v>76</v>
      </c>
      <c r="AY1814" s="167" t="s">
        <v>282</v>
      </c>
    </row>
    <row r="1815" spans="2:65" s="13" customFormat="1" x14ac:dyDescent="0.2">
      <c r="B1815" s="159"/>
      <c r="D1815" s="152" t="s">
        <v>290</v>
      </c>
      <c r="E1815" s="160" t="s">
        <v>1</v>
      </c>
      <c r="F1815" s="161" t="s">
        <v>292</v>
      </c>
      <c r="H1815" s="162">
        <v>10.605</v>
      </c>
      <c r="I1815" s="163"/>
      <c r="L1815" s="159"/>
      <c r="M1815" s="164"/>
      <c r="T1815" s="165"/>
      <c r="AT1815" s="160" t="s">
        <v>290</v>
      </c>
      <c r="AU1815" s="160" t="s">
        <v>85</v>
      </c>
      <c r="AV1815" s="13" t="s">
        <v>288</v>
      </c>
      <c r="AW1815" s="13" t="s">
        <v>32</v>
      </c>
      <c r="AX1815" s="13" t="s">
        <v>83</v>
      </c>
      <c r="AY1815" s="160" t="s">
        <v>282</v>
      </c>
    </row>
    <row r="1816" spans="2:65" s="1" customFormat="1" ht="24.2" customHeight="1" x14ac:dyDescent="0.2">
      <c r="B1816" s="32"/>
      <c r="C1816" s="137" t="s">
        <v>1936</v>
      </c>
      <c r="D1816" s="137" t="s">
        <v>284</v>
      </c>
      <c r="E1816" s="138" t="s">
        <v>1937</v>
      </c>
      <c r="F1816" s="139" t="s">
        <v>1938</v>
      </c>
      <c r="G1816" s="140" t="s">
        <v>295</v>
      </c>
      <c r="H1816" s="141">
        <v>103.767</v>
      </c>
      <c r="I1816" s="142"/>
      <c r="J1816" s="143">
        <f>ROUND(I1816*H1816,2)</f>
        <v>0</v>
      </c>
      <c r="K1816" s="144"/>
      <c r="L1816" s="32"/>
      <c r="M1816" s="145" t="s">
        <v>1</v>
      </c>
      <c r="N1816" s="146" t="s">
        <v>41</v>
      </c>
      <c r="P1816" s="147">
        <f>O1816*H1816</f>
        <v>0</v>
      </c>
      <c r="Q1816" s="147">
        <v>2.3369999999999998E-2</v>
      </c>
      <c r="R1816" s="147">
        <f>Q1816*H1816</f>
        <v>2.4250347899999998</v>
      </c>
      <c r="S1816" s="147">
        <v>0</v>
      </c>
      <c r="T1816" s="148">
        <f>S1816*H1816</f>
        <v>0</v>
      </c>
      <c r="AR1816" s="149" t="s">
        <v>199</v>
      </c>
      <c r="AT1816" s="149" t="s">
        <v>284</v>
      </c>
      <c r="AU1816" s="149" t="s">
        <v>85</v>
      </c>
      <c r="AY1816" s="17" t="s">
        <v>282</v>
      </c>
      <c r="BE1816" s="150">
        <f>IF(N1816="základní",J1816,0)</f>
        <v>0</v>
      </c>
      <c r="BF1816" s="150">
        <f>IF(N1816="snížená",J1816,0)</f>
        <v>0</v>
      </c>
      <c r="BG1816" s="150">
        <f>IF(N1816="zákl. přenesená",J1816,0)</f>
        <v>0</v>
      </c>
      <c r="BH1816" s="150">
        <f>IF(N1816="sníž. přenesená",J1816,0)</f>
        <v>0</v>
      </c>
      <c r="BI1816" s="150">
        <f>IF(N1816="nulová",J1816,0)</f>
        <v>0</v>
      </c>
      <c r="BJ1816" s="17" t="s">
        <v>83</v>
      </c>
      <c r="BK1816" s="150">
        <f>ROUND(I1816*H1816,2)</f>
        <v>0</v>
      </c>
      <c r="BL1816" s="17" t="s">
        <v>199</v>
      </c>
      <c r="BM1816" s="149" t="s">
        <v>1939</v>
      </c>
    </row>
    <row r="1817" spans="2:65" s="12" customFormat="1" x14ac:dyDescent="0.2">
      <c r="B1817" s="151"/>
      <c r="D1817" s="152" t="s">
        <v>290</v>
      </c>
      <c r="E1817" s="153" t="s">
        <v>1</v>
      </c>
      <c r="F1817" s="154" t="s">
        <v>1940</v>
      </c>
      <c r="H1817" s="155">
        <v>103.502</v>
      </c>
      <c r="I1817" s="156"/>
      <c r="L1817" s="151"/>
      <c r="M1817" s="157"/>
      <c r="T1817" s="158"/>
      <c r="AT1817" s="153" t="s">
        <v>290</v>
      </c>
      <c r="AU1817" s="153" t="s">
        <v>85</v>
      </c>
      <c r="AV1817" s="12" t="s">
        <v>85</v>
      </c>
      <c r="AW1817" s="12" t="s">
        <v>32</v>
      </c>
      <c r="AX1817" s="12" t="s">
        <v>76</v>
      </c>
      <c r="AY1817" s="153" t="s">
        <v>282</v>
      </c>
    </row>
    <row r="1818" spans="2:65" s="12" customFormat="1" x14ac:dyDescent="0.2">
      <c r="B1818" s="151"/>
      <c r="D1818" s="152" t="s">
        <v>290</v>
      </c>
      <c r="E1818" s="153" t="s">
        <v>1</v>
      </c>
      <c r="F1818" s="154" t="s">
        <v>1941</v>
      </c>
      <c r="H1818" s="155">
        <v>0.26500000000000001</v>
      </c>
      <c r="I1818" s="156"/>
      <c r="L1818" s="151"/>
      <c r="M1818" s="157"/>
      <c r="T1818" s="158"/>
      <c r="AT1818" s="153" t="s">
        <v>290</v>
      </c>
      <c r="AU1818" s="153" t="s">
        <v>85</v>
      </c>
      <c r="AV1818" s="12" t="s">
        <v>85</v>
      </c>
      <c r="AW1818" s="12" t="s">
        <v>32</v>
      </c>
      <c r="AX1818" s="12" t="s">
        <v>76</v>
      </c>
      <c r="AY1818" s="153" t="s">
        <v>282</v>
      </c>
    </row>
    <row r="1819" spans="2:65" s="13" customFormat="1" x14ac:dyDescent="0.2">
      <c r="B1819" s="159"/>
      <c r="D1819" s="152" t="s">
        <v>290</v>
      </c>
      <c r="E1819" s="160" t="s">
        <v>1</v>
      </c>
      <c r="F1819" s="161" t="s">
        <v>292</v>
      </c>
      <c r="H1819" s="162">
        <v>103.767</v>
      </c>
      <c r="I1819" s="163"/>
      <c r="L1819" s="159"/>
      <c r="M1819" s="164"/>
      <c r="T1819" s="165"/>
      <c r="AT1819" s="160" t="s">
        <v>290</v>
      </c>
      <c r="AU1819" s="160" t="s">
        <v>85</v>
      </c>
      <c r="AV1819" s="13" t="s">
        <v>288</v>
      </c>
      <c r="AW1819" s="13" t="s">
        <v>32</v>
      </c>
      <c r="AX1819" s="13" t="s">
        <v>83</v>
      </c>
      <c r="AY1819" s="160" t="s">
        <v>282</v>
      </c>
    </row>
    <row r="1820" spans="2:65" s="1" customFormat="1" ht="24.2" customHeight="1" x14ac:dyDescent="0.2">
      <c r="B1820" s="32"/>
      <c r="C1820" s="137" t="s">
        <v>1942</v>
      </c>
      <c r="D1820" s="137" t="s">
        <v>284</v>
      </c>
      <c r="E1820" s="138" t="s">
        <v>1943</v>
      </c>
      <c r="F1820" s="139" t="s">
        <v>1944</v>
      </c>
      <c r="G1820" s="140" t="s">
        <v>287</v>
      </c>
      <c r="H1820" s="141">
        <v>29.925000000000001</v>
      </c>
      <c r="I1820" s="142"/>
      <c r="J1820" s="143">
        <f>ROUND(I1820*H1820,2)</f>
        <v>0</v>
      </c>
      <c r="K1820" s="144"/>
      <c r="L1820" s="32"/>
      <c r="M1820" s="145" t="s">
        <v>1</v>
      </c>
      <c r="N1820" s="146" t="s">
        <v>41</v>
      </c>
      <c r="P1820" s="147">
        <f>O1820*H1820</f>
        <v>0</v>
      </c>
      <c r="Q1820" s="147">
        <v>1.523E-2</v>
      </c>
      <c r="R1820" s="147">
        <f>Q1820*H1820</f>
        <v>0.45575775000000002</v>
      </c>
      <c r="S1820" s="147">
        <v>0</v>
      </c>
      <c r="T1820" s="148">
        <f>S1820*H1820</f>
        <v>0</v>
      </c>
      <c r="AR1820" s="149" t="s">
        <v>288</v>
      </c>
      <c r="AT1820" s="149" t="s">
        <v>284</v>
      </c>
      <c r="AU1820" s="149" t="s">
        <v>85</v>
      </c>
      <c r="AY1820" s="17" t="s">
        <v>282</v>
      </c>
      <c r="BE1820" s="150">
        <f>IF(N1820="základní",J1820,0)</f>
        <v>0</v>
      </c>
      <c r="BF1820" s="150">
        <f>IF(N1820="snížená",J1820,0)</f>
        <v>0</v>
      </c>
      <c r="BG1820" s="150">
        <f>IF(N1820="zákl. přenesená",J1820,0)</f>
        <v>0</v>
      </c>
      <c r="BH1820" s="150">
        <f>IF(N1820="sníž. přenesená",J1820,0)</f>
        <v>0</v>
      </c>
      <c r="BI1820" s="150">
        <f>IF(N1820="nulová",J1820,0)</f>
        <v>0</v>
      </c>
      <c r="BJ1820" s="17" t="s">
        <v>83</v>
      </c>
      <c r="BK1820" s="150">
        <f>ROUND(I1820*H1820,2)</f>
        <v>0</v>
      </c>
      <c r="BL1820" s="17" t="s">
        <v>288</v>
      </c>
      <c r="BM1820" s="149" t="s">
        <v>1945</v>
      </c>
    </row>
    <row r="1821" spans="2:65" s="15" customFormat="1" x14ac:dyDescent="0.2">
      <c r="B1821" s="173"/>
      <c r="D1821" s="152" t="s">
        <v>290</v>
      </c>
      <c r="E1821" s="174" t="s">
        <v>1</v>
      </c>
      <c r="F1821" s="175" t="s">
        <v>1946</v>
      </c>
      <c r="H1821" s="174" t="s">
        <v>1</v>
      </c>
      <c r="I1821" s="176"/>
      <c r="L1821" s="173"/>
      <c r="M1821" s="177"/>
      <c r="T1821" s="178"/>
      <c r="AT1821" s="174" t="s">
        <v>290</v>
      </c>
      <c r="AU1821" s="174" t="s">
        <v>85</v>
      </c>
      <c r="AV1821" s="15" t="s">
        <v>83</v>
      </c>
      <c r="AW1821" s="15" t="s">
        <v>32</v>
      </c>
      <c r="AX1821" s="15" t="s">
        <v>76</v>
      </c>
      <c r="AY1821" s="174" t="s">
        <v>282</v>
      </c>
    </row>
    <row r="1822" spans="2:65" s="12" customFormat="1" x14ac:dyDescent="0.2">
      <c r="B1822" s="151"/>
      <c r="D1822" s="152" t="s">
        <v>290</v>
      </c>
      <c r="E1822" s="153" t="s">
        <v>1</v>
      </c>
      <c r="F1822" s="154" t="s">
        <v>1947</v>
      </c>
      <c r="H1822" s="155">
        <v>23.4</v>
      </c>
      <c r="I1822" s="156"/>
      <c r="L1822" s="151"/>
      <c r="M1822" s="157"/>
      <c r="T1822" s="158"/>
      <c r="AT1822" s="153" t="s">
        <v>290</v>
      </c>
      <c r="AU1822" s="153" t="s">
        <v>85</v>
      </c>
      <c r="AV1822" s="12" t="s">
        <v>85</v>
      </c>
      <c r="AW1822" s="12" t="s">
        <v>32</v>
      </c>
      <c r="AX1822" s="12" t="s">
        <v>76</v>
      </c>
      <c r="AY1822" s="153" t="s">
        <v>282</v>
      </c>
    </row>
    <row r="1823" spans="2:65" s="15" customFormat="1" x14ac:dyDescent="0.2">
      <c r="B1823" s="173"/>
      <c r="D1823" s="152" t="s">
        <v>290</v>
      </c>
      <c r="E1823" s="174" t="s">
        <v>1</v>
      </c>
      <c r="F1823" s="175" t="s">
        <v>756</v>
      </c>
      <c r="H1823" s="174" t="s">
        <v>1</v>
      </c>
      <c r="I1823" s="176"/>
      <c r="L1823" s="173"/>
      <c r="M1823" s="177"/>
      <c r="T1823" s="178"/>
      <c r="AT1823" s="174" t="s">
        <v>290</v>
      </c>
      <c r="AU1823" s="174" t="s">
        <v>85</v>
      </c>
      <c r="AV1823" s="15" t="s">
        <v>83</v>
      </c>
      <c r="AW1823" s="15" t="s">
        <v>32</v>
      </c>
      <c r="AX1823" s="15" t="s">
        <v>76</v>
      </c>
      <c r="AY1823" s="174" t="s">
        <v>282</v>
      </c>
    </row>
    <row r="1824" spans="2:65" s="12" customFormat="1" x14ac:dyDescent="0.2">
      <c r="B1824" s="151"/>
      <c r="D1824" s="152" t="s">
        <v>290</v>
      </c>
      <c r="E1824" s="153" t="s">
        <v>1</v>
      </c>
      <c r="F1824" s="154" t="s">
        <v>1948</v>
      </c>
      <c r="H1824" s="155">
        <v>6.5250000000000004</v>
      </c>
      <c r="I1824" s="156"/>
      <c r="L1824" s="151"/>
      <c r="M1824" s="157"/>
      <c r="T1824" s="158"/>
      <c r="AT1824" s="153" t="s">
        <v>290</v>
      </c>
      <c r="AU1824" s="153" t="s">
        <v>85</v>
      </c>
      <c r="AV1824" s="12" t="s">
        <v>85</v>
      </c>
      <c r="AW1824" s="12" t="s">
        <v>32</v>
      </c>
      <c r="AX1824" s="12" t="s">
        <v>76</v>
      </c>
      <c r="AY1824" s="153" t="s">
        <v>282</v>
      </c>
    </row>
    <row r="1825" spans="2:65" s="13" customFormat="1" x14ac:dyDescent="0.2">
      <c r="B1825" s="159"/>
      <c r="D1825" s="152" t="s">
        <v>290</v>
      </c>
      <c r="E1825" s="160" t="s">
        <v>1</v>
      </c>
      <c r="F1825" s="161" t="s">
        <v>292</v>
      </c>
      <c r="H1825" s="162">
        <v>29.925000000000001</v>
      </c>
      <c r="I1825" s="163"/>
      <c r="L1825" s="159"/>
      <c r="M1825" s="164"/>
      <c r="T1825" s="165"/>
      <c r="AT1825" s="160" t="s">
        <v>290</v>
      </c>
      <c r="AU1825" s="160" t="s">
        <v>85</v>
      </c>
      <c r="AV1825" s="13" t="s">
        <v>288</v>
      </c>
      <c r="AW1825" s="13" t="s">
        <v>32</v>
      </c>
      <c r="AX1825" s="13" t="s">
        <v>83</v>
      </c>
      <c r="AY1825" s="160" t="s">
        <v>282</v>
      </c>
    </row>
    <row r="1826" spans="2:65" s="1" customFormat="1" ht="16.5" customHeight="1" x14ac:dyDescent="0.2">
      <c r="B1826" s="32"/>
      <c r="C1826" s="137" t="s">
        <v>1949</v>
      </c>
      <c r="D1826" s="137" t="s">
        <v>284</v>
      </c>
      <c r="E1826" s="138" t="s">
        <v>1950</v>
      </c>
      <c r="F1826" s="139" t="s">
        <v>1951</v>
      </c>
      <c r="G1826" s="140" t="s">
        <v>471</v>
      </c>
      <c r="H1826" s="141">
        <v>47.24</v>
      </c>
      <c r="I1826" s="142"/>
      <c r="J1826" s="143">
        <f>ROUND(I1826*H1826,2)</f>
        <v>0</v>
      </c>
      <c r="K1826" s="144"/>
      <c r="L1826" s="32"/>
      <c r="M1826" s="145" t="s">
        <v>1</v>
      </c>
      <c r="N1826" s="146" t="s">
        <v>41</v>
      </c>
      <c r="P1826" s="147">
        <f>O1826*H1826</f>
        <v>0</v>
      </c>
      <c r="Q1826" s="147">
        <v>1.0000000000000001E-5</v>
      </c>
      <c r="R1826" s="147">
        <f>Q1826*H1826</f>
        <v>4.7240000000000004E-4</v>
      </c>
      <c r="S1826" s="147">
        <v>0</v>
      </c>
      <c r="T1826" s="148">
        <f>S1826*H1826</f>
        <v>0</v>
      </c>
      <c r="AR1826" s="149" t="s">
        <v>199</v>
      </c>
      <c r="AT1826" s="149" t="s">
        <v>284</v>
      </c>
      <c r="AU1826" s="149" t="s">
        <v>85</v>
      </c>
      <c r="AY1826" s="17" t="s">
        <v>282</v>
      </c>
      <c r="BE1826" s="150">
        <f>IF(N1826="základní",J1826,0)</f>
        <v>0</v>
      </c>
      <c r="BF1826" s="150">
        <f>IF(N1826="snížená",J1826,0)</f>
        <v>0</v>
      </c>
      <c r="BG1826" s="150">
        <f>IF(N1826="zákl. přenesená",J1826,0)</f>
        <v>0</v>
      </c>
      <c r="BH1826" s="150">
        <f>IF(N1826="sníž. přenesená",J1826,0)</f>
        <v>0</v>
      </c>
      <c r="BI1826" s="150">
        <f>IF(N1826="nulová",J1826,0)</f>
        <v>0</v>
      </c>
      <c r="BJ1826" s="17" t="s">
        <v>83</v>
      </c>
      <c r="BK1826" s="150">
        <f>ROUND(I1826*H1826,2)</f>
        <v>0</v>
      </c>
      <c r="BL1826" s="17" t="s">
        <v>199</v>
      </c>
      <c r="BM1826" s="149" t="s">
        <v>1952</v>
      </c>
    </row>
    <row r="1827" spans="2:65" s="15" customFormat="1" x14ac:dyDescent="0.2">
      <c r="B1827" s="173"/>
      <c r="D1827" s="152" t="s">
        <v>290</v>
      </c>
      <c r="E1827" s="174" t="s">
        <v>1</v>
      </c>
      <c r="F1827" s="175" t="s">
        <v>1953</v>
      </c>
      <c r="H1827" s="174" t="s">
        <v>1</v>
      </c>
      <c r="I1827" s="176"/>
      <c r="L1827" s="173"/>
      <c r="M1827" s="177"/>
      <c r="T1827" s="178"/>
      <c r="AT1827" s="174" t="s">
        <v>290</v>
      </c>
      <c r="AU1827" s="174" t="s">
        <v>85</v>
      </c>
      <c r="AV1827" s="15" t="s">
        <v>83</v>
      </c>
      <c r="AW1827" s="15" t="s">
        <v>32</v>
      </c>
      <c r="AX1827" s="15" t="s">
        <v>76</v>
      </c>
      <c r="AY1827" s="174" t="s">
        <v>282</v>
      </c>
    </row>
    <row r="1828" spans="2:65" s="12" customFormat="1" x14ac:dyDescent="0.2">
      <c r="B1828" s="151"/>
      <c r="D1828" s="152" t="s">
        <v>290</v>
      </c>
      <c r="E1828" s="153" t="s">
        <v>1</v>
      </c>
      <c r="F1828" s="154" t="s">
        <v>1954</v>
      </c>
      <c r="H1828" s="155">
        <v>17.600000000000001</v>
      </c>
      <c r="I1828" s="156"/>
      <c r="L1828" s="151"/>
      <c r="M1828" s="157"/>
      <c r="T1828" s="158"/>
      <c r="AT1828" s="153" t="s">
        <v>290</v>
      </c>
      <c r="AU1828" s="153" t="s">
        <v>85</v>
      </c>
      <c r="AV1828" s="12" t="s">
        <v>85</v>
      </c>
      <c r="AW1828" s="12" t="s">
        <v>32</v>
      </c>
      <c r="AX1828" s="12" t="s">
        <v>76</v>
      </c>
      <c r="AY1828" s="153" t="s">
        <v>282</v>
      </c>
    </row>
    <row r="1829" spans="2:65" s="15" customFormat="1" x14ac:dyDescent="0.2">
      <c r="B1829" s="173"/>
      <c r="D1829" s="152" t="s">
        <v>290</v>
      </c>
      <c r="E1829" s="174" t="s">
        <v>1</v>
      </c>
      <c r="F1829" s="175" t="s">
        <v>756</v>
      </c>
      <c r="H1829" s="174" t="s">
        <v>1</v>
      </c>
      <c r="I1829" s="176"/>
      <c r="L1829" s="173"/>
      <c r="M1829" s="177"/>
      <c r="T1829" s="178"/>
      <c r="AT1829" s="174" t="s">
        <v>290</v>
      </c>
      <c r="AU1829" s="174" t="s">
        <v>85</v>
      </c>
      <c r="AV1829" s="15" t="s">
        <v>83</v>
      </c>
      <c r="AW1829" s="15" t="s">
        <v>32</v>
      </c>
      <c r="AX1829" s="15" t="s">
        <v>76</v>
      </c>
      <c r="AY1829" s="174" t="s">
        <v>282</v>
      </c>
    </row>
    <row r="1830" spans="2:65" s="12" customFormat="1" x14ac:dyDescent="0.2">
      <c r="B1830" s="151"/>
      <c r="D1830" s="152" t="s">
        <v>290</v>
      </c>
      <c r="E1830" s="153" t="s">
        <v>1</v>
      </c>
      <c r="F1830" s="154" t="s">
        <v>1955</v>
      </c>
      <c r="H1830" s="155">
        <v>29.64</v>
      </c>
      <c r="I1830" s="156"/>
      <c r="L1830" s="151"/>
      <c r="M1830" s="157"/>
      <c r="T1830" s="158"/>
      <c r="AT1830" s="153" t="s">
        <v>290</v>
      </c>
      <c r="AU1830" s="153" t="s">
        <v>85</v>
      </c>
      <c r="AV1830" s="12" t="s">
        <v>85</v>
      </c>
      <c r="AW1830" s="12" t="s">
        <v>32</v>
      </c>
      <c r="AX1830" s="12" t="s">
        <v>76</v>
      </c>
      <c r="AY1830" s="153" t="s">
        <v>282</v>
      </c>
    </row>
    <row r="1831" spans="2:65" s="13" customFormat="1" x14ac:dyDescent="0.2">
      <c r="B1831" s="159"/>
      <c r="D1831" s="152" t="s">
        <v>290</v>
      </c>
      <c r="E1831" s="160" t="s">
        <v>1</v>
      </c>
      <c r="F1831" s="161" t="s">
        <v>292</v>
      </c>
      <c r="H1831" s="162">
        <v>47.24</v>
      </c>
      <c r="I1831" s="163"/>
      <c r="L1831" s="159"/>
      <c r="M1831" s="164"/>
      <c r="T1831" s="165"/>
      <c r="AT1831" s="160" t="s">
        <v>290</v>
      </c>
      <c r="AU1831" s="160" t="s">
        <v>85</v>
      </c>
      <c r="AV1831" s="13" t="s">
        <v>288</v>
      </c>
      <c r="AW1831" s="13" t="s">
        <v>32</v>
      </c>
      <c r="AX1831" s="13" t="s">
        <v>83</v>
      </c>
      <c r="AY1831" s="160" t="s">
        <v>282</v>
      </c>
    </row>
    <row r="1832" spans="2:65" s="1" customFormat="1" ht="16.5" customHeight="1" x14ac:dyDescent="0.2">
      <c r="B1832" s="32"/>
      <c r="C1832" s="179" t="s">
        <v>1956</v>
      </c>
      <c r="D1832" s="179" t="s">
        <v>1020</v>
      </c>
      <c r="E1832" s="180" t="s">
        <v>1957</v>
      </c>
      <c r="F1832" s="181" t="s">
        <v>1958</v>
      </c>
      <c r="G1832" s="182" t="s">
        <v>295</v>
      </c>
      <c r="H1832" s="183">
        <v>0.14199999999999999</v>
      </c>
      <c r="I1832" s="184"/>
      <c r="J1832" s="185">
        <f>ROUND(I1832*H1832,2)</f>
        <v>0</v>
      </c>
      <c r="K1832" s="186"/>
      <c r="L1832" s="187"/>
      <c r="M1832" s="188" t="s">
        <v>1</v>
      </c>
      <c r="N1832" s="189" t="s">
        <v>41</v>
      </c>
      <c r="P1832" s="147">
        <f>O1832*H1832</f>
        <v>0</v>
      </c>
      <c r="Q1832" s="147">
        <v>0.55000000000000004</v>
      </c>
      <c r="R1832" s="147">
        <f>Q1832*H1832</f>
        <v>7.8100000000000003E-2</v>
      </c>
      <c r="S1832" s="147">
        <v>0</v>
      </c>
      <c r="T1832" s="148">
        <f>S1832*H1832</f>
        <v>0</v>
      </c>
      <c r="AR1832" s="149" t="s">
        <v>498</v>
      </c>
      <c r="AT1832" s="149" t="s">
        <v>1020</v>
      </c>
      <c r="AU1832" s="149" t="s">
        <v>85</v>
      </c>
      <c r="AY1832" s="17" t="s">
        <v>282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83</v>
      </c>
      <c r="BK1832" s="150">
        <f>ROUND(I1832*H1832,2)</f>
        <v>0</v>
      </c>
      <c r="BL1832" s="17" t="s">
        <v>199</v>
      </c>
      <c r="BM1832" s="149" t="s">
        <v>1959</v>
      </c>
    </row>
    <row r="1833" spans="2:65" s="12" customFormat="1" x14ac:dyDescent="0.2">
      <c r="B1833" s="151"/>
      <c r="D1833" s="152" t="s">
        <v>290</v>
      </c>
      <c r="E1833" s="153" t="s">
        <v>1</v>
      </c>
      <c r="F1833" s="154" t="s">
        <v>1960</v>
      </c>
      <c r="H1833" s="155">
        <v>0.14199999999999999</v>
      </c>
      <c r="I1833" s="156"/>
      <c r="L1833" s="151"/>
      <c r="M1833" s="157"/>
      <c r="T1833" s="158"/>
      <c r="AT1833" s="153" t="s">
        <v>290</v>
      </c>
      <c r="AU1833" s="153" t="s">
        <v>85</v>
      </c>
      <c r="AV1833" s="12" t="s">
        <v>85</v>
      </c>
      <c r="AW1833" s="12" t="s">
        <v>32</v>
      </c>
      <c r="AX1833" s="12" t="s">
        <v>76</v>
      </c>
      <c r="AY1833" s="153" t="s">
        <v>282</v>
      </c>
    </row>
    <row r="1834" spans="2:65" s="13" customFormat="1" x14ac:dyDescent="0.2">
      <c r="B1834" s="159"/>
      <c r="D1834" s="152" t="s">
        <v>290</v>
      </c>
      <c r="E1834" s="160" t="s">
        <v>1</v>
      </c>
      <c r="F1834" s="161" t="s">
        <v>292</v>
      </c>
      <c r="H1834" s="162">
        <v>0.14199999999999999</v>
      </c>
      <c r="I1834" s="163"/>
      <c r="L1834" s="159"/>
      <c r="M1834" s="164"/>
      <c r="T1834" s="165"/>
      <c r="AT1834" s="160" t="s">
        <v>290</v>
      </c>
      <c r="AU1834" s="160" t="s">
        <v>85</v>
      </c>
      <c r="AV1834" s="13" t="s">
        <v>288</v>
      </c>
      <c r="AW1834" s="13" t="s">
        <v>32</v>
      </c>
      <c r="AX1834" s="13" t="s">
        <v>83</v>
      </c>
      <c r="AY1834" s="160" t="s">
        <v>282</v>
      </c>
    </row>
    <row r="1835" spans="2:65" s="1" customFormat="1" ht="16.5" customHeight="1" x14ac:dyDescent="0.2">
      <c r="B1835" s="32"/>
      <c r="C1835" s="137" t="s">
        <v>1961</v>
      </c>
      <c r="D1835" s="137" t="s">
        <v>284</v>
      </c>
      <c r="E1835" s="138" t="s">
        <v>1962</v>
      </c>
      <c r="F1835" s="139" t="s">
        <v>1963</v>
      </c>
      <c r="G1835" s="140" t="s">
        <v>287</v>
      </c>
      <c r="H1835" s="141">
        <v>15.12</v>
      </c>
      <c r="I1835" s="142"/>
      <c r="J1835" s="143">
        <f>ROUND(I1835*H1835,2)</f>
        <v>0</v>
      </c>
      <c r="K1835" s="144"/>
      <c r="L1835" s="32"/>
      <c r="M1835" s="145" t="s">
        <v>1</v>
      </c>
      <c r="N1835" s="146" t="s">
        <v>41</v>
      </c>
      <c r="P1835" s="147">
        <f>O1835*H1835</f>
        <v>0</v>
      </c>
      <c r="Q1835" s="147">
        <v>1.3440000000000001E-2</v>
      </c>
      <c r="R1835" s="147">
        <f>Q1835*H1835</f>
        <v>0.2032128</v>
      </c>
      <c r="S1835" s="147">
        <v>0</v>
      </c>
      <c r="T1835" s="148">
        <f>S1835*H1835</f>
        <v>0</v>
      </c>
      <c r="AR1835" s="149" t="s">
        <v>199</v>
      </c>
      <c r="AT1835" s="149" t="s">
        <v>284</v>
      </c>
      <c r="AU1835" s="149" t="s">
        <v>85</v>
      </c>
      <c r="AY1835" s="17" t="s">
        <v>282</v>
      </c>
      <c r="BE1835" s="150">
        <f>IF(N1835="základní",J1835,0)</f>
        <v>0</v>
      </c>
      <c r="BF1835" s="150">
        <f>IF(N1835="snížená",J1835,0)</f>
        <v>0</v>
      </c>
      <c r="BG1835" s="150">
        <f>IF(N1835="zákl. přenesená",J1835,0)</f>
        <v>0</v>
      </c>
      <c r="BH1835" s="150">
        <f>IF(N1835="sníž. přenesená",J1835,0)</f>
        <v>0</v>
      </c>
      <c r="BI1835" s="150">
        <f>IF(N1835="nulová",J1835,0)</f>
        <v>0</v>
      </c>
      <c r="BJ1835" s="17" t="s">
        <v>83</v>
      </c>
      <c r="BK1835" s="150">
        <f>ROUND(I1835*H1835,2)</f>
        <v>0</v>
      </c>
      <c r="BL1835" s="17" t="s">
        <v>199</v>
      </c>
      <c r="BM1835" s="149" t="s">
        <v>1964</v>
      </c>
    </row>
    <row r="1836" spans="2:65" s="15" customFormat="1" x14ac:dyDescent="0.2">
      <c r="B1836" s="173"/>
      <c r="D1836" s="152" t="s">
        <v>290</v>
      </c>
      <c r="E1836" s="174" t="s">
        <v>1</v>
      </c>
      <c r="F1836" s="175" t="s">
        <v>1965</v>
      </c>
      <c r="H1836" s="174" t="s">
        <v>1</v>
      </c>
      <c r="I1836" s="176"/>
      <c r="L1836" s="173"/>
      <c r="M1836" s="177"/>
      <c r="T1836" s="178"/>
      <c r="AT1836" s="174" t="s">
        <v>290</v>
      </c>
      <c r="AU1836" s="174" t="s">
        <v>85</v>
      </c>
      <c r="AV1836" s="15" t="s">
        <v>83</v>
      </c>
      <c r="AW1836" s="15" t="s">
        <v>32</v>
      </c>
      <c r="AX1836" s="15" t="s">
        <v>76</v>
      </c>
      <c r="AY1836" s="174" t="s">
        <v>282</v>
      </c>
    </row>
    <row r="1837" spans="2:65" s="12" customFormat="1" x14ac:dyDescent="0.2">
      <c r="B1837" s="151"/>
      <c r="D1837" s="152" t="s">
        <v>290</v>
      </c>
      <c r="E1837" s="153" t="s">
        <v>1</v>
      </c>
      <c r="F1837" s="154" t="s">
        <v>1966</v>
      </c>
      <c r="H1837" s="155">
        <v>15.12</v>
      </c>
      <c r="I1837" s="156"/>
      <c r="L1837" s="151"/>
      <c r="M1837" s="157"/>
      <c r="T1837" s="158"/>
      <c r="AT1837" s="153" t="s">
        <v>290</v>
      </c>
      <c r="AU1837" s="153" t="s">
        <v>85</v>
      </c>
      <c r="AV1837" s="12" t="s">
        <v>85</v>
      </c>
      <c r="AW1837" s="12" t="s">
        <v>32</v>
      </c>
      <c r="AX1837" s="12" t="s">
        <v>76</v>
      </c>
      <c r="AY1837" s="153" t="s">
        <v>282</v>
      </c>
    </row>
    <row r="1838" spans="2:65" s="13" customFormat="1" x14ac:dyDescent="0.2">
      <c r="B1838" s="159"/>
      <c r="D1838" s="152" t="s">
        <v>290</v>
      </c>
      <c r="E1838" s="160" t="s">
        <v>1</v>
      </c>
      <c r="F1838" s="161" t="s">
        <v>292</v>
      </c>
      <c r="H1838" s="162">
        <v>15.12</v>
      </c>
      <c r="I1838" s="163"/>
      <c r="L1838" s="159"/>
      <c r="M1838" s="164"/>
      <c r="T1838" s="165"/>
      <c r="AT1838" s="160" t="s">
        <v>290</v>
      </c>
      <c r="AU1838" s="160" t="s">
        <v>85</v>
      </c>
      <c r="AV1838" s="13" t="s">
        <v>288</v>
      </c>
      <c r="AW1838" s="13" t="s">
        <v>32</v>
      </c>
      <c r="AX1838" s="13" t="s">
        <v>83</v>
      </c>
      <c r="AY1838" s="160" t="s">
        <v>282</v>
      </c>
    </row>
    <row r="1839" spans="2:65" s="1" customFormat="1" ht="24.2" customHeight="1" x14ac:dyDescent="0.2">
      <c r="B1839" s="32"/>
      <c r="C1839" s="137" t="s">
        <v>1967</v>
      </c>
      <c r="D1839" s="137" t="s">
        <v>284</v>
      </c>
      <c r="E1839" s="138" t="s">
        <v>1968</v>
      </c>
      <c r="F1839" s="139" t="s">
        <v>1969</v>
      </c>
      <c r="G1839" s="140" t="s">
        <v>287</v>
      </c>
      <c r="H1839" s="141">
        <v>0.70099999999999996</v>
      </c>
      <c r="I1839" s="142"/>
      <c r="J1839" s="143">
        <f>ROUND(I1839*H1839,2)</f>
        <v>0</v>
      </c>
      <c r="K1839" s="144"/>
      <c r="L1839" s="32"/>
      <c r="M1839" s="145" t="s">
        <v>1</v>
      </c>
      <c r="N1839" s="146" t="s">
        <v>41</v>
      </c>
      <c r="P1839" s="147">
        <f>O1839*H1839</f>
        <v>0</v>
      </c>
      <c r="Q1839" s="147">
        <v>2.0000000000000001E-4</v>
      </c>
      <c r="R1839" s="147">
        <f>Q1839*H1839</f>
        <v>1.4019999999999999E-4</v>
      </c>
      <c r="S1839" s="147">
        <v>0</v>
      </c>
      <c r="T1839" s="148">
        <f>S1839*H1839</f>
        <v>0</v>
      </c>
      <c r="AR1839" s="149" t="s">
        <v>199</v>
      </c>
      <c r="AT1839" s="149" t="s">
        <v>284</v>
      </c>
      <c r="AU1839" s="149" t="s">
        <v>85</v>
      </c>
      <c r="AY1839" s="17" t="s">
        <v>282</v>
      </c>
      <c r="BE1839" s="150">
        <f>IF(N1839="základní",J1839,0)</f>
        <v>0</v>
      </c>
      <c r="BF1839" s="150">
        <f>IF(N1839="snížená",J1839,0)</f>
        <v>0</v>
      </c>
      <c r="BG1839" s="150">
        <f>IF(N1839="zákl. přenesená",J1839,0)</f>
        <v>0</v>
      </c>
      <c r="BH1839" s="150">
        <f>IF(N1839="sníž. přenesená",J1839,0)</f>
        <v>0</v>
      </c>
      <c r="BI1839" s="150">
        <f>IF(N1839="nulová",J1839,0)</f>
        <v>0</v>
      </c>
      <c r="BJ1839" s="17" t="s">
        <v>83</v>
      </c>
      <c r="BK1839" s="150">
        <f>ROUND(I1839*H1839,2)</f>
        <v>0</v>
      </c>
      <c r="BL1839" s="17" t="s">
        <v>199</v>
      </c>
      <c r="BM1839" s="149" t="s">
        <v>1970</v>
      </c>
    </row>
    <row r="1840" spans="2:65" s="12" customFormat="1" x14ac:dyDescent="0.2">
      <c r="B1840" s="151"/>
      <c r="D1840" s="152" t="s">
        <v>290</v>
      </c>
      <c r="E1840" s="153" t="s">
        <v>1</v>
      </c>
      <c r="F1840" s="154" t="s">
        <v>1971</v>
      </c>
      <c r="H1840" s="155">
        <v>0.70099999999999996</v>
      </c>
      <c r="I1840" s="156"/>
      <c r="L1840" s="151"/>
      <c r="M1840" s="157"/>
      <c r="T1840" s="158"/>
      <c r="AT1840" s="153" t="s">
        <v>290</v>
      </c>
      <c r="AU1840" s="153" t="s">
        <v>85</v>
      </c>
      <c r="AV1840" s="12" t="s">
        <v>85</v>
      </c>
      <c r="AW1840" s="12" t="s">
        <v>32</v>
      </c>
      <c r="AX1840" s="12" t="s">
        <v>76</v>
      </c>
      <c r="AY1840" s="153" t="s">
        <v>282</v>
      </c>
    </row>
    <row r="1841" spans="2:65" s="13" customFormat="1" x14ac:dyDescent="0.2">
      <c r="B1841" s="159"/>
      <c r="D1841" s="152" t="s">
        <v>290</v>
      </c>
      <c r="E1841" s="160" t="s">
        <v>1</v>
      </c>
      <c r="F1841" s="161" t="s">
        <v>292</v>
      </c>
      <c r="H1841" s="162">
        <v>0.70099999999999996</v>
      </c>
      <c r="I1841" s="163"/>
      <c r="L1841" s="159"/>
      <c r="M1841" s="164"/>
      <c r="T1841" s="165"/>
      <c r="AT1841" s="160" t="s">
        <v>290</v>
      </c>
      <c r="AU1841" s="160" t="s">
        <v>85</v>
      </c>
      <c r="AV1841" s="13" t="s">
        <v>288</v>
      </c>
      <c r="AW1841" s="13" t="s">
        <v>32</v>
      </c>
      <c r="AX1841" s="13" t="s">
        <v>83</v>
      </c>
      <c r="AY1841" s="160" t="s">
        <v>282</v>
      </c>
    </row>
    <row r="1842" spans="2:65" s="1" customFormat="1" ht="24.2" customHeight="1" x14ac:dyDescent="0.2">
      <c r="B1842" s="32"/>
      <c r="C1842" s="137" t="s">
        <v>1972</v>
      </c>
      <c r="D1842" s="137" t="s">
        <v>284</v>
      </c>
      <c r="E1842" s="138" t="s">
        <v>1973</v>
      </c>
      <c r="F1842" s="139" t="s">
        <v>1974</v>
      </c>
      <c r="G1842" s="140" t="s">
        <v>287</v>
      </c>
      <c r="H1842" s="141">
        <v>224.29</v>
      </c>
      <c r="I1842" s="142"/>
      <c r="J1842" s="143">
        <f>ROUND(I1842*H1842,2)</f>
        <v>0</v>
      </c>
      <c r="K1842" s="144"/>
      <c r="L1842" s="32"/>
      <c r="M1842" s="145" t="s">
        <v>1</v>
      </c>
      <c r="N1842" s="146" t="s">
        <v>41</v>
      </c>
      <c r="P1842" s="147">
        <f>O1842*H1842</f>
        <v>0</v>
      </c>
      <c r="Q1842" s="147">
        <v>0</v>
      </c>
      <c r="R1842" s="147">
        <f>Q1842*H1842</f>
        <v>0</v>
      </c>
      <c r="S1842" s="147">
        <v>0</v>
      </c>
      <c r="T1842" s="148">
        <f>S1842*H1842</f>
        <v>0</v>
      </c>
      <c r="AR1842" s="149" t="s">
        <v>199</v>
      </c>
      <c r="AT1842" s="149" t="s">
        <v>284</v>
      </c>
      <c r="AU1842" s="149" t="s">
        <v>85</v>
      </c>
      <c r="AY1842" s="17" t="s">
        <v>282</v>
      </c>
      <c r="BE1842" s="150">
        <f>IF(N1842="základní",J1842,0)</f>
        <v>0</v>
      </c>
      <c r="BF1842" s="150">
        <f>IF(N1842="snížená",J1842,0)</f>
        <v>0</v>
      </c>
      <c r="BG1842" s="150">
        <f>IF(N1842="zákl. přenesená",J1842,0)</f>
        <v>0</v>
      </c>
      <c r="BH1842" s="150">
        <f>IF(N1842="sníž. přenesená",J1842,0)</f>
        <v>0</v>
      </c>
      <c r="BI1842" s="150">
        <f>IF(N1842="nulová",J1842,0)</f>
        <v>0</v>
      </c>
      <c r="BJ1842" s="17" t="s">
        <v>83</v>
      </c>
      <c r="BK1842" s="150">
        <f>ROUND(I1842*H1842,2)</f>
        <v>0</v>
      </c>
      <c r="BL1842" s="17" t="s">
        <v>199</v>
      </c>
      <c r="BM1842" s="149" t="s">
        <v>1975</v>
      </c>
    </row>
    <row r="1843" spans="2:65" s="15" customFormat="1" x14ac:dyDescent="0.2">
      <c r="B1843" s="173"/>
      <c r="D1843" s="152" t="s">
        <v>290</v>
      </c>
      <c r="E1843" s="174" t="s">
        <v>1</v>
      </c>
      <c r="F1843" s="175" t="s">
        <v>996</v>
      </c>
      <c r="H1843" s="174" t="s">
        <v>1</v>
      </c>
      <c r="I1843" s="176"/>
      <c r="L1843" s="173"/>
      <c r="M1843" s="177"/>
      <c r="T1843" s="178"/>
      <c r="AT1843" s="174" t="s">
        <v>290</v>
      </c>
      <c r="AU1843" s="174" t="s">
        <v>85</v>
      </c>
      <c r="AV1843" s="15" t="s">
        <v>83</v>
      </c>
      <c r="AW1843" s="15" t="s">
        <v>32</v>
      </c>
      <c r="AX1843" s="15" t="s">
        <v>76</v>
      </c>
      <c r="AY1843" s="174" t="s">
        <v>282</v>
      </c>
    </row>
    <row r="1844" spans="2:65" s="12" customFormat="1" x14ac:dyDescent="0.2">
      <c r="B1844" s="151"/>
      <c r="D1844" s="152" t="s">
        <v>290</v>
      </c>
      <c r="E1844" s="153" t="s">
        <v>1</v>
      </c>
      <c r="F1844" s="154" t="s">
        <v>1254</v>
      </c>
      <c r="H1844" s="155">
        <v>224.29</v>
      </c>
      <c r="I1844" s="156"/>
      <c r="L1844" s="151"/>
      <c r="M1844" s="157"/>
      <c r="T1844" s="158"/>
      <c r="AT1844" s="153" t="s">
        <v>290</v>
      </c>
      <c r="AU1844" s="153" t="s">
        <v>85</v>
      </c>
      <c r="AV1844" s="12" t="s">
        <v>85</v>
      </c>
      <c r="AW1844" s="12" t="s">
        <v>32</v>
      </c>
      <c r="AX1844" s="12" t="s">
        <v>76</v>
      </c>
      <c r="AY1844" s="153" t="s">
        <v>282</v>
      </c>
    </row>
    <row r="1845" spans="2:65" s="13" customFormat="1" x14ac:dyDescent="0.2">
      <c r="B1845" s="159"/>
      <c r="D1845" s="152" t="s">
        <v>290</v>
      </c>
      <c r="E1845" s="160" t="s">
        <v>1</v>
      </c>
      <c r="F1845" s="161" t="s">
        <v>292</v>
      </c>
      <c r="H1845" s="162">
        <v>224.29</v>
      </c>
      <c r="I1845" s="163"/>
      <c r="L1845" s="159"/>
      <c r="M1845" s="164"/>
      <c r="T1845" s="165"/>
      <c r="AT1845" s="160" t="s">
        <v>290</v>
      </c>
      <c r="AU1845" s="160" t="s">
        <v>85</v>
      </c>
      <c r="AV1845" s="13" t="s">
        <v>288</v>
      </c>
      <c r="AW1845" s="13" t="s">
        <v>32</v>
      </c>
      <c r="AX1845" s="13" t="s">
        <v>83</v>
      </c>
      <c r="AY1845" s="160" t="s">
        <v>282</v>
      </c>
    </row>
    <row r="1846" spans="2:65" s="1" customFormat="1" ht="16.5" customHeight="1" x14ac:dyDescent="0.2">
      <c r="B1846" s="32"/>
      <c r="C1846" s="179" t="s">
        <v>1976</v>
      </c>
      <c r="D1846" s="179" t="s">
        <v>1020</v>
      </c>
      <c r="E1846" s="180" t="s">
        <v>1977</v>
      </c>
      <c r="F1846" s="181" t="s">
        <v>1978</v>
      </c>
      <c r="G1846" s="182" t="s">
        <v>471</v>
      </c>
      <c r="H1846" s="183">
        <v>575.29999999999995</v>
      </c>
      <c r="I1846" s="184"/>
      <c r="J1846" s="185">
        <f>ROUND(I1846*H1846,2)</f>
        <v>0</v>
      </c>
      <c r="K1846" s="186"/>
      <c r="L1846" s="187"/>
      <c r="M1846" s="188" t="s">
        <v>1</v>
      </c>
      <c r="N1846" s="189" t="s">
        <v>41</v>
      </c>
      <c r="P1846" s="147">
        <f>O1846*H1846</f>
        <v>0</v>
      </c>
      <c r="Q1846" s="147">
        <v>1.6000000000000001E-3</v>
      </c>
      <c r="R1846" s="147">
        <f>Q1846*H1846</f>
        <v>0.92047999999999996</v>
      </c>
      <c r="S1846" s="147">
        <v>0</v>
      </c>
      <c r="T1846" s="148">
        <f>S1846*H1846</f>
        <v>0</v>
      </c>
      <c r="AR1846" s="149" t="s">
        <v>498</v>
      </c>
      <c r="AT1846" s="149" t="s">
        <v>1020</v>
      </c>
      <c r="AU1846" s="149" t="s">
        <v>85</v>
      </c>
      <c r="AY1846" s="17" t="s">
        <v>282</v>
      </c>
      <c r="BE1846" s="150">
        <f>IF(N1846="základní",J1846,0)</f>
        <v>0</v>
      </c>
      <c r="BF1846" s="150">
        <f>IF(N1846="snížená",J1846,0)</f>
        <v>0</v>
      </c>
      <c r="BG1846" s="150">
        <f>IF(N1846="zákl. přenesená",J1846,0)</f>
        <v>0</v>
      </c>
      <c r="BH1846" s="150">
        <f>IF(N1846="sníž. přenesená",J1846,0)</f>
        <v>0</v>
      </c>
      <c r="BI1846" s="150">
        <f>IF(N1846="nulová",J1846,0)</f>
        <v>0</v>
      </c>
      <c r="BJ1846" s="17" t="s">
        <v>83</v>
      </c>
      <c r="BK1846" s="150">
        <f>ROUND(I1846*H1846,2)</f>
        <v>0</v>
      </c>
      <c r="BL1846" s="17" t="s">
        <v>199</v>
      </c>
      <c r="BM1846" s="149" t="s">
        <v>1979</v>
      </c>
    </row>
    <row r="1847" spans="2:65" s="12" customFormat="1" x14ac:dyDescent="0.2">
      <c r="B1847" s="151"/>
      <c r="D1847" s="152" t="s">
        <v>290</v>
      </c>
      <c r="E1847" s="153" t="s">
        <v>1</v>
      </c>
      <c r="F1847" s="154" t="s">
        <v>1980</v>
      </c>
      <c r="H1847" s="155">
        <v>405</v>
      </c>
      <c r="I1847" s="156"/>
      <c r="L1847" s="151"/>
      <c r="M1847" s="157"/>
      <c r="T1847" s="158"/>
      <c r="AT1847" s="153" t="s">
        <v>290</v>
      </c>
      <c r="AU1847" s="153" t="s">
        <v>85</v>
      </c>
      <c r="AV1847" s="12" t="s">
        <v>85</v>
      </c>
      <c r="AW1847" s="12" t="s">
        <v>32</v>
      </c>
      <c r="AX1847" s="12" t="s">
        <v>76</v>
      </c>
      <c r="AY1847" s="153" t="s">
        <v>282</v>
      </c>
    </row>
    <row r="1848" spans="2:65" s="12" customFormat="1" x14ac:dyDescent="0.2">
      <c r="B1848" s="151"/>
      <c r="D1848" s="152" t="s">
        <v>290</v>
      </c>
      <c r="E1848" s="153" t="s">
        <v>1</v>
      </c>
      <c r="F1848" s="154" t="s">
        <v>1981</v>
      </c>
      <c r="H1848" s="155">
        <v>38</v>
      </c>
      <c r="I1848" s="156"/>
      <c r="L1848" s="151"/>
      <c r="M1848" s="157"/>
      <c r="T1848" s="158"/>
      <c r="AT1848" s="153" t="s">
        <v>290</v>
      </c>
      <c r="AU1848" s="153" t="s">
        <v>85</v>
      </c>
      <c r="AV1848" s="12" t="s">
        <v>85</v>
      </c>
      <c r="AW1848" s="12" t="s">
        <v>32</v>
      </c>
      <c r="AX1848" s="12" t="s">
        <v>76</v>
      </c>
      <c r="AY1848" s="153" t="s">
        <v>282</v>
      </c>
    </row>
    <row r="1849" spans="2:65" s="12" customFormat="1" x14ac:dyDescent="0.2">
      <c r="B1849" s="151"/>
      <c r="D1849" s="152" t="s">
        <v>290</v>
      </c>
      <c r="E1849" s="153" t="s">
        <v>1</v>
      </c>
      <c r="F1849" s="154" t="s">
        <v>1982</v>
      </c>
      <c r="H1849" s="155">
        <v>80</v>
      </c>
      <c r="I1849" s="156"/>
      <c r="L1849" s="151"/>
      <c r="M1849" s="157"/>
      <c r="T1849" s="158"/>
      <c r="AT1849" s="153" t="s">
        <v>290</v>
      </c>
      <c r="AU1849" s="153" t="s">
        <v>85</v>
      </c>
      <c r="AV1849" s="12" t="s">
        <v>85</v>
      </c>
      <c r="AW1849" s="12" t="s">
        <v>32</v>
      </c>
      <c r="AX1849" s="12" t="s">
        <v>76</v>
      </c>
      <c r="AY1849" s="153" t="s">
        <v>282</v>
      </c>
    </row>
    <row r="1850" spans="2:65" s="12" customFormat="1" x14ac:dyDescent="0.2">
      <c r="B1850" s="151"/>
      <c r="D1850" s="152" t="s">
        <v>290</v>
      </c>
      <c r="E1850" s="153" t="s">
        <v>1</v>
      </c>
      <c r="F1850" s="154" t="s">
        <v>1983</v>
      </c>
      <c r="H1850" s="155">
        <v>52.3</v>
      </c>
      <c r="I1850" s="156"/>
      <c r="L1850" s="151"/>
      <c r="M1850" s="157"/>
      <c r="T1850" s="158"/>
      <c r="AT1850" s="153" t="s">
        <v>290</v>
      </c>
      <c r="AU1850" s="153" t="s">
        <v>85</v>
      </c>
      <c r="AV1850" s="12" t="s">
        <v>85</v>
      </c>
      <c r="AW1850" s="12" t="s">
        <v>32</v>
      </c>
      <c r="AX1850" s="12" t="s">
        <v>76</v>
      </c>
      <c r="AY1850" s="153" t="s">
        <v>282</v>
      </c>
    </row>
    <row r="1851" spans="2:65" s="14" customFormat="1" x14ac:dyDescent="0.2">
      <c r="B1851" s="166"/>
      <c r="D1851" s="152" t="s">
        <v>290</v>
      </c>
      <c r="E1851" s="167" t="s">
        <v>1</v>
      </c>
      <c r="F1851" s="168" t="s">
        <v>306</v>
      </c>
      <c r="H1851" s="169">
        <v>575.29999999999995</v>
      </c>
      <c r="I1851" s="170"/>
      <c r="L1851" s="166"/>
      <c r="M1851" s="171"/>
      <c r="T1851" s="172"/>
      <c r="AT1851" s="167" t="s">
        <v>290</v>
      </c>
      <c r="AU1851" s="167" t="s">
        <v>85</v>
      </c>
      <c r="AV1851" s="14" t="s">
        <v>105</v>
      </c>
      <c r="AW1851" s="14" t="s">
        <v>32</v>
      </c>
      <c r="AX1851" s="14" t="s">
        <v>76</v>
      </c>
      <c r="AY1851" s="167" t="s">
        <v>282</v>
      </c>
    </row>
    <row r="1852" spans="2:65" s="13" customFormat="1" x14ac:dyDescent="0.2">
      <c r="B1852" s="159"/>
      <c r="D1852" s="152" t="s">
        <v>290</v>
      </c>
      <c r="E1852" s="160" t="s">
        <v>1</v>
      </c>
      <c r="F1852" s="161" t="s">
        <v>292</v>
      </c>
      <c r="H1852" s="162">
        <v>575.29999999999995</v>
      </c>
      <c r="I1852" s="163"/>
      <c r="L1852" s="159"/>
      <c r="M1852" s="164"/>
      <c r="T1852" s="165"/>
      <c r="AT1852" s="160" t="s">
        <v>290</v>
      </c>
      <c r="AU1852" s="160" t="s">
        <v>85</v>
      </c>
      <c r="AV1852" s="13" t="s">
        <v>288</v>
      </c>
      <c r="AW1852" s="13" t="s">
        <v>32</v>
      </c>
      <c r="AX1852" s="13" t="s">
        <v>83</v>
      </c>
      <c r="AY1852" s="160" t="s">
        <v>282</v>
      </c>
    </row>
    <row r="1853" spans="2:65" s="1" customFormat="1" ht="24.2" customHeight="1" x14ac:dyDescent="0.2">
      <c r="B1853" s="32"/>
      <c r="C1853" s="137" t="s">
        <v>1984</v>
      </c>
      <c r="D1853" s="137" t="s">
        <v>284</v>
      </c>
      <c r="E1853" s="138" t="s">
        <v>1985</v>
      </c>
      <c r="F1853" s="139" t="s">
        <v>1986</v>
      </c>
      <c r="G1853" s="140" t="s">
        <v>471</v>
      </c>
      <c r="H1853" s="141">
        <v>575.29999999999995</v>
      </c>
      <c r="I1853" s="142"/>
      <c r="J1853" s="143">
        <f>ROUND(I1853*H1853,2)</f>
        <v>0</v>
      </c>
      <c r="K1853" s="144"/>
      <c r="L1853" s="32"/>
      <c r="M1853" s="145" t="s">
        <v>1</v>
      </c>
      <c r="N1853" s="146" t="s">
        <v>41</v>
      </c>
      <c r="P1853" s="147">
        <f>O1853*H1853</f>
        <v>0</v>
      </c>
      <c r="Q1853" s="147">
        <v>1.1999999999999999E-3</v>
      </c>
      <c r="R1853" s="147">
        <f>Q1853*H1853</f>
        <v>0.69035999999999986</v>
      </c>
      <c r="S1853" s="147">
        <v>0</v>
      </c>
      <c r="T1853" s="148">
        <f>S1853*H1853</f>
        <v>0</v>
      </c>
      <c r="AR1853" s="149" t="s">
        <v>199</v>
      </c>
      <c r="AT1853" s="149" t="s">
        <v>284</v>
      </c>
      <c r="AU1853" s="149" t="s">
        <v>85</v>
      </c>
      <c r="AY1853" s="17" t="s">
        <v>282</v>
      </c>
      <c r="BE1853" s="150">
        <f>IF(N1853="základní",J1853,0)</f>
        <v>0</v>
      </c>
      <c r="BF1853" s="150">
        <f>IF(N1853="snížená",J1853,0)</f>
        <v>0</v>
      </c>
      <c r="BG1853" s="150">
        <f>IF(N1853="zákl. přenesená",J1853,0)</f>
        <v>0</v>
      </c>
      <c r="BH1853" s="150">
        <f>IF(N1853="sníž. přenesená",J1853,0)</f>
        <v>0</v>
      </c>
      <c r="BI1853" s="150">
        <f>IF(N1853="nulová",J1853,0)</f>
        <v>0</v>
      </c>
      <c r="BJ1853" s="17" t="s">
        <v>83</v>
      </c>
      <c r="BK1853" s="150">
        <f>ROUND(I1853*H1853,2)</f>
        <v>0</v>
      </c>
      <c r="BL1853" s="17" t="s">
        <v>199</v>
      </c>
      <c r="BM1853" s="149" t="s">
        <v>1987</v>
      </c>
    </row>
    <row r="1854" spans="2:65" s="1" customFormat="1" ht="24.2" customHeight="1" x14ac:dyDescent="0.2">
      <c r="B1854" s="32"/>
      <c r="C1854" s="137" t="s">
        <v>1988</v>
      </c>
      <c r="D1854" s="137" t="s">
        <v>284</v>
      </c>
      <c r="E1854" s="138" t="s">
        <v>1989</v>
      </c>
      <c r="F1854" s="139" t="s">
        <v>1990</v>
      </c>
      <c r="G1854" s="140" t="s">
        <v>287</v>
      </c>
      <c r="H1854" s="141">
        <v>224.29</v>
      </c>
      <c r="I1854" s="142"/>
      <c r="J1854" s="143">
        <f>ROUND(I1854*H1854,2)</f>
        <v>0</v>
      </c>
      <c r="K1854" s="144"/>
      <c r="L1854" s="32"/>
      <c r="M1854" s="145" t="s">
        <v>1</v>
      </c>
      <c r="N1854" s="146" t="s">
        <v>41</v>
      </c>
      <c r="P1854" s="147">
        <f>O1854*H1854</f>
        <v>0</v>
      </c>
      <c r="Q1854" s="147">
        <v>2.1000000000000001E-4</v>
      </c>
      <c r="R1854" s="147">
        <f>Q1854*H1854</f>
        <v>4.7100900000000001E-2</v>
      </c>
      <c r="S1854" s="147">
        <v>0</v>
      </c>
      <c r="T1854" s="148">
        <f>S1854*H1854</f>
        <v>0</v>
      </c>
      <c r="AR1854" s="149" t="s">
        <v>199</v>
      </c>
      <c r="AT1854" s="149" t="s">
        <v>284</v>
      </c>
      <c r="AU1854" s="149" t="s">
        <v>85</v>
      </c>
      <c r="AY1854" s="17" t="s">
        <v>282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199</v>
      </c>
      <c r="BM1854" s="149" t="s">
        <v>1991</v>
      </c>
    </row>
    <row r="1855" spans="2:65" s="15" customFormat="1" x14ac:dyDescent="0.2">
      <c r="B1855" s="173"/>
      <c r="D1855" s="152" t="s">
        <v>290</v>
      </c>
      <c r="E1855" s="174" t="s">
        <v>1</v>
      </c>
      <c r="F1855" s="175" t="s">
        <v>996</v>
      </c>
      <c r="H1855" s="174" t="s">
        <v>1</v>
      </c>
      <c r="I1855" s="176"/>
      <c r="L1855" s="173"/>
      <c r="M1855" s="177"/>
      <c r="T1855" s="178"/>
      <c r="AT1855" s="174" t="s">
        <v>290</v>
      </c>
      <c r="AU1855" s="174" t="s">
        <v>85</v>
      </c>
      <c r="AV1855" s="15" t="s">
        <v>83</v>
      </c>
      <c r="AW1855" s="15" t="s">
        <v>32</v>
      </c>
      <c r="AX1855" s="15" t="s">
        <v>76</v>
      </c>
      <c r="AY1855" s="174" t="s">
        <v>282</v>
      </c>
    </row>
    <row r="1856" spans="2:65" s="12" customFormat="1" x14ac:dyDescent="0.2">
      <c r="B1856" s="151"/>
      <c r="D1856" s="152" t="s">
        <v>290</v>
      </c>
      <c r="E1856" s="153" t="s">
        <v>1</v>
      </c>
      <c r="F1856" s="154" t="s">
        <v>1254</v>
      </c>
      <c r="H1856" s="155">
        <v>224.29</v>
      </c>
      <c r="I1856" s="156"/>
      <c r="L1856" s="151"/>
      <c r="M1856" s="157"/>
      <c r="T1856" s="158"/>
      <c r="AT1856" s="153" t="s">
        <v>290</v>
      </c>
      <c r="AU1856" s="153" t="s">
        <v>85</v>
      </c>
      <c r="AV1856" s="12" t="s">
        <v>85</v>
      </c>
      <c r="AW1856" s="12" t="s">
        <v>32</v>
      </c>
      <c r="AX1856" s="12" t="s">
        <v>76</v>
      </c>
      <c r="AY1856" s="153" t="s">
        <v>282</v>
      </c>
    </row>
    <row r="1857" spans="2:65" s="13" customFormat="1" x14ac:dyDescent="0.2">
      <c r="B1857" s="159"/>
      <c r="D1857" s="152" t="s">
        <v>290</v>
      </c>
      <c r="E1857" s="160" t="s">
        <v>1</v>
      </c>
      <c r="F1857" s="161" t="s">
        <v>292</v>
      </c>
      <c r="H1857" s="162">
        <v>224.29</v>
      </c>
      <c r="I1857" s="163"/>
      <c r="L1857" s="159"/>
      <c r="M1857" s="164"/>
      <c r="T1857" s="165"/>
      <c r="AT1857" s="160" t="s">
        <v>290</v>
      </c>
      <c r="AU1857" s="160" t="s">
        <v>85</v>
      </c>
      <c r="AV1857" s="13" t="s">
        <v>288</v>
      </c>
      <c r="AW1857" s="13" t="s">
        <v>32</v>
      </c>
      <c r="AX1857" s="13" t="s">
        <v>83</v>
      </c>
      <c r="AY1857" s="160" t="s">
        <v>282</v>
      </c>
    </row>
    <row r="1858" spans="2:65" s="1" customFormat="1" ht="24.2" customHeight="1" x14ac:dyDescent="0.2">
      <c r="B1858" s="32"/>
      <c r="C1858" s="179" t="s">
        <v>1992</v>
      </c>
      <c r="D1858" s="179" t="s">
        <v>1020</v>
      </c>
      <c r="E1858" s="180" t="s">
        <v>1993</v>
      </c>
      <c r="F1858" s="181" t="s">
        <v>1994</v>
      </c>
      <c r="G1858" s="182" t="s">
        <v>287</v>
      </c>
      <c r="H1858" s="183">
        <v>242.233</v>
      </c>
      <c r="I1858" s="184"/>
      <c r="J1858" s="185">
        <f>ROUND(I1858*H1858,2)</f>
        <v>0</v>
      </c>
      <c r="K1858" s="186"/>
      <c r="L1858" s="187"/>
      <c r="M1858" s="188" t="s">
        <v>1</v>
      </c>
      <c r="N1858" s="189" t="s">
        <v>41</v>
      </c>
      <c r="P1858" s="147">
        <f>O1858*H1858</f>
        <v>0</v>
      </c>
      <c r="Q1858" s="147">
        <v>1.375E-2</v>
      </c>
      <c r="R1858" s="147">
        <f>Q1858*H1858</f>
        <v>3.3307037500000001</v>
      </c>
      <c r="S1858" s="147">
        <v>0</v>
      </c>
      <c r="T1858" s="148">
        <f>S1858*H1858</f>
        <v>0</v>
      </c>
      <c r="AR1858" s="149" t="s">
        <v>498</v>
      </c>
      <c r="AT1858" s="149" t="s">
        <v>1020</v>
      </c>
      <c r="AU1858" s="149" t="s">
        <v>85</v>
      </c>
      <c r="AY1858" s="17" t="s">
        <v>282</v>
      </c>
      <c r="BE1858" s="150">
        <f>IF(N1858="základní",J1858,0)</f>
        <v>0</v>
      </c>
      <c r="BF1858" s="150">
        <f>IF(N1858="snížená",J1858,0)</f>
        <v>0</v>
      </c>
      <c r="BG1858" s="150">
        <f>IF(N1858="zákl. přenesená",J1858,0)</f>
        <v>0</v>
      </c>
      <c r="BH1858" s="150">
        <f>IF(N1858="sníž. přenesená",J1858,0)</f>
        <v>0</v>
      </c>
      <c r="BI1858" s="150">
        <f>IF(N1858="nulová",J1858,0)</f>
        <v>0</v>
      </c>
      <c r="BJ1858" s="17" t="s">
        <v>83</v>
      </c>
      <c r="BK1858" s="150">
        <f>ROUND(I1858*H1858,2)</f>
        <v>0</v>
      </c>
      <c r="BL1858" s="17" t="s">
        <v>199</v>
      </c>
      <c r="BM1858" s="149" t="s">
        <v>1995</v>
      </c>
    </row>
    <row r="1859" spans="2:65" s="12" customFormat="1" x14ac:dyDescent="0.2">
      <c r="B1859" s="151"/>
      <c r="D1859" s="152" t="s">
        <v>290</v>
      </c>
      <c r="F1859" s="154" t="s">
        <v>1996</v>
      </c>
      <c r="H1859" s="155">
        <v>242.233</v>
      </c>
      <c r="I1859" s="156"/>
      <c r="L1859" s="151"/>
      <c r="M1859" s="157"/>
      <c r="T1859" s="158"/>
      <c r="AT1859" s="153" t="s">
        <v>290</v>
      </c>
      <c r="AU1859" s="153" t="s">
        <v>85</v>
      </c>
      <c r="AV1859" s="12" t="s">
        <v>85</v>
      </c>
      <c r="AW1859" s="12" t="s">
        <v>4</v>
      </c>
      <c r="AX1859" s="12" t="s">
        <v>83</v>
      </c>
      <c r="AY1859" s="153" t="s">
        <v>282</v>
      </c>
    </row>
    <row r="1860" spans="2:65" s="1" customFormat="1" ht="24.2" customHeight="1" x14ac:dyDescent="0.2">
      <c r="B1860" s="32"/>
      <c r="C1860" s="137" t="s">
        <v>1997</v>
      </c>
      <c r="D1860" s="137" t="s">
        <v>284</v>
      </c>
      <c r="E1860" s="138" t="s">
        <v>1998</v>
      </c>
      <c r="F1860" s="139" t="s">
        <v>1999</v>
      </c>
      <c r="G1860" s="140" t="s">
        <v>376</v>
      </c>
      <c r="H1860" s="141">
        <v>67.787999999999997</v>
      </c>
      <c r="I1860" s="142"/>
      <c r="J1860" s="143">
        <f>ROUND(I1860*H1860,2)</f>
        <v>0</v>
      </c>
      <c r="K1860" s="144"/>
      <c r="L1860" s="32"/>
      <c r="M1860" s="145" t="s">
        <v>1</v>
      </c>
      <c r="N1860" s="146" t="s">
        <v>41</v>
      </c>
      <c r="P1860" s="147">
        <f>O1860*H1860</f>
        <v>0</v>
      </c>
      <c r="Q1860" s="147">
        <v>0</v>
      </c>
      <c r="R1860" s="147">
        <f>Q1860*H1860</f>
        <v>0</v>
      </c>
      <c r="S1860" s="147">
        <v>0</v>
      </c>
      <c r="T1860" s="148">
        <f>S1860*H1860</f>
        <v>0</v>
      </c>
      <c r="AR1860" s="149" t="s">
        <v>199</v>
      </c>
      <c r="AT1860" s="149" t="s">
        <v>284</v>
      </c>
      <c r="AU1860" s="149" t="s">
        <v>85</v>
      </c>
      <c r="AY1860" s="17" t="s">
        <v>282</v>
      </c>
      <c r="BE1860" s="150">
        <f>IF(N1860="základní",J1860,0)</f>
        <v>0</v>
      </c>
      <c r="BF1860" s="150">
        <f>IF(N1860="snížená",J1860,0)</f>
        <v>0</v>
      </c>
      <c r="BG1860" s="150">
        <f>IF(N1860="zákl. přenesená",J1860,0)</f>
        <v>0</v>
      </c>
      <c r="BH1860" s="150">
        <f>IF(N1860="sníž. přenesená",J1860,0)</f>
        <v>0</v>
      </c>
      <c r="BI1860" s="150">
        <f>IF(N1860="nulová",J1860,0)</f>
        <v>0</v>
      </c>
      <c r="BJ1860" s="17" t="s">
        <v>83</v>
      </c>
      <c r="BK1860" s="150">
        <f>ROUND(I1860*H1860,2)</f>
        <v>0</v>
      </c>
      <c r="BL1860" s="17" t="s">
        <v>199</v>
      </c>
      <c r="BM1860" s="149" t="s">
        <v>2000</v>
      </c>
    </row>
    <row r="1861" spans="2:65" s="11" customFormat="1" ht="22.9" customHeight="1" x14ac:dyDescent="0.2">
      <c r="B1861" s="125"/>
      <c r="D1861" s="126" t="s">
        <v>75</v>
      </c>
      <c r="E1861" s="135" t="s">
        <v>2001</v>
      </c>
      <c r="F1861" s="135" t="s">
        <v>2002</v>
      </c>
      <c r="I1861" s="128"/>
      <c r="J1861" s="136">
        <f>BK1861</f>
        <v>0</v>
      </c>
      <c r="L1861" s="125"/>
      <c r="M1861" s="130"/>
      <c r="P1861" s="131">
        <f>SUM(P1862:P1951)</f>
        <v>0</v>
      </c>
      <c r="R1861" s="131">
        <f>SUM(R1862:R1951)</f>
        <v>42.391708039999997</v>
      </c>
      <c r="T1861" s="132">
        <f>SUM(T1862:T1951)</f>
        <v>0</v>
      </c>
      <c r="AR1861" s="126" t="s">
        <v>85</v>
      </c>
      <c r="AT1861" s="133" t="s">
        <v>75</v>
      </c>
      <c r="AU1861" s="133" t="s">
        <v>83</v>
      </c>
      <c r="AY1861" s="126" t="s">
        <v>282</v>
      </c>
      <c r="BK1861" s="134">
        <f>SUM(BK1862:BK1951)</f>
        <v>0</v>
      </c>
    </row>
    <row r="1862" spans="2:65" s="1" customFormat="1" ht="24.2" customHeight="1" x14ac:dyDescent="0.2">
      <c r="B1862" s="32"/>
      <c r="C1862" s="137" t="s">
        <v>2003</v>
      </c>
      <c r="D1862" s="137" t="s">
        <v>284</v>
      </c>
      <c r="E1862" s="138" t="s">
        <v>2004</v>
      </c>
      <c r="F1862" s="139" t="s">
        <v>2005</v>
      </c>
      <c r="G1862" s="140" t="s">
        <v>287</v>
      </c>
      <c r="H1862" s="141">
        <v>113.39100000000001</v>
      </c>
      <c r="I1862" s="142"/>
      <c r="J1862" s="143">
        <f>ROUND(I1862*H1862,2)</f>
        <v>0</v>
      </c>
      <c r="K1862" s="144"/>
      <c r="L1862" s="32"/>
      <c r="M1862" s="145" t="s">
        <v>1</v>
      </c>
      <c r="N1862" s="146" t="s">
        <v>41</v>
      </c>
      <c r="P1862" s="147">
        <f>O1862*H1862</f>
        <v>0</v>
      </c>
      <c r="Q1862" s="147">
        <v>2.963E-2</v>
      </c>
      <c r="R1862" s="147">
        <f>Q1862*H1862</f>
        <v>3.3597753300000002</v>
      </c>
      <c r="S1862" s="147">
        <v>0</v>
      </c>
      <c r="T1862" s="148">
        <f>S1862*H1862</f>
        <v>0</v>
      </c>
      <c r="AR1862" s="149" t="s">
        <v>199</v>
      </c>
      <c r="AT1862" s="149" t="s">
        <v>284</v>
      </c>
      <c r="AU1862" s="149" t="s">
        <v>85</v>
      </c>
      <c r="AY1862" s="17" t="s">
        <v>282</v>
      </c>
      <c r="BE1862" s="150">
        <f>IF(N1862="základní",J1862,0)</f>
        <v>0</v>
      </c>
      <c r="BF1862" s="150">
        <f>IF(N1862="snížená",J1862,0)</f>
        <v>0</v>
      </c>
      <c r="BG1862" s="150">
        <f>IF(N1862="zákl. přenesená",J1862,0)</f>
        <v>0</v>
      </c>
      <c r="BH1862" s="150">
        <f>IF(N1862="sníž. přenesená",J1862,0)</f>
        <v>0</v>
      </c>
      <c r="BI1862" s="150">
        <f>IF(N1862="nulová",J1862,0)</f>
        <v>0</v>
      </c>
      <c r="BJ1862" s="17" t="s">
        <v>83</v>
      </c>
      <c r="BK1862" s="150">
        <f>ROUND(I1862*H1862,2)</f>
        <v>0</v>
      </c>
      <c r="BL1862" s="17" t="s">
        <v>199</v>
      </c>
      <c r="BM1862" s="149" t="s">
        <v>2006</v>
      </c>
    </row>
    <row r="1863" spans="2:65" s="15" customFormat="1" x14ac:dyDescent="0.2">
      <c r="B1863" s="173"/>
      <c r="D1863" s="152" t="s">
        <v>290</v>
      </c>
      <c r="E1863" s="174" t="s">
        <v>1</v>
      </c>
      <c r="F1863" s="175" t="s">
        <v>585</v>
      </c>
      <c r="H1863" s="174" t="s">
        <v>1</v>
      </c>
      <c r="I1863" s="176"/>
      <c r="L1863" s="173"/>
      <c r="M1863" s="177"/>
      <c r="T1863" s="178"/>
      <c r="AT1863" s="174" t="s">
        <v>290</v>
      </c>
      <c r="AU1863" s="174" t="s">
        <v>85</v>
      </c>
      <c r="AV1863" s="15" t="s">
        <v>83</v>
      </c>
      <c r="AW1863" s="15" t="s">
        <v>32</v>
      </c>
      <c r="AX1863" s="15" t="s">
        <v>76</v>
      </c>
      <c r="AY1863" s="174" t="s">
        <v>282</v>
      </c>
    </row>
    <row r="1864" spans="2:65" s="12" customFormat="1" x14ac:dyDescent="0.2">
      <c r="B1864" s="151"/>
      <c r="D1864" s="152" t="s">
        <v>290</v>
      </c>
      <c r="E1864" s="153" t="s">
        <v>1</v>
      </c>
      <c r="F1864" s="154" t="s">
        <v>2007</v>
      </c>
      <c r="H1864" s="155">
        <v>18.288</v>
      </c>
      <c r="I1864" s="156"/>
      <c r="L1864" s="151"/>
      <c r="M1864" s="157"/>
      <c r="T1864" s="158"/>
      <c r="AT1864" s="153" t="s">
        <v>290</v>
      </c>
      <c r="AU1864" s="153" t="s">
        <v>85</v>
      </c>
      <c r="AV1864" s="12" t="s">
        <v>85</v>
      </c>
      <c r="AW1864" s="12" t="s">
        <v>32</v>
      </c>
      <c r="AX1864" s="12" t="s">
        <v>76</v>
      </c>
      <c r="AY1864" s="153" t="s">
        <v>282</v>
      </c>
    </row>
    <row r="1865" spans="2:65" s="12" customFormat="1" x14ac:dyDescent="0.2">
      <c r="B1865" s="151"/>
      <c r="D1865" s="152" t="s">
        <v>290</v>
      </c>
      <c r="E1865" s="153" t="s">
        <v>1</v>
      </c>
      <c r="F1865" s="154" t="s">
        <v>2008</v>
      </c>
      <c r="H1865" s="155">
        <v>15.5</v>
      </c>
      <c r="I1865" s="156"/>
      <c r="L1865" s="151"/>
      <c r="M1865" s="157"/>
      <c r="T1865" s="158"/>
      <c r="AT1865" s="153" t="s">
        <v>290</v>
      </c>
      <c r="AU1865" s="153" t="s">
        <v>85</v>
      </c>
      <c r="AV1865" s="12" t="s">
        <v>85</v>
      </c>
      <c r="AW1865" s="12" t="s">
        <v>32</v>
      </c>
      <c r="AX1865" s="12" t="s">
        <v>76</v>
      </c>
      <c r="AY1865" s="153" t="s">
        <v>282</v>
      </c>
    </row>
    <row r="1866" spans="2:65" s="12" customFormat="1" x14ac:dyDescent="0.2">
      <c r="B1866" s="151"/>
      <c r="D1866" s="152" t="s">
        <v>290</v>
      </c>
      <c r="E1866" s="153" t="s">
        <v>1</v>
      </c>
      <c r="F1866" s="154" t="s">
        <v>2009</v>
      </c>
      <c r="H1866" s="155">
        <v>10.45</v>
      </c>
      <c r="I1866" s="156"/>
      <c r="L1866" s="151"/>
      <c r="M1866" s="157"/>
      <c r="T1866" s="158"/>
      <c r="AT1866" s="153" t="s">
        <v>290</v>
      </c>
      <c r="AU1866" s="153" t="s">
        <v>85</v>
      </c>
      <c r="AV1866" s="12" t="s">
        <v>85</v>
      </c>
      <c r="AW1866" s="12" t="s">
        <v>32</v>
      </c>
      <c r="AX1866" s="12" t="s">
        <v>76</v>
      </c>
      <c r="AY1866" s="153" t="s">
        <v>282</v>
      </c>
    </row>
    <row r="1867" spans="2:65" s="12" customFormat="1" x14ac:dyDescent="0.2">
      <c r="B1867" s="151"/>
      <c r="D1867" s="152" t="s">
        <v>290</v>
      </c>
      <c r="E1867" s="153" t="s">
        <v>1</v>
      </c>
      <c r="F1867" s="154" t="s">
        <v>2010</v>
      </c>
      <c r="H1867" s="155">
        <v>5.0880000000000001</v>
      </c>
      <c r="I1867" s="156"/>
      <c r="L1867" s="151"/>
      <c r="M1867" s="157"/>
      <c r="T1867" s="158"/>
      <c r="AT1867" s="153" t="s">
        <v>290</v>
      </c>
      <c r="AU1867" s="153" t="s">
        <v>85</v>
      </c>
      <c r="AV1867" s="12" t="s">
        <v>85</v>
      </c>
      <c r="AW1867" s="12" t="s">
        <v>32</v>
      </c>
      <c r="AX1867" s="12" t="s">
        <v>76</v>
      </c>
      <c r="AY1867" s="153" t="s">
        <v>282</v>
      </c>
    </row>
    <row r="1868" spans="2:65" s="12" customFormat="1" x14ac:dyDescent="0.2">
      <c r="B1868" s="151"/>
      <c r="D1868" s="152" t="s">
        <v>290</v>
      </c>
      <c r="E1868" s="153" t="s">
        <v>1</v>
      </c>
      <c r="F1868" s="154" t="s">
        <v>2011</v>
      </c>
      <c r="H1868" s="155">
        <v>15.675000000000001</v>
      </c>
      <c r="I1868" s="156"/>
      <c r="L1868" s="151"/>
      <c r="M1868" s="157"/>
      <c r="T1868" s="158"/>
      <c r="AT1868" s="153" t="s">
        <v>290</v>
      </c>
      <c r="AU1868" s="153" t="s">
        <v>85</v>
      </c>
      <c r="AV1868" s="12" t="s">
        <v>85</v>
      </c>
      <c r="AW1868" s="12" t="s">
        <v>32</v>
      </c>
      <c r="AX1868" s="12" t="s">
        <v>76</v>
      </c>
      <c r="AY1868" s="153" t="s">
        <v>282</v>
      </c>
    </row>
    <row r="1869" spans="2:65" s="12" customFormat="1" x14ac:dyDescent="0.2">
      <c r="B1869" s="151"/>
      <c r="D1869" s="152" t="s">
        <v>290</v>
      </c>
      <c r="E1869" s="153" t="s">
        <v>1</v>
      </c>
      <c r="F1869" s="154" t="s">
        <v>2012</v>
      </c>
      <c r="H1869" s="155">
        <v>48.39</v>
      </c>
      <c r="I1869" s="156"/>
      <c r="L1869" s="151"/>
      <c r="M1869" s="157"/>
      <c r="T1869" s="158"/>
      <c r="AT1869" s="153" t="s">
        <v>290</v>
      </c>
      <c r="AU1869" s="153" t="s">
        <v>85</v>
      </c>
      <c r="AV1869" s="12" t="s">
        <v>85</v>
      </c>
      <c r="AW1869" s="12" t="s">
        <v>32</v>
      </c>
      <c r="AX1869" s="12" t="s">
        <v>76</v>
      </c>
      <c r="AY1869" s="153" t="s">
        <v>282</v>
      </c>
    </row>
    <row r="1870" spans="2:65" s="14" customFormat="1" x14ac:dyDescent="0.2">
      <c r="B1870" s="166"/>
      <c r="D1870" s="152" t="s">
        <v>290</v>
      </c>
      <c r="E1870" s="167" t="s">
        <v>1</v>
      </c>
      <c r="F1870" s="168" t="s">
        <v>306</v>
      </c>
      <c r="H1870" s="169">
        <v>113.39100000000001</v>
      </c>
      <c r="I1870" s="170"/>
      <c r="L1870" s="166"/>
      <c r="M1870" s="171"/>
      <c r="T1870" s="172"/>
      <c r="AT1870" s="167" t="s">
        <v>290</v>
      </c>
      <c r="AU1870" s="167" t="s">
        <v>85</v>
      </c>
      <c r="AV1870" s="14" t="s">
        <v>105</v>
      </c>
      <c r="AW1870" s="14" t="s">
        <v>32</v>
      </c>
      <c r="AX1870" s="14" t="s">
        <v>76</v>
      </c>
      <c r="AY1870" s="167" t="s">
        <v>282</v>
      </c>
    </row>
    <row r="1871" spans="2:65" s="13" customFormat="1" x14ac:dyDescent="0.2">
      <c r="B1871" s="159"/>
      <c r="D1871" s="152" t="s">
        <v>290</v>
      </c>
      <c r="E1871" s="160" t="s">
        <v>1</v>
      </c>
      <c r="F1871" s="161" t="s">
        <v>292</v>
      </c>
      <c r="H1871" s="162">
        <v>113.39100000000001</v>
      </c>
      <c r="I1871" s="163"/>
      <c r="L1871" s="159"/>
      <c r="M1871" s="164"/>
      <c r="T1871" s="165"/>
      <c r="AT1871" s="160" t="s">
        <v>290</v>
      </c>
      <c r="AU1871" s="160" t="s">
        <v>85</v>
      </c>
      <c r="AV1871" s="13" t="s">
        <v>288</v>
      </c>
      <c r="AW1871" s="13" t="s">
        <v>32</v>
      </c>
      <c r="AX1871" s="13" t="s">
        <v>83</v>
      </c>
      <c r="AY1871" s="160" t="s">
        <v>282</v>
      </c>
    </row>
    <row r="1872" spans="2:65" s="1" customFormat="1" ht="33" customHeight="1" x14ac:dyDescent="0.2">
      <c r="B1872" s="32"/>
      <c r="C1872" s="137" t="s">
        <v>2013</v>
      </c>
      <c r="D1872" s="137" t="s">
        <v>284</v>
      </c>
      <c r="E1872" s="138" t="s">
        <v>2014</v>
      </c>
      <c r="F1872" s="139" t="s">
        <v>2015</v>
      </c>
      <c r="G1872" s="140" t="s">
        <v>287</v>
      </c>
      <c r="H1872" s="141">
        <v>757.19600000000003</v>
      </c>
      <c r="I1872" s="142"/>
      <c r="J1872" s="143">
        <f>ROUND(I1872*H1872,2)</f>
        <v>0</v>
      </c>
      <c r="K1872" s="144"/>
      <c r="L1872" s="32"/>
      <c r="M1872" s="145" t="s">
        <v>1</v>
      </c>
      <c r="N1872" s="146" t="s">
        <v>41</v>
      </c>
      <c r="P1872" s="147">
        <f>O1872*H1872</f>
        <v>0</v>
      </c>
      <c r="Q1872" s="147">
        <v>1.525E-2</v>
      </c>
      <c r="R1872" s="147">
        <f>Q1872*H1872</f>
        <v>11.547238999999999</v>
      </c>
      <c r="S1872" s="147">
        <v>0</v>
      </c>
      <c r="T1872" s="148">
        <f>S1872*H1872</f>
        <v>0</v>
      </c>
      <c r="AR1872" s="149" t="s">
        <v>199</v>
      </c>
      <c r="AT1872" s="149" t="s">
        <v>284</v>
      </c>
      <c r="AU1872" s="149" t="s">
        <v>85</v>
      </c>
      <c r="AY1872" s="17" t="s">
        <v>282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199</v>
      </c>
      <c r="BM1872" s="149" t="s">
        <v>2016</v>
      </c>
    </row>
    <row r="1873" spans="2:51" s="15" customFormat="1" x14ac:dyDescent="0.2">
      <c r="B1873" s="173"/>
      <c r="D1873" s="152" t="s">
        <v>290</v>
      </c>
      <c r="E1873" s="174" t="s">
        <v>1</v>
      </c>
      <c r="F1873" s="175" t="s">
        <v>585</v>
      </c>
      <c r="H1873" s="174" t="s">
        <v>1</v>
      </c>
      <c r="I1873" s="176"/>
      <c r="L1873" s="173"/>
      <c r="M1873" s="177"/>
      <c r="T1873" s="178"/>
      <c r="AT1873" s="174" t="s">
        <v>290</v>
      </c>
      <c r="AU1873" s="174" t="s">
        <v>85</v>
      </c>
      <c r="AV1873" s="15" t="s">
        <v>83</v>
      </c>
      <c r="AW1873" s="15" t="s">
        <v>32</v>
      </c>
      <c r="AX1873" s="15" t="s">
        <v>76</v>
      </c>
      <c r="AY1873" s="174" t="s">
        <v>282</v>
      </c>
    </row>
    <row r="1874" spans="2:51" s="12" customFormat="1" x14ac:dyDescent="0.2">
      <c r="B1874" s="151"/>
      <c r="D1874" s="152" t="s">
        <v>290</v>
      </c>
      <c r="E1874" s="153" t="s">
        <v>1</v>
      </c>
      <c r="F1874" s="154" t="s">
        <v>2017</v>
      </c>
      <c r="H1874" s="155">
        <v>32.091999999999999</v>
      </c>
      <c r="I1874" s="156"/>
      <c r="L1874" s="151"/>
      <c r="M1874" s="157"/>
      <c r="T1874" s="158"/>
      <c r="AT1874" s="153" t="s">
        <v>290</v>
      </c>
      <c r="AU1874" s="153" t="s">
        <v>85</v>
      </c>
      <c r="AV1874" s="12" t="s">
        <v>85</v>
      </c>
      <c r="AW1874" s="12" t="s">
        <v>32</v>
      </c>
      <c r="AX1874" s="12" t="s">
        <v>76</v>
      </c>
      <c r="AY1874" s="153" t="s">
        <v>282</v>
      </c>
    </row>
    <row r="1875" spans="2:51" s="12" customFormat="1" x14ac:dyDescent="0.2">
      <c r="B1875" s="151"/>
      <c r="D1875" s="152" t="s">
        <v>290</v>
      </c>
      <c r="E1875" s="153" t="s">
        <v>1</v>
      </c>
      <c r="F1875" s="154" t="s">
        <v>2017</v>
      </c>
      <c r="H1875" s="155">
        <v>32.091999999999999</v>
      </c>
      <c r="I1875" s="156"/>
      <c r="L1875" s="151"/>
      <c r="M1875" s="157"/>
      <c r="T1875" s="158"/>
      <c r="AT1875" s="153" t="s">
        <v>290</v>
      </c>
      <c r="AU1875" s="153" t="s">
        <v>85</v>
      </c>
      <c r="AV1875" s="12" t="s">
        <v>85</v>
      </c>
      <c r="AW1875" s="12" t="s">
        <v>32</v>
      </c>
      <c r="AX1875" s="12" t="s">
        <v>76</v>
      </c>
      <c r="AY1875" s="153" t="s">
        <v>282</v>
      </c>
    </row>
    <row r="1876" spans="2:51" s="12" customFormat="1" x14ac:dyDescent="0.2">
      <c r="B1876" s="151"/>
      <c r="D1876" s="152" t="s">
        <v>290</v>
      </c>
      <c r="E1876" s="153" t="s">
        <v>1</v>
      </c>
      <c r="F1876" s="154" t="s">
        <v>2018</v>
      </c>
      <c r="H1876" s="155">
        <v>35.405999999999999</v>
      </c>
      <c r="I1876" s="156"/>
      <c r="L1876" s="151"/>
      <c r="M1876" s="157"/>
      <c r="T1876" s="158"/>
      <c r="AT1876" s="153" t="s">
        <v>290</v>
      </c>
      <c r="AU1876" s="153" t="s">
        <v>85</v>
      </c>
      <c r="AV1876" s="12" t="s">
        <v>85</v>
      </c>
      <c r="AW1876" s="12" t="s">
        <v>32</v>
      </c>
      <c r="AX1876" s="12" t="s">
        <v>76</v>
      </c>
      <c r="AY1876" s="153" t="s">
        <v>282</v>
      </c>
    </row>
    <row r="1877" spans="2:51" s="12" customFormat="1" x14ac:dyDescent="0.2">
      <c r="B1877" s="151"/>
      <c r="D1877" s="152" t="s">
        <v>290</v>
      </c>
      <c r="E1877" s="153" t="s">
        <v>1</v>
      </c>
      <c r="F1877" s="154" t="s">
        <v>2017</v>
      </c>
      <c r="H1877" s="155">
        <v>32.091999999999999</v>
      </c>
      <c r="I1877" s="156"/>
      <c r="L1877" s="151"/>
      <c r="M1877" s="157"/>
      <c r="T1877" s="158"/>
      <c r="AT1877" s="153" t="s">
        <v>290</v>
      </c>
      <c r="AU1877" s="153" t="s">
        <v>85</v>
      </c>
      <c r="AV1877" s="12" t="s">
        <v>85</v>
      </c>
      <c r="AW1877" s="12" t="s">
        <v>32</v>
      </c>
      <c r="AX1877" s="12" t="s">
        <v>76</v>
      </c>
      <c r="AY1877" s="153" t="s">
        <v>282</v>
      </c>
    </row>
    <row r="1878" spans="2:51" s="12" customFormat="1" x14ac:dyDescent="0.2">
      <c r="B1878" s="151"/>
      <c r="D1878" s="152" t="s">
        <v>290</v>
      </c>
      <c r="E1878" s="153" t="s">
        <v>1</v>
      </c>
      <c r="F1878" s="154" t="s">
        <v>2019</v>
      </c>
      <c r="H1878" s="155">
        <v>12.75</v>
      </c>
      <c r="I1878" s="156"/>
      <c r="L1878" s="151"/>
      <c r="M1878" s="157"/>
      <c r="T1878" s="158"/>
      <c r="AT1878" s="153" t="s">
        <v>290</v>
      </c>
      <c r="AU1878" s="153" t="s">
        <v>85</v>
      </c>
      <c r="AV1878" s="12" t="s">
        <v>85</v>
      </c>
      <c r="AW1878" s="12" t="s">
        <v>32</v>
      </c>
      <c r="AX1878" s="12" t="s">
        <v>76</v>
      </c>
      <c r="AY1878" s="153" t="s">
        <v>282</v>
      </c>
    </row>
    <row r="1879" spans="2:51" s="14" customFormat="1" x14ac:dyDescent="0.2">
      <c r="B1879" s="166"/>
      <c r="D1879" s="152" t="s">
        <v>290</v>
      </c>
      <c r="E1879" s="167" t="s">
        <v>1</v>
      </c>
      <c r="F1879" s="168" t="s">
        <v>306</v>
      </c>
      <c r="H1879" s="169">
        <v>144.43199999999999</v>
      </c>
      <c r="I1879" s="170"/>
      <c r="L1879" s="166"/>
      <c r="M1879" s="171"/>
      <c r="T1879" s="172"/>
      <c r="AT1879" s="167" t="s">
        <v>290</v>
      </c>
      <c r="AU1879" s="167" t="s">
        <v>85</v>
      </c>
      <c r="AV1879" s="14" t="s">
        <v>105</v>
      </c>
      <c r="AW1879" s="14" t="s">
        <v>32</v>
      </c>
      <c r="AX1879" s="14" t="s">
        <v>76</v>
      </c>
      <c r="AY1879" s="167" t="s">
        <v>282</v>
      </c>
    </row>
    <row r="1880" spans="2:51" s="15" customFormat="1" x14ac:dyDescent="0.2">
      <c r="B1880" s="173"/>
      <c r="D1880" s="152" t="s">
        <v>290</v>
      </c>
      <c r="E1880" s="174" t="s">
        <v>1</v>
      </c>
      <c r="F1880" s="175" t="s">
        <v>2020</v>
      </c>
      <c r="H1880" s="174" t="s">
        <v>1</v>
      </c>
      <c r="I1880" s="176"/>
      <c r="L1880" s="173"/>
      <c r="M1880" s="177"/>
      <c r="T1880" s="178"/>
      <c r="AT1880" s="174" t="s">
        <v>290</v>
      </c>
      <c r="AU1880" s="174" t="s">
        <v>85</v>
      </c>
      <c r="AV1880" s="15" t="s">
        <v>83</v>
      </c>
      <c r="AW1880" s="15" t="s">
        <v>32</v>
      </c>
      <c r="AX1880" s="15" t="s">
        <v>76</v>
      </c>
      <c r="AY1880" s="174" t="s">
        <v>282</v>
      </c>
    </row>
    <row r="1881" spans="2:51" s="15" customFormat="1" x14ac:dyDescent="0.2">
      <c r="B1881" s="173"/>
      <c r="D1881" s="152" t="s">
        <v>290</v>
      </c>
      <c r="E1881" s="174" t="s">
        <v>1</v>
      </c>
      <c r="F1881" s="175" t="s">
        <v>2021</v>
      </c>
      <c r="H1881" s="174" t="s">
        <v>1</v>
      </c>
      <c r="I1881" s="176"/>
      <c r="L1881" s="173"/>
      <c r="M1881" s="177"/>
      <c r="T1881" s="178"/>
      <c r="AT1881" s="174" t="s">
        <v>290</v>
      </c>
      <c r="AU1881" s="174" t="s">
        <v>85</v>
      </c>
      <c r="AV1881" s="15" t="s">
        <v>83</v>
      </c>
      <c r="AW1881" s="15" t="s">
        <v>32</v>
      </c>
      <c r="AX1881" s="15" t="s">
        <v>76</v>
      </c>
      <c r="AY1881" s="174" t="s">
        <v>282</v>
      </c>
    </row>
    <row r="1882" spans="2:51" s="12" customFormat="1" x14ac:dyDescent="0.2">
      <c r="B1882" s="151"/>
      <c r="D1882" s="152" t="s">
        <v>290</v>
      </c>
      <c r="E1882" s="153" t="s">
        <v>1</v>
      </c>
      <c r="F1882" s="154" t="s">
        <v>2022</v>
      </c>
      <c r="H1882" s="155">
        <v>24.013000000000002</v>
      </c>
      <c r="I1882" s="156"/>
      <c r="L1882" s="151"/>
      <c r="M1882" s="157"/>
      <c r="T1882" s="158"/>
      <c r="AT1882" s="153" t="s">
        <v>290</v>
      </c>
      <c r="AU1882" s="153" t="s">
        <v>85</v>
      </c>
      <c r="AV1882" s="12" t="s">
        <v>85</v>
      </c>
      <c r="AW1882" s="12" t="s">
        <v>32</v>
      </c>
      <c r="AX1882" s="12" t="s">
        <v>76</v>
      </c>
      <c r="AY1882" s="153" t="s">
        <v>282</v>
      </c>
    </row>
    <row r="1883" spans="2:51" s="12" customFormat="1" x14ac:dyDescent="0.2">
      <c r="B1883" s="151"/>
      <c r="D1883" s="152" t="s">
        <v>290</v>
      </c>
      <c r="E1883" s="153" t="s">
        <v>1</v>
      </c>
      <c r="F1883" s="154" t="s">
        <v>2023</v>
      </c>
      <c r="H1883" s="155">
        <v>97.375</v>
      </c>
      <c r="I1883" s="156"/>
      <c r="L1883" s="151"/>
      <c r="M1883" s="157"/>
      <c r="T1883" s="158"/>
      <c r="AT1883" s="153" t="s">
        <v>290</v>
      </c>
      <c r="AU1883" s="153" t="s">
        <v>85</v>
      </c>
      <c r="AV1883" s="12" t="s">
        <v>85</v>
      </c>
      <c r="AW1883" s="12" t="s">
        <v>32</v>
      </c>
      <c r="AX1883" s="12" t="s">
        <v>76</v>
      </c>
      <c r="AY1883" s="153" t="s">
        <v>282</v>
      </c>
    </row>
    <row r="1884" spans="2:51" s="12" customFormat="1" x14ac:dyDescent="0.2">
      <c r="B1884" s="151"/>
      <c r="D1884" s="152" t="s">
        <v>290</v>
      </c>
      <c r="E1884" s="153" t="s">
        <v>1</v>
      </c>
      <c r="F1884" s="154" t="s">
        <v>2024</v>
      </c>
      <c r="H1884" s="155">
        <v>60.938000000000002</v>
      </c>
      <c r="I1884" s="156"/>
      <c r="L1884" s="151"/>
      <c r="M1884" s="157"/>
      <c r="T1884" s="158"/>
      <c r="AT1884" s="153" t="s">
        <v>290</v>
      </c>
      <c r="AU1884" s="153" t="s">
        <v>85</v>
      </c>
      <c r="AV1884" s="12" t="s">
        <v>85</v>
      </c>
      <c r="AW1884" s="12" t="s">
        <v>32</v>
      </c>
      <c r="AX1884" s="12" t="s">
        <v>76</v>
      </c>
      <c r="AY1884" s="153" t="s">
        <v>282</v>
      </c>
    </row>
    <row r="1885" spans="2:51" s="12" customFormat="1" x14ac:dyDescent="0.2">
      <c r="B1885" s="151"/>
      <c r="D1885" s="152" t="s">
        <v>290</v>
      </c>
      <c r="E1885" s="153" t="s">
        <v>1</v>
      </c>
      <c r="F1885" s="154" t="s">
        <v>2025</v>
      </c>
      <c r="H1885" s="155">
        <v>116.875</v>
      </c>
      <c r="I1885" s="156"/>
      <c r="L1885" s="151"/>
      <c r="M1885" s="157"/>
      <c r="T1885" s="158"/>
      <c r="AT1885" s="153" t="s">
        <v>290</v>
      </c>
      <c r="AU1885" s="153" t="s">
        <v>85</v>
      </c>
      <c r="AV1885" s="12" t="s">
        <v>85</v>
      </c>
      <c r="AW1885" s="12" t="s">
        <v>32</v>
      </c>
      <c r="AX1885" s="12" t="s">
        <v>76</v>
      </c>
      <c r="AY1885" s="153" t="s">
        <v>282</v>
      </c>
    </row>
    <row r="1886" spans="2:51" s="12" customFormat="1" x14ac:dyDescent="0.2">
      <c r="B1886" s="151"/>
      <c r="D1886" s="152" t="s">
        <v>290</v>
      </c>
      <c r="E1886" s="153" t="s">
        <v>1</v>
      </c>
      <c r="F1886" s="154" t="s">
        <v>2023</v>
      </c>
      <c r="H1886" s="155">
        <v>97.375</v>
      </c>
      <c r="I1886" s="156"/>
      <c r="L1886" s="151"/>
      <c r="M1886" s="157"/>
      <c r="T1886" s="158"/>
      <c r="AT1886" s="153" t="s">
        <v>290</v>
      </c>
      <c r="AU1886" s="153" t="s">
        <v>85</v>
      </c>
      <c r="AV1886" s="12" t="s">
        <v>85</v>
      </c>
      <c r="AW1886" s="12" t="s">
        <v>32</v>
      </c>
      <c r="AX1886" s="12" t="s">
        <v>76</v>
      </c>
      <c r="AY1886" s="153" t="s">
        <v>282</v>
      </c>
    </row>
    <row r="1887" spans="2:51" s="12" customFormat="1" x14ac:dyDescent="0.2">
      <c r="B1887" s="151"/>
      <c r="D1887" s="152" t="s">
        <v>290</v>
      </c>
      <c r="E1887" s="153" t="s">
        <v>1</v>
      </c>
      <c r="F1887" s="154" t="s">
        <v>2026</v>
      </c>
      <c r="H1887" s="155">
        <v>55.188000000000002</v>
      </c>
      <c r="I1887" s="156"/>
      <c r="L1887" s="151"/>
      <c r="M1887" s="157"/>
      <c r="T1887" s="158"/>
      <c r="AT1887" s="153" t="s">
        <v>290</v>
      </c>
      <c r="AU1887" s="153" t="s">
        <v>85</v>
      </c>
      <c r="AV1887" s="12" t="s">
        <v>85</v>
      </c>
      <c r="AW1887" s="12" t="s">
        <v>32</v>
      </c>
      <c r="AX1887" s="12" t="s">
        <v>76</v>
      </c>
      <c r="AY1887" s="153" t="s">
        <v>282</v>
      </c>
    </row>
    <row r="1888" spans="2:51" s="12" customFormat="1" x14ac:dyDescent="0.2">
      <c r="B1888" s="151"/>
      <c r="D1888" s="152" t="s">
        <v>290</v>
      </c>
      <c r="E1888" s="153" t="s">
        <v>1</v>
      </c>
      <c r="F1888" s="154" t="s">
        <v>2023</v>
      </c>
      <c r="H1888" s="155">
        <v>97.375</v>
      </c>
      <c r="I1888" s="156"/>
      <c r="L1888" s="151"/>
      <c r="M1888" s="157"/>
      <c r="T1888" s="158"/>
      <c r="AT1888" s="153" t="s">
        <v>290</v>
      </c>
      <c r="AU1888" s="153" t="s">
        <v>85</v>
      </c>
      <c r="AV1888" s="12" t="s">
        <v>85</v>
      </c>
      <c r="AW1888" s="12" t="s">
        <v>32</v>
      </c>
      <c r="AX1888" s="12" t="s">
        <v>76</v>
      </c>
      <c r="AY1888" s="153" t="s">
        <v>282</v>
      </c>
    </row>
    <row r="1889" spans="2:65" s="12" customFormat="1" x14ac:dyDescent="0.2">
      <c r="B1889" s="151"/>
      <c r="D1889" s="152" t="s">
        <v>290</v>
      </c>
      <c r="E1889" s="153" t="s">
        <v>1</v>
      </c>
      <c r="F1889" s="154" t="s">
        <v>2027</v>
      </c>
      <c r="H1889" s="155">
        <v>63.625</v>
      </c>
      <c r="I1889" s="156"/>
      <c r="L1889" s="151"/>
      <c r="M1889" s="157"/>
      <c r="T1889" s="158"/>
      <c r="AT1889" s="153" t="s">
        <v>290</v>
      </c>
      <c r="AU1889" s="153" t="s">
        <v>85</v>
      </c>
      <c r="AV1889" s="12" t="s">
        <v>85</v>
      </c>
      <c r="AW1889" s="12" t="s">
        <v>32</v>
      </c>
      <c r="AX1889" s="12" t="s">
        <v>76</v>
      </c>
      <c r="AY1889" s="153" t="s">
        <v>282</v>
      </c>
    </row>
    <row r="1890" spans="2:65" s="14" customFormat="1" x14ac:dyDescent="0.2">
      <c r="B1890" s="166"/>
      <c r="D1890" s="152" t="s">
        <v>290</v>
      </c>
      <c r="E1890" s="167" t="s">
        <v>1</v>
      </c>
      <c r="F1890" s="168" t="s">
        <v>306</v>
      </c>
      <c r="H1890" s="169">
        <v>612.76400000000001</v>
      </c>
      <c r="I1890" s="170"/>
      <c r="L1890" s="166"/>
      <c r="M1890" s="171"/>
      <c r="T1890" s="172"/>
      <c r="AT1890" s="167" t="s">
        <v>290</v>
      </c>
      <c r="AU1890" s="167" t="s">
        <v>85</v>
      </c>
      <c r="AV1890" s="14" t="s">
        <v>105</v>
      </c>
      <c r="AW1890" s="14" t="s">
        <v>32</v>
      </c>
      <c r="AX1890" s="14" t="s">
        <v>76</v>
      </c>
      <c r="AY1890" s="167" t="s">
        <v>282</v>
      </c>
    </row>
    <row r="1891" spans="2:65" s="13" customFormat="1" x14ac:dyDescent="0.2">
      <c r="B1891" s="159"/>
      <c r="D1891" s="152" t="s">
        <v>290</v>
      </c>
      <c r="E1891" s="160" t="s">
        <v>1</v>
      </c>
      <c r="F1891" s="161" t="s">
        <v>292</v>
      </c>
      <c r="H1891" s="162">
        <v>757.19600000000003</v>
      </c>
      <c r="I1891" s="163"/>
      <c r="L1891" s="159"/>
      <c r="M1891" s="164"/>
      <c r="T1891" s="165"/>
      <c r="AT1891" s="160" t="s">
        <v>290</v>
      </c>
      <c r="AU1891" s="160" t="s">
        <v>85</v>
      </c>
      <c r="AV1891" s="13" t="s">
        <v>288</v>
      </c>
      <c r="AW1891" s="13" t="s">
        <v>32</v>
      </c>
      <c r="AX1891" s="13" t="s">
        <v>83</v>
      </c>
      <c r="AY1891" s="160" t="s">
        <v>282</v>
      </c>
    </row>
    <row r="1892" spans="2:65" s="1" customFormat="1" ht="33" customHeight="1" x14ac:dyDescent="0.2">
      <c r="B1892" s="32"/>
      <c r="C1892" s="137" t="s">
        <v>2028</v>
      </c>
      <c r="D1892" s="137" t="s">
        <v>284</v>
      </c>
      <c r="E1892" s="138" t="s">
        <v>2029</v>
      </c>
      <c r="F1892" s="139" t="s">
        <v>2030</v>
      </c>
      <c r="G1892" s="140" t="s">
        <v>287</v>
      </c>
      <c r="H1892" s="141">
        <v>49.02</v>
      </c>
      <c r="I1892" s="142"/>
      <c r="J1892" s="143">
        <f>ROUND(I1892*H1892,2)</f>
        <v>0</v>
      </c>
      <c r="K1892" s="144"/>
      <c r="L1892" s="32"/>
      <c r="M1892" s="145" t="s">
        <v>1</v>
      </c>
      <c r="N1892" s="146" t="s">
        <v>41</v>
      </c>
      <c r="P1892" s="147">
        <f>O1892*H1892</f>
        <v>0</v>
      </c>
      <c r="Q1892" s="147">
        <v>1.6140000000000002E-2</v>
      </c>
      <c r="R1892" s="147">
        <f>Q1892*H1892</f>
        <v>0.79118280000000007</v>
      </c>
      <c r="S1892" s="147">
        <v>0</v>
      </c>
      <c r="T1892" s="148">
        <f>S1892*H1892</f>
        <v>0</v>
      </c>
      <c r="AR1892" s="149" t="s">
        <v>199</v>
      </c>
      <c r="AT1892" s="149" t="s">
        <v>284</v>
      </c>
      <c r="AU1892" s="149" t="s">
        <v>85</v>
      </c>
      <c r="AY1892" s="17" t="s">
        <v>282</v>
      </c>
      <c r="BE1892" s="150">
        <f>IF(N1892="základní",J1892,0)</f>
        <v>0</v>
      </c>
      <c r="BF1892" s="150">
        <f>IF(N1892="snížená",J1892,0)</f>
        <v>0</v>
      </c>
      <c r="BG1892" s="150">
        <f>IF(N1892="zákl. přenesená",J1892,0)</f>
        <v>0</v>
      </c>
      <c r="BH1892" s="150">
        <f>IF(N1892="sníž. přenesená",J1892,0)</f>
        <v>0</v>
      </c>
      <c r="BI1892" s="150">
        <f>IF(N1892="nulová",J1892,0)</f>
        <v>0</v>
      </c>
      <c r="BJ1892" s="17" t="s">
        <v>83</v>
      </c>
      <c r="BK1892" s="150">
        <f>ROUND(I1892*H1892,2)</f>
        <v>0</v>
      </c>
      <c r="BL1892" s="17" t="s">
        <v>199</v>
      </c>
      <c r="BM1892" s="149" t="s">
        <v>2031</v>
      </c>
    </row>
    <row r="1893" spans="2:65" s="15" customFormat="1" x14ac:dyDescent="0.2">
      <c r="B1893" s="173"/>
      <c r="D1893" s="152" t="s">
        <v>290</v>
      </c>
      <c r="E1893" s="174" t="s">
        <v>1</v>
      </c>
      <c r="F1893" s="175" t="s">
        <v>585</v>
      </c>
      <c r="H1893" s="174" t="s">
        <v>1</v>
      </c>
      <c r="I1893" s="176"/>
      <c r="L1893" s="173"/>
      <c r="M1893" s="177"/>
      <c r="T1893" s="178"/>
      <c r="AT1893" s="174" t="s">
        <v>290</v>
      </c>
      <c r="AU1893" s="174" t="s">
        <v>85</v>
      </c>
      <c r="AV1893" s="15" t="s">
        <v>83</v>
      </c>
      <c r="AW1893" s="15" t="s">
        <v>32</v>
      </c>
      <c r="AX1893" s="15" t="s">
        <v>76</v>
      </c>
      <c r="AY1893" s="174" t="s">
        <v>282</v>
      </c>
    </row>
    <row r="1894" spans="2:65" s="12" customFormat="1" x14ac:dyDescent="0.2">
      <c r="B1894" s="151"/>
      <c r="D1894" s="152" t="s">
        <v>290</v>
      </c>
      <c r="E1894" s="153" t="s">
        <v>1</v>
      </c>
      <c r="F1894" s="154" t="s">
        <v>2032</v>
      </c>
      <c r="H1894" s="155">
        <v>49.02</v>
      </c>
      <c r="I1894" s="156"/>
      <c r="L1894" s="151"/>
      <c r="M1894" s="157"/>
      <c r="T1894" s="158"/>
      <c r="AT1894" s="153" t="s">
        <v>290</v>
      </c>
      <c r="AU1894" s="153" t="s">
        <v>85</v>
      </c>
      <c r="AV1894" s="12" t="s">
        <v>85</v>
      </c>
      <c r="AW1894" s="12" t="s">
        <v>32</v>
      </c>
      <c r="AX1894" s="12" t="s">
        <v>76</v>
      </c>
      <c r="AY1894" s="153" t="s">
        <v>282</v>
      </c>
    </row>
    <row r="1895" spans="2:65" s="14" customFormat="1" x14ac:dyDescent="0.2">
      <c r="B1895" s="166"/>
      <c r="D1895" s="152" t="s">
        <v>290</v>
      </c>
      <c r="E1895" s="167" t="s">
        <v>1</v>
      </c>
      <c r="F1895" s="168" t="s">
        <v>306</v>
      </c>
      <c r="H1895" s="169">
        <v>49.02</v>
      </c>
      <c r="I1895" s="170"/>
      <c r="L1895" s="166"/>
      <c r="M1895" s="171"/>
      <c r="T1895" s="172"/>
      <c r="AT1895" s="167" t="s">
        <v>290</v>
      </c>
      <c r="AU1895" s="167" t="s">
        <v>85</v>
      </c>
      <c r="AV1895" s="14" t="s">
        <v>105</v>
      </c>
      <c r="AW1895" s="14" t="s">
        <v>32</v>
      </c>
      <c r="AX1895" s="14" t="s">
        <v>76</v>
      </c>
      <c r="AY1895" s="167" t="s">
        <v>282</v>
      </c>
    </row>
    <row r="1896" spans="2:65" s="13" customFormat="1" x14ac:dyDescent="0.2">
      <c r="B1896" s="159"/>
      <c r="D1896" s="152" t="s">
        <v>290</v>
      </c>
      <c r="E1896" s="160" t="s">
        <v>1</v>
      </c>
      <c r="F1896" s="161" t="s">
        <v>292</v>
      </c>
      <c r="H1896" s="162">
        <v>49.02</v>
      </c>
      <c r="I1896" s="163"/>
      <c r="L1896" s="159"/>
      <c r="M1896" s="164"/>
      <c r="T1896" s="165"/>
      <c r="AT1896" s="160" t="s">
        <v>290</v>
      </c>
      <c r="AU1896" s="160" t="s">
        <v>85</v>
      </c>
      <c r="AV1896" s="13" t="s">
        <v>288</v>
      </c>
      <c r="AW1896" s="13" t="s">
        <v>32</v>
      </c>
      <c r="AX1896" s="13" t="s">
        <v>83</v>
      </c>
      <c r="AY1896" s="160" t="s">
        <v>282</v>
      </c>
    </row>
    <row r="1897" spans="2:65" s="1" customFormat="1" ht="21.75" customHeight="1" x14ac:dyDescent="0.2">
      <c r="B1897" s="32"/>
      <c r="C1897" s="137" t="s">
        <v>2033</v>
      </c>
      <c r="D1897" s="137" t="s">
        <v>284</v>
      </c>
      <c r="E1897" s="138" t="s">
        <v>2034</v>
      </c>
      <c r="F1897" s="139" t="s">
        <v>2035</v>
      </c>
      <c r="G1897" s="140" t="s">
        <v>287</v>
      </c>
      <c r="H1897" s="141">
        <v>0.56899999999999995</v>
      </c>
      <c r="I1897" s="142"/>
      <c r="J1897" s="143">
        <f>ROUND(I1897*H1897,2)</f>
        <v>0</v>
      </c>
      <c r="K1897" s="144"/>
      <c r="L1897" s="32"/>
      <c r="M1897" s="145" t="s">
        <v>1</v>
      </c>
      <c r="N1897" s="146" t="s">
        <v>41</v>
      </c>
      <c r="P1897" s="147">
        <f>O1897*H1897</f>
        <v>0</v>
      </c>
      <c r="Q1897" s="147">
        <v>7.0080000000000003E-2</v>
      </c>
      <c r="R1897" s="147">
        <f>Q1897*H1897</f>
        <v>3.9875519999999998E-2</v>
      </c>
      <c r="S1897" s="147">
        <v>0</v>
      </c>
      <c r="T1897" s="148">
        <f>S1897*H1897</f>
        <v>0</v>
      </c>
      <c r="AR1897" s="149" t="s">
        <v>199</v>
      </c>
      <c r="AT1897" s="149" t="s">
        <v>284</v>
      </c>
      <c r="AU1897" s="149" t="s">
        <v>85</v>
      </c>
      <c r="AY1897" s="17" t="s">
        <v>282</v>
      </c>
      <c r="BE1897" s="150">
        <f>IF(N1897="základní",J1897,0)</f>
        <v>0</v>
      </c>
      <c r="BF1897" s="150">
        <f>IF(N1897="snížená",J1897,0)</f>
        <v>0</v>
      </c>
      <c r="BG1897" s="150">
        <f>IF(N1897="zákl. přenesená",J1897,0)</f>
        <v>0</v>
      </c>
      <c r="BH1897" s="150">
        <f>IF(N1897="sníž. přenesená",J1897,0)</f>
        <v>0</v>
      </c>
      <c r="BI1897" s="150">
        <f>IF(N1897="nulová",J1897,0)</f>
        <v>0</v>
      </c>
      <c r="BJ1897" s="17" t="s">
        <v>83</v>
      </c>
      <c r="BK1897" s="150">
        <f>ROUND(I1897*H1897,2)</f>
        <v>0</v>
      </c>
      <c r="BL1897" s="17" t="s">
        <v>199</v>
      </c>
      <c r="BM1897" s="149" t="s">
        <v>2036</v>
      </c>
    </row>
    <row r="1898" spans="2:65" s="15" customFormat="1" x14ac:dyDescent="0.2">
      <c r="B1898" s="173"/>
      <c r="D1898" s="152" t="s">
        <v>290</v>
      </c>
      <c r="E1898" s="174" t="s">
        <v>1</v>
      </c>
      <c r="F1898" s="175" t="s">
        <v>585</v>
      </c>
      <c r="H1898" s="174" t="s">
        <v>1</v>
      </c>
      <c r="I1898" s="176"/>
      <c r="L1898" s="173"/>
      <c r="M1898" s="177"/>
      <c r="T1898" s="178"/>
      <c r="AT1898" s="174" t="s">
        <v>290</v>
      </c>
      <c r="AU1898" s="174" t="s">
        <v>85</v>
      </c>
      <c r="AV1898" s="15" t="s">
        <v>83</v>
      </c>
      <c r="AW1898" s="15" t="s">
        <v>32</v>
      </c>
      <c r="AX1898" s="15" t="s">
        <v>76</v>
      </c>
      <c r="AY1898" s="174" t="s">
        <v>282</v>
      </c>
    </row>
    <row r="1899" spans="2:65" s="12" customFormat="1" x14ac:dyDescent="0.2">
      <c r="B1899" s="151"/>
      <c r="D1899" s="152" t="s">
        <v>290</v>
      </c>
      <c r="E1899" s="153" t="s">
        <v>1</v>
      </c>
      <c r="F1899" s="154" t="s">
        <v>2037</v>
      </c>
      <c r="H1899" s="155">
        <v>0.56899999999999995</v>
      </c>
      <c r="I1899" s="156"/>
      <c r="L1899" s="151"/>
      <c r="M1899" s="157"/>
      <c r="T1899" s="158"/>
      <c r="AT1899" s="153" t="s">
        <v>290</v>
      </c>
      <c r="AU1899" s="153" t="s">
        <v>85</v>
      </c>
      <c r="AV1899" s="12" t="s">
        <v>85</v>
      </c>
      <c r="AW1899" s="12" t="s">
        <v>32</v>
      </c>
      <c r="AX1899" s="12" t="s">
        <v>76</v>
      </c>
      <c r="AY1899" s="153" t="s">
        <v>282</v>
      </c>
    </row>
    <row r="1900" spans="2:65" s="13" customFormat="1" x14ac:dyDescent="0.2">
      <c r="B1900" s="159"/>
      <c r="D1900" s="152" t="s">
        <v>290</v>
      </c>
      <c r="E1900" s="160" t="s">
        <v>1</v>
      </c>
      <c r="F1900" s="161" t="s">
        <v>292</v>
      </c>
      <c r="H1900" s="162">
        <v>0.56899999999999995</v>
      </c>
      <c r="I1900" s="163"/>
      <c r="L1900" s="159"/>
      <c r="M1900" s="164"/>
      <c r="T1900" s="165"/>
      <c r="AT1900" s="160" t="s">
        <v>290</v>
      </c>
      <c r="AU1900" s="160" t="s">
        <v>85</v>
      </c>
      <c r="AV1900" s="13" t="s">
        <v>288</v>
      </c>
      <c r="AW1900" s="13" t="s">
        <v>32</v>
      </c>
      <c r="AX1900" s="13" t="s">
        <v>83</v>
      </c>
      <c r="AY1900" s="160" t="s">
        <v>282</v>
      </c>
    </row>
    <row r="1901" spans="2:65" s="1" customFormat="1" ht="24.2" customHeight="1" x14ac:dyDescent="0.2">
      <c r="B1901" s="32"/>
      <c r="C1901" s="137" t="s">
        <v>2038</v>
      </c>
      <c r="D1901" s="137" t="s">
        <v>284</v>
      </c>
      <c r="E1901" s="138" t="s">
        <v>2039</v>
      </c>
      <c r="F1901" s="139" t="s">
        <v>2040</v>
      </c>
      <c r="G1901" s="140" t="s">
        <v>287</v>
      </c>
      <c r="H1901" s="141">
        <v>108.244</v>
      </c>
      <c r="I1901" s="142"/>
      <c r="J1901" s="143">
        <f>ROUND(I1901*H1901,2)</f>
        <v>0</v>
      </c>
      <c r="K1901" s="144"/>
      <c r="L1901" s="32"/>
      <c r="M1901" s="145" t="s">
        <v>1</v>
      </c>
      <c r="N1901" s="146" t="s">
        <v>41</v>
      </c>
      <c r="P1901" s="147">
        <f>O1901*H1901</f>
        <v>0</v>
      </c>
      <c r="Q1901" s="147">
        <v>1.25E-3</v>
      </c>
      <c r="R1901" s="147">
        <f>Q1901*H1901</f>
        <v>0.13530500000000001</v>
      </c>
      <c r="S1901" s="147">
        <v>0</v>
      </c>
      <c r="T1901" s="148">
        <f>S1901*H1901</f>
        <v>0</v>
      </c>
      <c r="AR1901" s="149" t="s">
        <v>199</v>
      </c>
      <c r="AT1901" s="149" t="s">
        <v>284</v>
      </c>
      <c r="AU1901" s="149" t="s">
        <v>85</v>
      </c>
      <c r="AY1901" s="17" t="s">
        <v>282</v>
      </c>
      <c r="BE1901" s="150">
        <f>IF(N1901="základní",J1901,0)</f>
        <v>0</v>
      </c>
      <c r="BF1901" s="150">
        <f>IF(N1901="snížená",J1901,0)</f>
        <v>0</v>
      </c>
      <c r="BG1901" s="150">
        <f>IF(N1901="zákl. přenesená",J1901,0)</f>
        <v>0</v>
      </c>
      <c r="BH1901" s="150">
        <f>IF(N1901="sníž. přenesená",J1901,0)</f>
        <v>0</v>
      </c>
      <c r="BI1901" s="150">
        <f>IF(N1901="nulová",J1901,0)</f>
        <v>0</v>
      </c>
      <c r="BJ1901" s="17" t="s">
        <v>83</v>
      </c>
      <c r="BK1901" s="150">
        <f>ROUND(I1901*H1901,2)</f>
        <v>0</v>
      </c>
      <c r="BL1901" s="17" t="s">
        <v>199</v>
      </c>
      <c r="BM1901" s="149" t="s">
        <v>2041</v>
      </c>
    </row>
    <row r="1902" spans="2:65" s="15" customFormat="1" x14ac:dyDescent="0.2">
      <c r="B1902" s="173"/>
      <c r="D1902" s="152" t="s">
        <v>290</v>
      </c>
      <c r="E1902" s="174" t="s">
        <v>1</v>
      </c>
      <c r="F1902" s="175" t="s">
        <v>585</v>
      </c>
      <c r="H1902" s="174" t="s">
        <v>1</v>
      </c>
      <c r="I1902" s="176"/>
      <c r="L1902" s="173"/>
      <c r="M1902" s="177"/>
      <c r="T1902" s="178"/>
      <c r="AT1902" s="174" t="s">
        <v>290</v>
      </c>
      <c r="AU1902" s="174" t="s">
        <v>85</v>
      </c>
      <c r="AV1902" s="15" t="s">
        <v>83</v>
      </c>
      <c r="AW1902" s="15" t="s">
        <v>32</v>
      </c>
      <c r="AX1902" s="15" t="s">
        <v>76</v>
      </c>
      <c r="AY1902" s="174" t="s">
        <v>282</v>
      </c>
    </row>
    <row r="1903" spans="2:65" s="12" customFormat="1" x14ac:dyDescent="0.2">
      <c r="B1903" s="151"/>
      <c r="D1903" s="152" t="s">
        <v>290</v>
      </c>
      <c r="E1903" s="153" t="s">
        <v>1</v>
      </c>
      <c r="F1903" s="154" t="s">
        <v>2042</v>
      </c>
      <c r="H1903" s="155">
        <v>108.244</v>
      </c>
      <c r="I1903" s="156"/>
      <c r="L1903" s="151"/>
      <c r="M1903" s="157"/>
      <c r="T1903" s="158"/>
      <c r="AT1903" s="153" t="s">
        <v>290</v>
      </c>
      <c r="AU1903" s="153" t="s">
        <v>85</v>
      </c>
      <c r="AV1903" s="12" t="s">
        <v>85</v>
      </c>
      <c r="AW1903" s="12" t="s">
        <v>32</v>
      </c>
      <c r="AX1903" s="12" t="s">
        <v>76</v>
      </c>
      <c r="AY1903" s="153" t="s">
        <v>282</v>
      </c>
    </row>
    <row r="1904" spans="2:65" s="14" customFormat="1" x14ac:dyDescent="0.2">
      <c r="B1904" s="166"/>
      <c r="D1904" s="152" t="s">
        <v>290</v>
      </c>
      <c r="E1904" s="167" t="s">
        <v>1</v>
      </c>
      <c r="F1904" s="168" t="s">
        <v>306</v>
      </c>
      <c r="H1904" s="169">
        <v>108.244</v>
      </c>
      <c r="I1904" s="170"/>
      <c r="L1904" s="166"/>
      <c r="M1904" s="171"/>
      <c r="T1904" s="172"/>
      <c r="AT1904" s="167" t="s">
        <v>290</v>
      </c>
      <c r="AU1904" s="167" t="s">
        <v>85</v>
      </c>
      <c r="AV1904" s="14" t="s">
        <v>105</v>
      </c>
      <c r="AW1904" s="14" t="s">
        <v>32</v>
      </c>
      <c r="AX1904" s="14" t="s">
        <v>76</v>
      </c>
      <c r="AY1904" s="167" t="s">
        <v>282</v>
      </c>
    </row>
    <row r="1905" spans="2:65" s="13" customFormat="1" x14ac:dyDescent="0.2">
      <c r="B1905" s="159"/>
      <c r="D1905" s="152" t="s">
        <v>290</v>
      </c>
      <c r="E1905" s="160" t="s">
        <v>1</v>
      </c>
      <c r="F1905" s="161" t="s">
        <v>292</v>
      </c>
      <c r="H1905" s="162">
        <v>108.244</v>
      </c>
      <c r="I1905" s="163"/>
      <c r="L1905" s="159"/>
      <c r="M1905" s="164"/>
      <c r="T1905" s="165"/>
      <c r="AT1905" s="160" t="s">
        <v>290</v>
      </c>
      <c r="AU1905" s="160" t="s">
        <v>85</v>
      </c>
      <c r="AV1905" s="13" t="s">
        <v>288</v>
      </c>
      <c r="AW1905" s="13" t="s">
        <v>32</v>
      </c>
      <c r="AX1905" s="13" t="s">
        <v>83</v>
      </c>
      <c r="AY1905" s="160" t="s">
        <v>282</v>
      </c>
    </row>
    <row r="1906" spans="2:65" s="1" customFormat="1" ht="37.9" customHeight="1" x14ac:dyDescent="0.2">
      <c r="B1906" s="32"/>
      <c r="C1906" s="179" t="s">
        <v>2043</v>
      </c>
      <c r="D1906" s="179" t="s">
        <v>1020</v>
      </c>
      <c r="E1906" s="180" t="s">
        <v>2044</v>
      </c>
      <c r="F1906" s="181" t="s">
        <v>2045</v>
      </c>
      <c r="G1906" s="182" t="s">
        <v>287</v>
      </c>
      <c r="H1906" s="183">
        <v>113.65600000000001</v>
      </c>
      <c r="I1906" s="184"/>
      <c r="J1906" s="185">
        <f>ROUND(I1906*H1906,2)</f>
        <v>0</v>
      </c>
      <c r="K1906" s="186"/>
      <c r="L1906" s="187"/>
      <c r="M1906" s="188" t="s">
        <v>1</v>
      </c>
      <c r="N1906" s="189" t="s">
        <v>41</v>
      </c>
      <c r="P1906" s="147">
        <f>O1906*H1906</f>
        <v>0</v>
      </c>
      <c r="Q1906" s="147">
        <v>7.0000000000000001E-3</v>
      </c>
      <c r="R1906" s="147">
        <f>Q1906*H1906</f>
        <v>0.79559200000000008</v>
      </c>
      <c r="S1906" s="147">
        <v>0</v>
      </c>
      <c r="T1906" s="148">
        <f>S1906*H1906</f>
        <v>0</v>
      </c>
      <c r="AR1906" s="149" t="s">
        <v>498</v>
      </c>
      <c r="AT1906" s="149" t="s">
        <v>1020</v>
      </c>
      <c r="AU1906" s="149" t="s">
        <v>85</v>
      </c>
      <c r="AY1906" s="17" t="s">
        <v>282</v>
      </c>
      <c r="BE1906" s="150">
        <f>IF(N1906="základní",J1906,0)</f>
        <v>0</v>
      </c>
      <c r="BF1906" s="150">
        <f>IF(N1906="snížená",J1906,0)</f>
        <v>0</v>
      </c>
      <c r="BG1906" s="150">
        <f>IF(N1906="zákl. přenesená",J1906,0)</f>
        <v>0</v>
      </c>
      <c r="BH1906" s="150">
        <f>IF(N1906="sníž. přenesená",J1906,0)</f>
        <v>0</v>
      </c>
      <c r="BI1906" s="150">
        <f>IF(N1906="nulová",J1906,0)</f>
        <v>0</v>
      </c>
      <c r="BJ1906" s="17" t="s">
        <v>83</v>
      </c>
      <c r="BK1906" s="150">
        <f>ROUND(I1906*H1906,2)</f>
        <v>0</v>
      </c>
      <c r="BL1906" s="17" t="s">
        <v>199</v>
      </c>
      <c r="BM1906" s="149" t="s">
        <v>2046</v>
      </c>
    </row>
    <row r="1907" spans="2:65" s="12" customFormat="1" x14ac:dyDescent="0.2">
      <c r="B1907" s="151"/>
      <c r="D1907" s="152" t="s">
        <v>290</v>
      </c>
      <c r="F1907" s="154" t="s">
        <v>2047</v>
      </c>
      <c r="H1907" s="155">
        <v>113.65600000000001</v>
      </c>
      <c r="I1907" s="156"/>
      <c r="L1907" s="151"/>
      <c r="M1907" s="157"/>
      <c r="T1907" s="158"/>
      <c r="AT1907" s="153" t="s">
        <v>290</v>
      </c>
      <c r="AU1907" s="153" t="s">
        <v>85</v>
      </c>
      <c r="AV1907" s="12" t="s">
        <v>85</v>
      </c>
      <c r="AW1907" s="12" t="s">
        <v>4</v>
      </c>
      <c r="AX1907" s="12" t="s">
        <v>83</v>
      </c>
      <c r="AY1907" s="153" t="s">
        <v>282</v>
      </c>
    </row>
    <row r="1908" spans="2:65" s="1" customFormat="1" ht="49.15" customHeight="1" x14ac:dyDescent="0.2">
      <c r="B1908" s="32"/>
      <c r="C1908" s="137" t="s">
        <v>2048</v>
      </c>
      <c r="D1908" s="137" t="s">
        <v>284</v>
      </c>
      <c r="E1908" s="138" t="s">
        <v>2049</v>
      </c>
      <c r="F1908" s="139" t="s">
        <v>2050</v>
      </c>
      <c r="G1908" s="140" t="s">
        <v>287</v>
      </c>
      <c r="H1908" s="141">
        <v>120.02500000000001</v>
      </c>
      <c r="I1908" s="142"/>
      <c r="J1908" s="143">
        <f>ROUND(I1908*H1908,2)</f>
        <v>0</v>
      </c>
      <c r="K1908" s="144"/>
      <c r="L1908" s="32"/>
      <c r="M1908" s="145" t="s">
        <v>1</v>
      </c>
      <c r="N1908" s="146" t="s">
        <v>41</v>
      </c>
      <c r="P1908" s="147">
        <f>O1908*H1908</f>
        <v>0</v>
      </c>
      <c r="Q1908" s="147">
        <v>2.0889999999999999E-2</v>
      </c>
      <c r="R1908" s="147">
        <f>Q1908*H1908</f>
        <v>2.5073222500000001</v>
      </c>
      <c r="S1908" s="147">
        <v>0</v>
      </c>
      <c r="T1908" s="148">
        <f>S1908*H1908</f>
        <v>0</v>
      </c>
      <c r="AR1908" s="149" t="s">
        <v>199</v>
      </c>
      <c r="AT1908" s="149" t="s">
        <v>284</v>
      </c>
      <c r="AU1908" s="149" t="s">
        <v>85</v>
      </c>
      <c r="AY1908" s="17" t="s">
        <v>282</v>
      </c>
      <c r="BE1908" s="150">
        <f>IF(N1908="základní",J1908,0)</f>
        <v>0</v>
      </c>
      <c r="BF1908" s="150">
        <f>IF(N1908="snížená",J1908,0)</f>
        <v>0</v>
      </c>
      <c r="BG1908" s="150">
        <f>IF(N1908="zákl. přenesená",J1908,0)</f>
        <v>0</v>
      </c>
      <c r="BH1908" s="150">
        <f>IF(N1908="sníž. přenesená",J1908,0)</f>
        <v>0</v>
      </c>
      <c r="BI1908" s="150">
        <f>IF(N1908="nulová",J1908,0)</f>
        <v>0</v>
      </c>
      <c r="BJ1908" s="17" t="s">
        <v>83</v>
      </c>
      <c r="BK1908" s="150">
        <f>ROUND(I1908*H1908,2)</f>
        <v>0</v>
      </c>
      <c r="BL1908" s="17" t="s">
        <v>199</v>
      </c>
      <c r="BM1908" s="149" t="s">
        <v>2051</v>
      </c>
    </row>
    <row r="1909" spans="2:65" s="15" customFormat="1" x14ac:dyDescent="0.2">
      <c r="B1909" s="173"/>
      <c r="D1909" s="152" t="s">
        <v>290</v>
      </c>
      <c r="E1909" s="174" t="s">
        <v>1</v>
      </c>
      <c r="F1909" s="175" t="s">
        <v>598</v>
      </c>
      <c r="H1909" s="174" t="s">
        <v>1</v>
      </c>
      <c r="I1909" s="176"/>
      <c r="L1909" s="173"/>
      <c r="M1909" s="177"/>
      <c r="T1909" s="178"/>
      <c r="AT1909" s="174" t="s">
        <v>290</v>
      </c>
      <c r="AU1909" s="174" t="s">
        <v>85</v>
      </c>
      <c r="AV1909" s="15" t="s">
        <v>83</v>
      </c>
      <c r="AW1909" s="15" t="s">
        <v>32</v>
      </c>
      <c r="AX1909" s="15" t="s">
        <v>76</v>
      </c>
      <c r="AY1909" s="174" t="s">
        <v>282</v>
      </c>
    </row>
    <row r="1910" spans="2:65" s="12" customFormat="1" x14ac:dyDescent="0.2">
      <c r="B1910" s="151"/>
      <c r="D1910" s="152" t="s">
        <v>290</v>
      </c>
      <c r="E1910" s="153" t="s">
        <v>1</v>
      </c>
      <c r="F1910" s="154" t="s">
        <v>2052</v>
      </c>
      <c r="H1910" s="155">
        <v>24.9</v>
      </c>
      <c r="I1910" s="156"/>
      <c r="L1910" s="151"/>
      <c r="M1910" s="157"/>
      <c r="T1910" s="158"/>
      <c r="AT1910" s="153" t="s">
        <v>290</v>
      </c>
      <c r="AU1910" s="153" t="s">
        <v>85</v>
      </c>
      <c r="AV1910" s="12" t="s">
        <v>85</v>
      </c>
      <c r="AW1910" s="12" t="s">
        <v>32</v>
      </c>
      <c r="AX1910" s="12" t="s">
        <v>76</v>
      </c>
      <c r="AY1910" s="153" t="s">
        <v>282</v>
      </c>
    </row>
    <row r="1911" spans="2:65" s="12" customFormat="1" x14ac:dyDescent="0.2">
      <c r="B1911" s="151"/>
      <c r="D1911" s="152" t="s">
        <v>290</v>
      </c>
      <c r="E1911" s="153" t="s">
        <v>1</v>
      </c>
      <c r="F1911" s="154" t="s">
        <v>2053</v>
      </c>
      <c r="H1911" s="155">
        <v>42</v>
      </c>
      <c r="I1911" s="156"/>
      <c r="L1911" s="151"/>
      <c r="M1911" s="157"/>
      <c r="T1911" s="158"/>
      <c r="AT1911" s="153" t="s">
        <v>290</v>
      </c>
      <c r="AU1911" s="153" t="s">
        <v>85</v>
      </c>
      <c r="AV1911" s="12" t="s">
        <v>85</v>
      </c>
      <c r="AW1911" s="12" t="s">
        <v>32</v>
      </c>
      <c r="AX1911" s="12" t="s">
        <v>76</v>
      </c>
      <c r="AY1911" s="153" t="s">
        <v>282</v>
      </c>
    </row>
    <row r="1912" spans="2:65" s="12" customFormat="1" x14ac:dyDescent="0.2">
      <c r="B1912" s="151"/>
      <c r="D1912" s="152" t="s">
        <v>290</v>
      </c>
      <c r="E1912" s="153" t="s">
        <v>1</v>
      </c>
      <c r="F1912" s="154" t="s">
        <v>2054</v>
      </c>
      <c r="H1912" s="155">
        <v>53.125</v>
      </c>
      <c r="I1912" s="156"/>
      <c r="L1912" s="151"/>
      <c r="M1912" s="157"/>
      <c r="T1912" s="158"/>
      <c r="AT1912" s="153" t="s">
        <v>290</v>
      </c>
      <c r="AU1912" s="153" t="s">
        <v>85</v>
      </c>
      <c r="AV1912" s="12" t="s">
        <v>85</v>
      </c>
      <c r="AW1912" s="12" t="s">
        <v>32</v>
      </c>
      <c r="AX1912" s="12" t="s">
        <v>76</v>
      </c>
      <c r="AY1912" s="153" t="s">
        <v>282</v>
      </c>
    </row>
    <row r="1913" spans="2:65" s="14" customFormat="1" x14ac:dyDescent="0.2">
      <c r="B1913" s="166"/>
      <c r="D1913" s="152" t="s">
        <v>290</v>
      </c>
      <c r="E1913" s="167" t="s">
        <v>1</v>
      </c>
      <c r="F1913" s="168" t="s">
        <v>306</v>
      </c>
      <c r="H1913" s="169">
        <v>120.02500000000001</v>
      </c>
      <c r="I1913" s="170"/>
      <c r="L1913" s="166"/>
      <c r="M1913" s="171"/>
      <c r="T1913" s="172"/>
      <c r="AT1913" s="167" t="s">
        <v>290</v>
      </c>
      <c r="AU1913" s="167" t="s">
        <v>85</v>
      </c>
      <c r="AV1913" s="14" t="s">
        <v>105</v>
      </c>
      <c r="AW1913" s="14" t="s">
        <v>32</v>
      </c>
      <c r="AX1913" s="14" t="s">
        <v>76</v>
      </c>
      <c r="AY1913" s="167" t="s">
        <v>282</v>
      </c>
    </row>
    <row r="1914" spans="2:65" s="13" customFormat="1" x14ac:dyDescent="0.2">
      <c r="B1914" s="159"/>
      <c r="D1914" s="152" t="s">
        <v>290</v>
      </c>
      <c r="E1914" s="160" t="s">
        <v>1</v>
      </c>
      <c r="F1914" s="161" t="s">
        <v>292</v>
      </c>
      <c r="H1914" s="162">
        <v>120.02500000000001</v>
      </c>
      <c r="I1914" s="163"/>
      <c r="L1914" s="159"/>
      <c r="M1914" s="164"/>
      <c r="T1914" s="165"/>
      <c r="AT1914" s="160" t="s">
        <v>290</v>
      </c>
      <c r="AU1914" s="160" t="s">
        <v>85</v>
      </c>
      <c r="AV1914" s="13" t="s">
        <v>288</v>
      </c>
      <c r="AW1914" s="13" t="s">
        <v>32</v>
      </c>
      <c r="AX1914" s="13" t="s">
        <v>83</v>
      </c>
      <c r="AY1914" s="160" t="s">
        <v>282</v>
      </c>
    </row>
    <row r="1915" spans="2:65" s="1" customFormat="1" ht="49.15" customHeight="1" x14ac:dyDescent="0.2">
      <c r="B1915" s="32"/>
      <c r="C1915" s="137" t="s">
        <v>2055</v>
      </c>
      <c r="D1915" s="137" t="s">
        <v>284</v>
      </c>
      <c r="E1915" s="138" t="s">
        <v>2056</v>
      </c>
      <c r="F1915" s="139" t="s">
        <v>2057</v>
      </c>
      <c r="G1915" s="140" t="s">
        <v>287</v>
      </c>
      <c r="H1915" s="141">
        <v>612.76400000000001</v>
      </c>
      <c r="I1915" s="142"/>
      <c r="J1915" s="143">
        <f>ROUND(I1915*H1915,2)</f>
        <v>0</v>
      </c>
      <c r="K1915" s="144"/>
      <c r="L1915" s="32"/>
      <c r="M1915" s="145" t="s">
        <v>1</v>
      </c>
      <c r="N1915" s="146" t="s">
        <v>41</v>
      </c>
      <c r="P1915" s="147">
        <f>O1915*H1915</f>
        <v>0</v>
      </c>
      <c r="Q1915" s="147">
        <v>2.0889999999999999E-2</v>
      </c>
      <c r="R1915" s="147">
        <f>Q1915*H1915</f>
        <v>12.80063996</v>
      </c>
      <c r="S1915" s="147">
        <v>0</v>
      </c>
      <c r="T1915" s="148">
        <f>S1915*H1915</f>
        <v>0</v>
      </c>
      <c r="AR1915" s="149" t="s">
        <v>199</v>
      </c>
      <c r="AT1915" s="149" t="s">
        <v>284</v>
      </c>
      <c r="AU1915" s="149" t="s">
        <v>85</v>
      </c>
      <c r="AY1915" s="17" t="s">
        <v>282</v>
      </c>
      <c r="BE1915" s="150">
        <f>IF(N1915="základní",J1915,0)</f>
        <v>0</v>
      </c>
      <c r="BF1915" s="150">
        <f>IF(N1915="snížená",J1915,0)</f>
        <v>0</v>
      </c>
      <c r="BG1915" s="150">
        <f>IF(N1915="zákl. přenesená",J1915,0)</f>
        <v>0</v>
      </c>
      <c r="BH1915" s="150">
        <f>IF(N1915="sníž. přenesená",J1915,0)</f>
        <v>0</v>
      </c>
      <c r="BI1915" s="150">
        <f>IF(N1915="nulová",J1915,0)</f>
        <v>0</v>
      </c>
      <c r="BJ1915" s="17" t="s">
        <v>83</v>
      </c>
      <c r="BK1915" s="150">
        <f>ROUND(I1915*H1915,2)</f>
        <v>0</v>
      </c>
      <c r="BL1915" s="17" t="s">
        <v>199</v>
      </c>
      <c r="BM1915" s="149" t="s">
        <v>2058</v>
      </c>
    </row>
    <row r="1916" spans="2:65" s="15" customFormat="1" x14ac:dyDescent="0.2">
      <c r="B1916" s="173"/>
      <c r="D1916" s="152" t="s">
        <v>290</v>
      </c>
      <c r="E1916" s="174" t="s">
        <v>1</v>
      </c>
      <c r="F1916" s="175" t="s">
        <v>2059</v>
      </c>
      <c r="H1916" s="174" t="s">
        <v>1</v>
      </c>
      <c r="I1916" s="176"/>
      <c r="L1916" s="173"/>
      <c r="M1916" s="177"/>
      <c r="T1916" s="178"/>
      <c r="AT1916" s="174" t="s">
        <v>290</v>
      </c>
      <c r="AU1916" s="174" t="s">
        <v>85</v>
      </c>
      <c r="AV1916" s="15" t="s">
        <v>83</v>
      </c>
      <c r="AW1916" s="15" t="s">
        <v>32</v>
      </c>
      <c r="AX1916" s="15" t="s">
        <v>76</v>
      </c>
      <c r="AY1916" s="174" t="s">
        <v>282</v>
      </c>
    </row>
    <row r="1917" spans="2:65" s="15" customFormat="1" x14ac:dyDescent="0.2">
      <c r="B1917" s="173"/>
      <c r="D1917" s="152" t="s">
        <v>290</v>
      </c>
      <c r="E1917" s="174" t="s">
        <v>1</v>
      </c>
      <c r="F1917" s="175" t="s">
        <v>2021</v>
      </c>
      <c r="H1917" s="174" t="s">
        <v>1</v>
      </c>
      <c r="I1917" s="176"/>
      <c r="L1917" s="173"/>
      <c r="M1917" s="177"/>
      <c r="T1917" s="178"/>
      <c r="AT1917" s="174" t="s">
        <v>290</v>
      </c>
      <c r="AU1917" s="174" t="s">
        <v>85</v>
      </c>
      <c r="AV1917" s="15" t="s">
        <v>83</v>
      </c>
      <c r="AW1917" s="15" t="s">
        <v>32</v>
      </c>
      <c r="AX1917" s="15" t="s">
        <v>76</v>
      </c>
      <c r="AY1917" s="174" t="s">
        <v>282</v>
      </c>
    </row>
    <row r="1918" spans="2:65" s="12" customFormat="1" x14ac:dyDescent="0.2">
      <c r="B1918" s="151"/>
      <c r="D1918" s="152" t="s">
        <v>290</v>
      </c>
      <c r="E1918" s="153" t="s">
        <v>1</v>
      </c>
      <c r="F1918" s="154" t="s">
        <v>2022</v>
      </c>
      <c r="H1918" s="155">
        <v>24.013000000000002</v>
      </c>
      <c r="I1918" s="156"/>
      <c r="L1918" s="151"/>
      <c r="M1918" s="157"/>
      <c r="T1918" s="158"/>
      <c r="AT1918" s="153" t="s">
        <v>290</v>
      </c>
      <c r="AU1918" s="153" t="s">
        <v>85</v>
      </c>
      <c r="AV1918" s="12" t="s">
        <v>85</v>
      </c>
      <c r="AW1918" s="12" t="s">
        <v>32</v>
      </c>
      <c r="AX1918" s="12" t="s">
        <v>76</v>
      </c>
      <c r="AY1918" s="153" t="s">
        <v>282</v>
      </c>
    </row>
    <row r="1919" spans="2:65" s="12" customFormat="1" x14ac:dyDescent="0.2">
      <c r="B1919" s="151"/>
      <c r="D1919" s="152" t="s">
        <v>290</v>
      </c>
      <c r="E1919" s="153" t="s">
        <v>1</v>
      </c>
      <c r="F1919" s="154" t="s">
        <v>2023</v>
      </c>
      <c r="H1919" s="155">
        <v>97.375</v>
      </c>
      <c r="I1919" s="156"/>
      <c r="L1919" s="151"/>
      <c r="M1919" s="157"/>
      <c r="T1919" s="158"/>
      <c r="AT1919" s="153" t="s">
        <v>290</v>
      </c>
      <c r="AU1919" s="153" t="s">
        <v>85</v>
      </c>
      <c r="AV1919" s="12" t="s">
        <v>85</v>
      </c>
      <c r="AW1919" s="12" t="s">
        <v>32</v>
      </c>
      <c r="AX1919" s="12" t="s">
        <v>76</v>
      </c>
      <c r="AY1919" s="153" t="s">
        <v>282</v>
      </c>
    </row>
    <row r="1920" spans="2:65" s="12" customFormat="1" x14ac:dyDescent="0.2">
      <c r="B1920" s="151"/>
      <c r="D1920" s="152" t="s">
        <v>290</v>
      </c>
      <c r="E1920" s="153" t="s">
        <v>1</v>
      </c>
      <c r="F1920" s="154" t="s">
        <v>2024</v>
      </c>
      <c r="H1920" s="155">
        <v>60.938000000000002</v>
      </c>
      <c r="I1920" s="156"/>
      <c r="L1920" s="151"/>
      <c r="M1920" s="157"/>
      <c r="T1920" s="158"/>
      <c r="AT1920" s="153" t="s">
        <v>290</v>
      </c>
      <c r="AU1920" s="153" t="s">
        <v>85</v>
      </c>
      <c r="AV1920" s="12" t="s">
        <v>85</v>
      </c>
      <c r="AW1920" s="12" t="s">
        <v>32</v>
      </c>
      <c r="AX1920" s="12" t="s">
        <v>76</v>
      </c>
      <c r="AY1920" s="153" t="s">
        <v>282</v>
      </c>
    </row>
    <row r="1921" spans="2:65" s="12" customFormat="1" x14ac:dyDescent="0.2">
      <c r="B1921" s="151"/>
      <c r="D1921" s="152" t="s">
        <v>290</v>
      </c>
      <c r="E1921" s="153" t="s">
        <v>1</v>
      </c>
      <c r="F1921" s="154" t="s">
        <v>2025</v>
      </c>
      <c r="H1921" s="155">
        <v>116.875</v>
      </c>
      <c r="I1921" s="156"/>
      <c r="L1921" s="151"/>
      <c r="M1921" s="157"/>
      <c r="T1921" s="158"/>
      <c r="AT1921" s="153" t="s">
        <v>290</v>
      </c>
      <c r="AU1921" s="153" t="s">
        <v>85</v>
      </c>
      <c r="AV1921" s="12" t="s">
        <v>85</v>
      </c>
      <c r="AW1921" s="12" t="s">
        <v>32</v>
      </c>
      <c r="AX1921" s="12" t="s">
        <v>76</v>
      </c>
      <c r="AY1921" s="153" t="s">
        <v>282</v>
      </c>
    </row>
    <row r="1922" spans="2:65" s="12" customFormat="1" x14ac:dyDescent="0.2">
      <c r="B1922" s="151"/>
      <c r="D1922" s="152" t="s">
        <v>290</v>
      </c>
      <c r="E1922" s="153" t="s">
        <v>1</v>
      </c>
      <c r="F1922" s="154" t="s">
        <v>2023</v>
      </c>
      <c r="H1922" s="155">
        <v>97.375</v>
      </c>
      <c r="I1922" s="156"/>
      <c r="L1922" s="151"/>
      <c r="M1922" s="157"/>
      <c r="T1922" s="158"/>
      <c r="AT1922" s="153" t="s">
        <v>290</v>
      </c>
      <c r="AU1922" s="153" t="s">
        <v>85</v>
      </c>
      <c r="AV1922" s="12" t="s">
        <v>85</v>
      </c>
      <c r="AW1922" s="12" t="s">
        <v>32</v>
      </c>
      <c r="AX1922" s="12" t="s">
        <v>76</v>
      </c>
      <c r="AY1922" s="153" t="s">
        <v>282</v>
      </c>
    </row>
    <row r="1923" spans="2:65" s="12" customFormat="1" x14ac:dyDescent="0.2">
      <c r="B1923" s="151"/>
      <c r="D1923" s="152" t="s">
        <v>290</v>
      </c>
      <c r="E1923" s="153" t="s">
        <v>1</v>
      </c>
      <c r="F1923" s="154" t="s">
        <v>2026</v>
      </c>
      <c r="H1923" s="155">
        <v>55.188000000000002</v>
      </c>
      <c r="I1923" s="156"/>
      <c r="L1923" s="151"/>
      <c r="M1923" s="157"/>
      <c r="T1923" s="158"/>
      <c r="AT1923" s="153" t="s">
        <v>290</v>
      </c>
      <c r="AU1923" s="153" t="s">
        <v>85</v>
      </c>
      <c r="AV1923" s="12" t="s">
        <v>85</v>
      </c>
      <c r="AW1923" s="12" t="s">
        <v>32</v>
      </c>
      <c r="AX1923" s="12" t="s">
        <v>76</v>
      </c>
      <c r="AY1923" s="153" t="s">
        <v>282</v>
      </c>
    </row>
    <row r="1924" spans="2:65" s="12" customFormat="1" x14ac:dyDescent="0.2">
      <c r="B1924" s="151"/>
      <c r="D1924" s="152" t="s">
        <v>290</v>
      </c>
      <c r="E1924" s="153" t="s">
        <v>1</v>
      </c>
      <c r="F1924" s="154" t="s">
        <v>2023</v>
      </c>
      <c r="H1924" s="155">
        <v>97.375</v>
      </c>
      <c r="I1924" s="156"/>
      <c r="L1924" s="151"/>
      <c r="M1924" s="157"/>
      <c r="T1924" s="158"/>
      <c r="AT1924" s="153" t="s">
        <v>290</v>
      </c>
      <c r="AU1924" s="153" t="s">
        <v>85</v>
      </c>
      <c r="AV1924" s="12" t="s">
        <v>85</v>
      </c>
      <c r="AW1924" s="12" t="s">
        <v>32</v>
      </c>
      <c r="AX1924" s="12" t="s">
        <v>76</v>
      </c>
      <c r="AY1924" s="153" t="s">
        <v>282</v>
      </c>
    </row>
    <row r="1925" spans="2:65" s="12" customFormat="1" x14ac:dyDescent="0.2">
      <c r="B1925" s="151"/>
      <c r="D1925" s="152" t="s">
        <v>290</v>
      </c>
      <c r="E1925" s="153" t="s">
        <v>1</v>
      </c>
      <c r="F1925" s="154" t="s">
        <v>2027</v>
      </c>
      <c r="H1925" s="155">
        <v>63.625</v>
      </c>
      <c r="I1925" s="156"/>
      <c r="L1925" s="151"/>
      <c r="M1925" s="157"/>
      <c r="T1925" s="158"/>
      <c r="AT1925" s="153" t="s">
        <v>290</v>
      </c>
      <c r="AU1925" s="153" t="s">
        <v>85</v>
      </c>
      <c r="AV1925" s="12" t="s">
        <v>85</v>
      </c>
      <c r="AW1925" s="12" t="s">
        <v>32</v>
      </c>
      <c r="AX1925" s="12" t="s">
        <v>76</v>
      </c>
      <c r="AY1925" s="153" t="s">
        <v>282</v>
      </c>
    </row>
    <row r="1926" spans="2:65" s="14" customFormat="1" x14ac:dyDescent="0.2">
      <c r="B1926" s="166"/>
      <c r="D1926" s="152" t="s">
        <v>290</v>
      </c>
      <c r="E1926" s="167" t="s">
        <v>1</v>
      </c>
      <c r="F1926" s="168" t="s">
        <v>306</v>
      </c>
      <c r="H1926" s="169">
        <v>612.76400000000001</v>
      </c>
      <c r="I1926" s="170"/>
      <c r="L1926" s="166"/>
      <c r="M1926" s="171"/>
      <c r="T1926" s="172"/>
      <c r="AT1926" s="167" t="s">
        <v>290</v>
      </c>
      <c r="AU1926" s="167" t="s">
        <v>85</v>
      </c>
      <c r="AV1926" s="14" t="s">
        <v>105</v>
      </c>
      <c r="AW1926" s="14" t="s">
        <v>32</v>
      </c>
      <c r="AX1926" s="14" t="s">
        <v>76</v>
      </c>
      <c r="AY1926" s="167" t="s">
        <v>282</v>
      </c>
    </row>
    <row r="1927" spans="2:65" s="13" customFormat="1" x14ac:dyDescent="0.2">
      <c r="B1927" s="159"/>
      <c r="D1927" s="152" t="s">
        <v>290</v>
      </c>
      <c r="E1927" s="160" t="s">
        <v>1</v>
      </c>
      <c r="F1927" s="161" t="s">
        <v>292</v>
      </c>
      <c r="H1927" s="162">
        <v>612.76400000000001</v>
      </c>
      <c r="I1927" s="163"/>
      <c r="L1927" s="159"/>
      <c r="M1927" s="164"/>
      <c r="T1927" s="165"/>
      <c r="AT1927" s="160" t="s">
        <v>290</v>
      </c>
      <c r="AU1927" s="160" t="s">
        <v>85</v>
      </c>
      <c r="AV1927" s="13" t="s">
        <v>288</v>
      </c>
      <c r="AW1927" s="13" t="s">
        <v>32</v>
      </c>
      <c r="AX1927" s="13" t="s">
        <v>83</v>
      </c>
      <c r="AY1927" s="160" t="s">
        <v>282</v>
      </c>
    </row>
    <row r="1928" spans="2:65" s="1" customFormat="1" ht="24.2" customHeight="1" x14ac:dyDescent="0.2">
      <c r="B1928" s="32"/>
      <c r="C1928" s="137" t="s">
        <v>2060</v>
      </c>
      <c r="D1928" s="137" t="s">
        <v>284</v>
      </c>
      <c r="E1928" s="138" t="s">
        <v>2061</v>
      </c>
      <c r="F1928" s="139" t="s">
        <v>2062</v>
      </c>
      <c r="G1928" s="140" t="s">
        <v>471</v>
      </c>
      <c r="H1928" s="141">
        <v>109.14</v>
      </c>
      <c r="I1928" s="142"/>
      <c r="J1928" s="143">
        <f>ROUND(I1928*H1928,2)</f>
        <v>0</v>
      </c>
      <c r="K1928" s="144"/>
      <c r="L1928" s="32"/>
      <c r="M1928" s="145" t="s">
        <v>1</v>
      </c>
      <c r="N1928" s="146" t="s">
        <v>41</v>
      </c>
      <c r="P1928" s="147">
        <f>O1928*H1928</f>
        <v>0</v>
      </c>
      <c r="Q1928" s="147">
        <v>3.6850000000000001E-2</v>
      </c>
      <c r="R1928" s="147">
        <f>Q1928*H1928</f>
        <v>4.0218090000000002</v>
      </c>
      <c r="S1928" s="147">
        <v>0</v>
      </c>
      <c r="T1928" s="148">
        <f>S1928*H1928</f>
        <v>0</v>
      </c>
      <c r="AR1928" s="149" t="s">
        <v>199</v>
      </c>
      <c r="AT1928" s="149" t="s">
        <v>284</v>
      </c>
      <c r="AU1928" s="149" t="s">
        <v>85</v>
      </c>
      <c r="AY1928" s="17" t="s">
        <v>282</v>
      </c>
      <c r="BE1928" s="150">
        <f>IF(N1928="základní",J1928,0)</f>
        <v>0</v>
      </c>
      <c r="BF1928" s="150">
        <f>IF(N1928="snížená",J1928,0)</f>
        <v>0</v>
      </c>
      <c r="BG1928" s="150">
        <f>IF(N1928="zákl. přenesená",J1928,0)</f>
        <v>0</v>
      </c>
      <c r="BH1928" s="150">
        <f>IF(N1928="sníž. přenesená",J1928,0)</f>
        <v>0</v>
      </c>
      <c r="BI1928" s="150">
        <f>IF(N1928="nulová",J1928,0)</f>
        <v>0</v>
      </c>
      <c r="BJ1928" s="17" t="s">
        <v>83</v>
      </c>
      <c r="BK1928" s="150">
        <f>ROUND(I1928*H1928,2)</f>
        <v>0</v>
      </c>
      <c r="BL1928" s="17" t="s">
        <v>199</v>
      </c>
      <c r="BM1928" s="149" t="s">
        <v>2063</v>
      </c>
    </row>
    <row r="1929" spans="2:65" s="15" customFormat="1" x14ac:dyDescent="0.2">
      <c r="B1929" s="173"/>
      <c r="D1929" s="152" t="s">
        <v>290</v>
      </c>
      <c r="E1929" s="174" t="s">
        <v>1</v>
      </c>
      <c r="F1929" s="175" t="s">
        <v>2064</v>
      </c>
      <c r="H1929" s="174" t="s">
        <v>1</v>
      </c>
      <c r="I1929" s="176"/>
      <c r="L1929" s="173"/>
      <c r="M1929" s="177"/>
      <c r="T1929" s="178"/>
      <c r="AT1929" s="174" t="s">
        <v>290</v>
      </c>
      <c r="AU1929" s="174" t="s">
        <v>85</v>
      </c>
      <c r="AV1929" s="15" t="s">
        <v>83</v>
      </c>
      <c r="AW1929" s="15" t="s">
        <v>32</v>
      </c>
      <c r="AX1929" s="15" t="s">
        <v>76</v>
      </c>
      <c r="AY1929" s="174" t="s">
        <v>282</v>
      </c>
    </row>
    <row r="1930" spans="2:65" s="12" customFormat="1" x14ac:dyDescent="0.2">
      <c r="B1930" s="151"/>
      <c r="D1930" s="152" t="s">
        <v>290</v>
      </c>
      <c r="E1930" s="153" t="s">
        <v>1</v>
      </c>
      <c r="F1930" s="154" t="s">
        <v>2065</v>
      </c>
      <c r="H1930" s="155">
        <v>17.34</v>
      </c>
      <c r="I1930" s="156"/>
      <c r="L1930" s="151"/>
      <c r="M1930" s="157"/>
      <c r="T1930" s="158"/>
      <c r="AT1930" s="153" t="s">
        <v>290</v>
      </c>
      <c r="AU1930" s="153" t="s">
        <v>85</v>
      </c>
      <c r="AV1930" s="12" t="s">
        <v>85</v>
      </c>
      <c r="AW1930" s="12" t="s">
        <v>32</v>
      </c>
      <c r="AX1930" s="12" t="s">
        <v>76</v>
      </c>
      <c r="AY1930" s="153" t="s">
        <v>282</v>
      </c>
    </row>
    <row r="1931" spans="2:65" s="12" customFormat="1" x14ac:dyDescent="0.2">
      <c r="B1931" s="151"/>
      <c r="D1931" s="152" t="s">
        <v>290</v>
      </c>
      <c r="E1931" s="153" t="s">
        <v>1</v>
      </c>
      <c r="F1931" s="154" t="s">
        <v>2066</v>
      </c>
      <c r="H1931" s="155">
        <v>91.8</v>
      </c>
      <c r="I1931" s="156"/>
      <c r="L1931" s="151"/>
      <c r="M1931" s="157"/>
      <c r="T1931" s="158"/>
      <c r="AT1931" s="153" t="s">
        <v>290</v>
      </c>
      <c r="AU1931" s="153" t="s">
        <v>85</v>
      </c>
      <c r="AV1931" s="12" t="s">
        <v>85</v>
      </c>
      <c r="AW1931" s="12" t="s">
        <v>32</v>
      </c>
      <c r="AX1931" s="12" t="s">
        <v>76</v>
      </c>
      <c r="AY1931" s="153" t="s">
        <v>282</v>
      </c>
    </row>
    <row r="1932" spans="2:65" s="13" customFormat="1" x14ac:dyDescent="0.2">
      <c r="B1932" s="159"/>
      <c r="D1932" s="152" t="s">
        <v>290</v>
      </c>
      <c r="E1932" s="160" t="s">
        <v>1</v>
      </c>
      <c r="F1932" s="161" t="s">
        <v>292</v>
      </c>
      <c r="H1932" s="162">
        <v>109.14</v>
      </c>
      <c r="I1932" s="163"/>
      <c r="L1932" s="159"/>
      <c r="M1932" s="164"/>
      <c r="T1932" s="165"/>
      <c r="AT1932" s="160" t="s">
        <v>290</v>
      </c>
      <c r="AU1932" s="160" t="s">
        <v>85</v>
      </c>
      <c r="AV1932" s="13" t="s">
        <v>288</v>
      </c>
      <c r="AW1932" s="13" t="s">
        <v>32</v>
      </c>
      <c r="AX1932" s="13" t="s">
        <v>83</v>
      </c>
      <c r="AY1932" s="160" t="s">
        <v>282</v>
      </c>
    </row>
    <row r="1933" spans="2:65" s="1" customFormat="1" ht="37.9" customHeight="1" x14ac:dyDescent="0.2">
      <c r="B1933" s="32"/>
      <c r="C1933" s="137" t="s">
        <v>2067</v>
      </c>
      <c r="D1933" s="137" t="s">
        <v>284</v>
      </c>
      <c r="E1933" s="138" t="s">
        <v>2068</v>
      </c>
      <c r="F1933" s="139" t="s">
        <v>2069</v>
      </c>
      <c r="G1933" s="140" t="s">
        <v>287</v>
      </c>
      <c r="H1933" s="141">
        <v>235.12200000000001</v>
      </c>
      <c r="I1933" s="142"/>
      <c r="J1933" s="143">
        <f>ROUND(I1933*H1933,2)</f>
        <v>0</v>
      </c>
      <c r="K1933" s="144"/>
      <c r="L1933" s="32"/>
      <c r="M1933" s="145" t="s">
        <v>1</v>
      </c>
      <c r="N1933" s="146" t="s">
        <v>41</v>
      </c>
      <c r="P1933" s="147">
        <f>O1933*H1933</f>
        <v>0</v>
      </c>
      <c r="Q1933" s="147">
        <v>2.7189999999999999E-2</v>
      </c>
      <c r="R1933" s="147">
        <f>Q1933*H1933</f>
        <v>6.3929671800000003</v>
      </c>
      <c r="S1933" s="147">
        <v>0</v>
      </c>
      <c r="T1933" s="148">
        <f>S1933*H1933</f>
        <v>0</v>
      </c>
      <c r="AR1933" s="149" t="s">
        <v>199</v>
      </c>
      <c r="AT1933" s="149" t="s">
        <v>284</v>
      </c>
      <c r="AU1933" s="149" t="s">
        <v>85</v>
      </c>
      <c r="AY1933" s="17" t="s">
        <v>282</v>
      </c>
      <c r="BE1933" s="150">
        <f>IF(N1933="základní",J1933,0)</f>
        <v>0</v>
      </c>
      <c r="BF1933" s="150">
        <f>IF(N1933="snížená",J1933,0)</f>
        <v>0</v>
      </c>
      <c r="BG1933" s="150">
        <f>IF(N1933="zákl. přenesená",J1933,0)</f>
        <v>0</v>
      </c>
      <c r="BH1933" s="150">
        <f>IF(N1933="sníž. přenesená",J1933,0)</f>
        <v>0</v>
      </c>
      <c r="BI1933" s="150">
        <f>IF(N1933="nulová",J1933,0)</f>
        <v>0</v>
      </c>
      <c r="BJ1933" s="17" t="s">
        <v>83</v>
      </c>
      <c r="BK1933" s="150">
        <f>ROUND(I1933*H1933,2)</f>
        <v>0</v>
      </c>
      <c r="BL1933" s="17" t="s">
        <v>199</v>
      </c>
      <c r="BM1933" s="149" t="s">
        <v>2070</v>
      </c>
    </row>
    <row r="1934" spans="2:65" s="15" customFormat="1" x14ac:dyDescent="0.2">
      <c r="B1934" s="173"/>
      <c r="D1934" s="152" t="s">
        <v>290</v>
      </c>
      <c r="E1934" s="174" t="s">
        <v>1</v>
      </c>
      <c r="F1934" s="175" t="s">
        <v>1143</v>
      </c>
      <c r="H1934" s="174" t="s">
        <v>1</v>
      </c>
      <c r="I1934" s="176"/>
      <c r="L1934" s="173"/>
      <c r="M1934" s="177"/>
      <c r="T1934" s="178"/>
      <c r="AT1934" s="174" t="s">
        <v>290</v>
      </c>
      <c r="AU1934" s="174" t="s">
        <v>85</v>
      </c>
      <c r="AV1934" s="15" t="s">
        <v>83</v>
      </c>
      <c r="AW1934" s="15" t="s">
        <v>32</v>
      </c>
      <c r="AX1934" s="15" t="s">
        <v>76</v>
      </c>
      <c r="AY1934" s="174" t="s">
        <v>282</v>
      </c>
    </row>
    <row r="1935" spans="2:65" s="15" customFormat="1" x14ac:dyDescent="0.2">
      <c r="B1935" s="173"/>
      <c r="D1935" s="152" t="s">
        <v>290</v>
      </c>
      <c r="E1935" s="174" t="s">
        <v>1</v>
      </c>
      <c r="F1935" s="175" t="s">
        <v>1143</v>
      </c>
      <c r="H1935" s="174" t="s">
        <v>1</v>
      </c>
      <c r="I1935" s="176"/>
      <c r="L1935" s="173"/>
      <c r="M1935" s="177"/>
      <c r="T1935" s="178"/>
      <c r="AT1935" s="174" t="s">
        <v>290</v>
      </c>
      <c r="AU1935" s="174" t="s">
        <v>85</v>
      </c>
      <c r="AV1935" s="15" t="s">
        <v>83</v>
      </c>
      <c r="AW1935" s="15" t="s">
        <v>32</v>
      </c>
      <c r="AX1935" s="15" t="s">
        <v>76</v>
      </c>
      <c r="AY1935" s="174" t="s">
        <v>282</v>
      </c>
    </row>
    <row r="1936" spans="2:65" s="12" customFormat="1" x14ac:dyDescent="0.2">
      <c r="B1936" s="151"/>
      <c r="D1936" s="152" t="s">
        <v>290</v>
      </c>
      <c r="E1936" s="153" t="s">
        <v>1</v>
      </c>
      <c r="F1936" s="154" t="s">
        <v>1144</v>
      </c>
      <c r="H1936" s="155">
        <v>187.88</v>
      </c>
      <c r="I1936" s="156"/>
      <c r="L1936" s="151"/>
      <c r="M1936" s="157"/>
      <c r="T1936" s="158"/>
      <c r="AT1936" s="153" t="s">
        <v>290</v>
      </c>
      <c r="AU1936" s="153" t="s">
        <v>85</v>
      </c>
      <c r="AV1936" s="12" t="s">
        <v>85</v>
      </c>
      <c r="AW1936" s="12" t="s">
        <v>32</v>
      </c>
      <c r="AX1936" s="12" t="s">
        <v>76</v>
      </c>
      <c r="AY1936" s="153" t="s">
        <v>282</v>
      </c>
    </row>
    <row r="1937" spans="2:65" s="12" customFormat="1" x14ac:dyDescent="0.2">
      <c r="B1937" s="151"/>
      <c r="D1937" s="152" t="s">
        <v>290</v>
      </c>
      <c r="E1937" s="153" t="s">
        <v>1</v>
      </c>
      <c r="F1937" s="154" t="s">
        <v>1145</v>
      </c>
      <c r="H1937" s="155">
        <v>-13.44</v>
      </c>
      <c r="I1937" s="156"/>
      <c r="L1937" s="151"/>
      <c r="M1937" s="157"/>
      <c r="T1937" s="158"/>
      <c r="AT1937" s="153" t="s">
        <v>290</v>
      </c>
      <c r="AU1937" s="153" t="s">
        <v>85</v>
      </c>
      <c r="AV1937" s="12" t="s">
        <v>85</v>
      </c>
      <c r="AW1937" s="12" t="s">
        <v>32</v>
      </c>
      <c r="AX1937" s="12" t="s">
        <v>76</v>
      </c>
      <c r="AY1937" s="153" t="s">
        <v>282</v>
      </c>
    </row>
    <row r="1938" spans="2:65" s="12" customFormat="1" x14ac:dyDescent="0.2">
      <c r="B1938" s="151"/>
      <c r="D1938" s="152" t="s">
        <v>290</v>
      </c>
      <c r="E1938" s="153" t="s">
        <v>1</v>
      </c>
      <c r="F1938" s="154" t="s">
        <v>1627</v>
      </c>
      <c r="H1938" s="155">
        <v>69.795000000000002</v>
      </c>
      <c r="I1938" s="156"/>
      <c r="L1938" s="151"/>
      <c r="M1938" s="157"/>
      <c r="T1938" s="158"/>
      <c r="AT1938" s="153" t="s">
        <v>290</v>
      </c>
      <c r="AU1938" s="153" t="s">
        <v>85</v>
      </c>
      <c r="AV1938" s="12" t="s">
        <v>85</v>
      </c>
      <c r="AW1938" s="12" t="s">
        <v>32</v>
      </c>
      <c r="AX1938" s="12" t="s">
        <v>76</v>
      </c>
      <c r="AY1938" s="153" t="s">
        <v>282</v>
      </c>
    </row>
    <row r="1939" spans="2:65" s="12" customFormat="1" ht="33.75" x14ac:dyDescent="0.2">
      <c r="B1939" s="151"/>
      <c r="D1939" s="152" t="s">
        <v>290</v>
      </c>
      <c r="E1939" s="153" t="s">
        <v>1</v>
      </c>
      <c r="F1939" s="154" t="s">
        <v>1148</v>
      </c>
      <c r="H1939" s="155">
        <v>-81.314999999999998</v>
      </c>
      <c r="I1939" s="156"/>
      <c r="L1939" s="151"/>
      <c r="M1939" s="157"/>
      <c r="T1939" s="158"/>
      <c r="AT1939" s="153" t="s">
        <v>290</v>
      </c>
      <c r="AU1939" s="153" t="s">
        <v>85</v>
      </c>
      <c r="AV1939" s="12" t="s">
        <v>85</v>
      </c>
      <c r="AW1939" s="12" t="s">
        <v>32</v>
      </c>
      <c r="AX1939" s="12" t="s">
        <v>76</v>
      </c>
      <c r="AY1939" s="153" t="s">
        <v>282</v>
      </c>
    </row>
    <row r="1940" spans="2:65" s="14" customFormat="1" x14ac:dyDescent="0.2">
      <c r="B1940" s="166"/>
      <c r="D1940" s="152" t="s">
        <v>290</v>
      </c>
      <c r="E1940" s="167" t="s">
        <v>1</v>
      </c>
      <c r="F1940" s="168" t="s">
        <v>306</v>
      </c>
      <c r="H1940" s="169">
        <v>162.91999999999999</v>
      </c>
      <c r="I1940" s="170"/>
      <c r="L1940" s="166"/>
      <c r="M1940" s="171"/>
      <c r="T1940" s="172"/>
      <c r="AT1940" s="167" t="s">
        <v>290</v>
      </c>
      <c r="AU1940" s="167" t="s">
        <v>85</v>
      </c>
      <c r="AV1940" s="14" t="s">
        <v>105</v>
      </c>
      <c r="AW1940" s="14" t="s">
        <v>32</v>
      </c>
      <c r="AX1940" s="14" t="s">
        <v>76</v>
      </c>
      <c r="AY1940" s="167" t="s">
        <v>282</v>
      </c>
    </row>
    <row r="1941" spans="2:65" s="12" customFormat="1" x14ac:dyDescent="0.2">
      <c r="B1941" s="151"/>
      <c r="D1941" s="152" t="s">
        <v>290</v>
      </c>
      <c r="E1941" s="153" t="s">
        <v>1</v>
      </c>
      <c r="F1941" s="154" t="s">
        <v>1149</v>
      </c>
      <c r="H1941" s="155">
        <v>128.80000000000001</v>
      </c>
      <c r="I1941" s="156"/>
      <c r="L1941" s="151"/>
      <c r="M1941" s="157"/>
      <c r="T1941" s="158"/>
      <c r="AT1941" s="153" t="s">
        <v>290</v>
      </c>
      <c r="AU1941" s="153" t="s">
        <v>85</v>
      </c>
      <c r="AV1941" s="12" t="s">
        <v>85</v>
      </c>
      <c r="AW1941" s="12" t="s">
        <v>32</v>
      </c>
      <c r="AX1941" s="12" t="s">
        <v>76</v>
      </c>
      <c r="AY1941" s="153" t="s">
        <v>282</v>
      </c>
    </row>
    <row r="1942" spans="2:65" s="12" customFormat="1" x14ac:dyDescent="0.2">
      <c r="B1942" s="151"/>
      <c r="D1942" s="152" t="s">
        <v>290</v>
      </c>
      <c r="E1942" s="153" t="s">
        <v>1</v>
      </c>
      <c r="F1942" s="154" t="s">
        <v>1150</v>
      </c>
      <c r="H1942" s="155">
        <v>-58.185000000000002</v>
      </c>
      <c r="I1942" s="156"/>
      <c r="L1942" s="151"/>
      <c r="M1942" s="157"/>
      <c r="T1942" s="158"/>
      <c r="AT1942" s="153" t="s">
        <v>290</v>
      </c>
      <c r="AU1942" s="153" t="s">
        <v>85</v>
      </c>
      <c r="AV1942" s="12" t="s">
        <v>85</v>
      </c>
      <c r="AW1942" s="12" t="s">
        <v>32</v>
      </c>
      <c r="AX1942" s="12" t="s">
        <v>76</v>
      </c>
      <c r="AY1942" s="153" t="s">
        <v>282</v>
      </c>
    </row>
    <row r="1943" spans="2:65" s="14" customFormat="1" x14ac:dyDescent="0.2">
      <c r="B1943" s="166"/>
      <c r="D1943" s="152" t="s">
        <v>290</v>
      </c>
      <c r="E1943" s="167" t="s">
        <v>1</v>
      </c>
      <c r="F1943" s="168" t="s">
        <v>306</v>
      </c>
      <c r="H1943" s="169">
        <v>70.614999999999995</v>
      </c>
      <c r="I1943" s="170"/>
      <c r="L1943" s="166"/>
      <c r="M1943" s="171"/>
      <c r="T1943" s="172"/>
      <c r="AT1943" s="167" t="s">
        <v>290</v>
      </c>
      <c r="AU1943" s="167" t="s">
        <v>85</v>
      </c>
      <c r="AV1943" s="14" t="s">
        <v>105</v>
      </c>
      <c r="AW1943" s="14" t="s">
        <v>32</v>
      </c>
      <c r="AX1943" s="14" t="s">
        <v>76</v>
      </c>
      <c r="AY1943" s="167" t="s">
        <v>282</v>
      </c>
    </row>
    <row r="1944" spans="2:65" s="12" customFormat="1" x14ac:dyDescent="0.2">
      <c r="B1944" s="151"/>
      <c r="D1944" s="152" t="s">
        <v>290</v>
      </c>
      <c r="E1944" s="153" t="s">
        <v>1</v>
      </c>
      <c r="F1944" s="154" t="s">
        <v>1628</v>
      </c>
      <c r="H1944" s="155">
        <v>3.08</v>
      </c>
      <c r="I1944" s="156"/>
      <c r="L1944" s="151"/>
      <c r="M1944" s="157"/>
      <c r="T1944" s="158"/>
      <c r="AT1944" s="153" t="s">
        <v>290</v>
      </c>
      <c r="AU1944" s="153" t="s">
        <v>85</v>
      </c>
      <c r="AV1944" s="12" t="s">
        <v>85</v>
      </c>
      <c r="AW1944" s="12" t="s">
        <v>32</v>
      </c>
      <c r="AX1944" s="12" t="s">
        <v>76</v>
      </c>
      <c r="AY1944" s="153" t="s">
        <v>282</v>
      </c>
    </row>
    <row r="1945" spans="2:65" s="12" customFormat="1" ht="22.5" x14ac:dyDescent="0.2">
      <c r="B1945" s="151"/>
      <c r="D1945" s="152" t="s">
        <v>290</v>
      </c>
      <c r="E1945" s="153" t="s">
        <v>1</v>
      </c>
      <c r="F1945" s="154" t="s">
        <v>1629</v>
      </c>
      <c r="H1945" s="155">
        <v>19.071999999999999</v>
      </c>
      <c r="I1945" s="156"/>
      <c r="L1945" s="151"/>
      <c r="M1945" s="157"/>
      <c r="T1945" s="158"/>
      <c r="AT1945" s="153" t="s">
        <v>290</v>
      </c>
      <c r="AU1945" s="153" t="s">
        <v>85</v>
      </c>
      <c r="AV1945" s="12" t="s">
        <v>85</v>
      </c>
      <c r="AW1945" s="12" t="s">
        <v>32</v>
      </c>
      <c r="AX1945" s="12" t="s">
        <v>76</v>
      </c>
      <c r="AY1945" s="153" t="s">
        <v>282</v>
      </c>
    </row>
    <row r="1946" spans="2:65" s="12" customFormat="1" x14ac:dyDescent="0.2">
      <c r="B1946" s="151"/>
      <c r="D1946" s="152" t="s">
        <v>290</v>
      </c>
      <c r="E1946" s="153" t="s">
        <v>1</v>
      </c>
      <c r="F1946" s="154" t="s">
        <v>1630</v>
      </c>
      <c r="H1946" s="155">
        <v>11.55</v>
      </c>
      <c r="I1946" s="156"/>
      <c r="L1946" s="151"/>
      <c r="M1946" s="157"/>
      <c r="T1946" s="158"/>
      <c r="AT1946" s="153" t="s">
        <v>290</v>
      </c>
      <c r="AU1946" s="153" t="s">
        <v>85</v>
      </c>
      <c r="AV1946" s="12" t="s">
        <v>85</v>
      </c>
      <c r="AW1946" s="12" t="s">
        <v>32</v>
      </c>
      <c r="AX1946" s="12" t="s">
        <v>76</v>
      </c>
      <c r="AY1946" s="153" t="s">
        <v>282</v>
      </c>
    </row>
    <row r="1947" spans="2:65" s="14" customFormat="1" x14ac:dyDescent="0.2">
      <c r="B1947" s="166"/>
      <c r="D1947" s="152" t="s">
        <v>290</v>
      </c>
      <c r="E1947" s="167" t="s">
        <v>1</v>
      </c>
      <c r="F1947" s="168" t="s">
        <v>306</v>
      </c>
      <c r="H1947" s="169">
        <v>33.701999999999998</v>
      </c>
      <c r="I1947" s="170"/>
      <c r="L1947" s="166"/>
      <c r="M1947" s="171"/>
      <c r="T1947" s="172"/>
      <c r="AT1947" s="167" t="s">
        <v>290</v>
      </c>
      <c r="AU1947" s="167" t="s">
        <v>85</v>
      </c>
      <c r="AV1947" s="14" t="s">
        <v>105</v>
      </c>
      <c r="AW1947" s="14" t="s">
        <v>32</v>
      </c>
      <c r="AX1947" s="14" t="s">
        <v>76</v>
      </c>
      <c r="AY1947" s="167" t="s">
        <v>282</v>
      </c>
    </row>
    <row r="1948" spans="2:65" s="12" customFormat="1" x14ac:dyDescent="0.2">
      <c r="B1948" s="151"/>
      <c r="D1948" s="152" t="s">
        <v>290</v>
      </c>
      <c r="E1948" s="153" t="s">
        <v>1</v>
      </c>
      <c r="F1948" s="154" t="s">
        <v>1631</v>
      </c>
      <c r="H1948" s="155">
        <v>-32.115000000000002</v>
      </c>
      <c r="I1948" s="156"/>
      <c r="L1948" s="151"/>
      <c r="M1948" s="157"/>
      <c r="T1948" s="158"/>
      <c r="AT1948" s="153" t="s">
        <v>290</v>
      </c>
      <c r="AU1948" s="153" t="s">
        <v>85</v>
      </c>
      <c r="AV1948" s="12" t="s">
        <v>85</v>
      </c>
      <c r="AW1948" s="12" t="s">
        <v>32</v>
      </c>
      <c r="AX1948" s="12" t="s">
        <v>76</v>
      </c>
      <c r="AY1948" s="153" t="s">
        <v>282</v>
      </c>
    </row>
    <row r="1949" spans="2:65" s="14" customFormat="1" x14ac:dyDescent="0.2">
      <c r="B1949" s="166"/>
      <c r="D1949" s="152" t="s">
        <v>290</v>
      </c>
      <c r="E1949" s="167" t="s">
        <v>1</v>
      </c>
      <c r="F1949" s="168" t="s">
        <v>306</v>
      </c>
      <c r="H1949" s="169">
        <v>-32.115000000000002</v>
      </c>
      <c r="I1949" s="170"/>
      <c r="L1949" s="166"/>
      <c r="M1949" s="171"/>
      <c r="T1949" s="172"/>
      <c r="AT1949" s="167" t="s">
        <v>290</v>
      </c>
      <c r="AU1949" s="167" t="s">
        <v>85</v>
      </c>
      <c r="AV1949" s="14" t="s">
        <v>105</v>
      </c>
      <c r="AW1949" s="14" t="s">
        <v>32</v>
      </c>
      <c r="AX1949" s="14" t="s">
        <v>76</v>
      </c>
      <c r="AY1949" s="167" t="s">
        <v>282</v>
      </c>
    </row>
    <row r="1950" spans="2:65" s="13" customFormat="1" x14ac:dyDescent="0.2">
      <c r="B1950" s="159"/>
      <c r="D1950" s="152" t="s">
        <v>290</v>
      </c>
      <c r="E1950" s="160" t="s">
        <v>1</v>
      </c>
      <c r="F1950" s="161" t="s">
        <v>292</v>
      </c>
      <c r="H1950" s="162">
        <v>235.12200000000001</v>
      </c>
      <c r="I1950" s="163"/>
      <c r="L1950" s="159"/>
      <c r="M1950" s="164"/>
      <c r="T1950" s="165"/>
      <c r="AT1950" s="160" t="s">
        <v>290</v>
      </c>
      <c r="AU1950" s="160" t="s">
        <v>85</v>
      </c>
      <c r="AV1950" s="13" t="s">
        <v>288</v>
      </c>
      <c r="AW1950" s="13" t="s">
        <v>32</v>
      </c>
      <c r="AX1950" s="13" t="s">
        <v>83</v>
      </c>
      <c r="AY1950" s="160" t="s">
        <v>282</v>
      </c>
    </row>
    <row r="1951" spans="2:65" s="1" customFormat="1" ht="24.2" customHeight="1" x14ac:dyDescent="0.2">
      <c r="B1951" s="32"/>
      <c r="C1951" s="137" t="s">
        <v>2071</v>
      </c>
      <c r="D1951" s="137" t="s">
        <v>284</v>
      </c>
      <c r="E1951" s="138" t="s">
        <v>2072</v>
      </c>
      <c r="F1951" s="139" t="s">
        <v>2073</v>
      </c>
      <c r="G1951" s="140" t="s">
        <v>376</v>
      </c>
      <c r="H1951" s="141">
        <v>42.392000000000003</v>
      </c>
      <c r="I1951" s="142"/>
      <c r="J1951" s="143">
        <f>ROUND(I1951*H1951,2)</f>
        <v>0</v>
      </c>
      <c r="K1951" s="144"/>
      <c r="L1951" s="32"/>
      <c r="M1951" s="145" t="s">
        <v>1</v>
      </c>
      <c r="N1951" s="146" t="s">
        <v>41</v>
      </c>
      <c r="P1951" s="147">
        <f>O1951*H1951</f>
        <v>0</v>
      </c>
      <c r="Q1951" s="147">
        <v>0</v>
      </c>
      <c r="R1951" s="147">
        <f>Q1951*H1951</f>
        <v>0</v>
      </c>
      <c r="S1951" s="147">
        <v>0</v>
      </c>
      <c r="T1951" s="148">
        <f>S1951*H1951</f>
        <v>0</v>
      </c>
      <c r="AR1951" s="149" t="s">
        <v>199</v>
      </c>
      <c r="AT1951" s="149" t="s">
        <v>284</v>
      </c>
      <c r="AU1951" s="149" t="s">
        <v>85</v>
      </c>
      <c r="AY1951" s="17" t="s">
        <v>282</v>
      </c>
      <c r="BE1951" s="150">
        <f>IF(N1951="základní",J1951,0)</f>
        <v>0</v>
      </c>
      <c r="BF1951" s="150">
        <f>IF(N1951="snížená",J1951,0)</f>
        <v>0</v>
      </c>
      <c r="BG1951" s="150">
        <f>IF(N1951="zákl. přenesená",J1951,0)</f>
        <v>0</v>
      </c>
      <c r="BH1951" s="150">
        <f>IF(N1951="sníž. přenesená",J1951,0)</f>
        <v>0</v>
      </c>
      <c r="BI1951" s="150">
        <f>IF(N1951="nulová",J1951,0)</f>
        <v>0</v>
      </c>
      <c r="BJ1951" s="17" t="s">
        <v>83</v>
      </c>
      <c r="BK1951" s="150">
        <f>ROUND(I1951*H1951,2)</f>
        <v>0</v>
      </c>
      <c r="BL1951" s="17" t="s">
        <v>199</v>
      </c>
      <c r="BM1951" s="149" t="s">
        <v>2074</v>
      </c>
    </row>
    <row r="1952" spans="2:65" s="11" customFormat="1" ht="22.9" customHeight="1" x14ac:dyDescent="0.2">
      <c r="B1952" s="125"/>
      <c r="D1952" s="126" t="s">
        <v>75</v>
      </c>
      <c r="E1952" s="135" t="s">
        <v>2075</v>
      </c>
      <c r="F1952" s="135" t="s">
        <v>2076</v>
      </c>
      <c r="I1952" s="128"/>
      <c r="J1952" s="136">
        <f>BK1952</f>
        <v>0</v>
      </c>
      <c r="L1952" s="125"/>
      <c r="M1952" s="130"/>
      <c r="P1952" s="131">
        <f>SUM(P1953:P2023)</f>
        <v>0</v>
      </c>
      <c r="R1952" s="131">
        <f>SUM(R1953:R2023)</f>
        <v>5.8747184199999998</v>
      </c>
      <c r="T1952" s="132">
        <f>SUM(T1953:T2023)</f>
        <v>0</v>
      </c>
      <c r="AR1952" s="126" t="s">
        <v>85</v>
      </c>
      <c r="AT1952" s="133" t="s">
        <v>75</v>
      </c>
      <c r="AU1952" s="133" t="s">
        <v>83</v>
      </c>
      <c r="AY1952" s="126" t="s">
        <v>282</v>
      </c>
      <c r="BK1952" s="134">
        <f>SUM(BK1953:BK2023)</f>
        <v>0</v>
      </c>
    </row>
    <row r="1953" spans="2:65" s="1" customFormat="1" ht="55.5" customHeight="1" x14ac:dyDescent="0.2">
      <c r="B1953" s="32"/>
      <c r="C1953" s="137" t="s">
        <v>2077</v>
      </c>
      <c r="D1953" s="137" t="s">
        <v>284</v>
      </c>
      <c r="E1953" s="138" t="s">
        <v>2078</v>
      </c>
      <c r="F1953" s="139" t="s">
        <v>2079</v>
      </c>
      <c r="G1953" s="140" t="s">
        <v>287</v>
      </c>
      <c r="H1953" s="141">
        <v>1200.2449999999999</v>
      </c>
      <c r="I1953" s="142"/>
      <c r="J1953" s="143">
        <f>ROUND(I1953*H1953,2)</f>
        <v>0</v>
      </c>
      <c r="K1953" s="144"/>
      <c r="L1953" s="32"/>
      <c r="M1953" s="145" t="s">
        <v>1</v>
      </c>
      <c r="N1953" s="146" t="s">
        <v>41</v>
      </c>
      <c r="P1953" s="147">
        <f>O1953*H1953</f>
        <v>0</v>
      </c>
      <c r="Q1953" s="147">
        <v>2.66E-3</v>
      </c>
      <c r="R1953" s="147">
        <f>Q1953*H1953</f>
        <v>3.1926516999999999</v>
      </c>
      <c r="S1953" s="147">
        <v>0</v>
      </c>
      <c r="T1953" s="148">
        <f>S1953*H1953</f>
        <v>0</v>
      </c>
      <c r="AR1953" s="149" t="s">
        <v>199</v>
      </c>
      <c r="AT1953" s="149" t="s">
        <v>284</v>
      </c>
      <c r="AU1953" s="149" t="s">
        <v>85</v>
      </c>
      <c r="AY1953" s="17" t="s">
        <v>282</v>
      </c>
      <c r="BE1953" s="150">
        <f>IF(N1953="základní",J1953,0)</f>
        <v>0</v>
      </c>
      <c r="BF1953" s="150">
        <f>IF(N1953="snížená",J1953,0)</f>
        <v>0</v>
      </c>
      <c r="BG1953" s="150">
        <f>IF(N1953="zákl. přenesená",J1953,0)</f>
        <v>0</v>
      </c>
      <c r="BH1953" s="150">
        <f>IF(N1953="sníž. přenesená",J1953,0)</f>
        <v>0</v>
      </c>
      <c r="BI1953" s="150">
        <f>IF(N1953="nulová",J1953,0)</f>
        <v>0</v>
      </c>
      <c r="BJ1953" s="17" t="s">
        <v>83</v>
      </c>
      <c r="BK1953" s="150">
        <f>ROUND(I1953*H1953,2)</f>
        <v>0</v>
      </c>
      <c r="BL1953" s="17" t="s">
        <v>199</v>
      </c>
      <c r="BM1953" s="149" t="s">
        <v>2080</v>
      </c>
    </row>
    <row r="1954" spans="2:65" s="12" customFormat="1" x14ac:dyDescent="0.2">
      <c r="B1954" s="151"/>
      <c r="D1954" s="152" t="s">
        <v>290</v>
      </c>
      <c r="E1954" s="153" t="s">
        <v>1</v>
      </c>
      <c r="F1954" s="154" t="s">
        <v>1611</v>
      </c>
      <c r="H1954" s="155">
        <v>1292.4849999999999</v>
      </c>
      <c r="I1954" s="156"/>
      <c r="L1954" s="151"/>
      <c r="M1954" s="157"/>
      <c r="T1954" s="158"/>
      <c r="AT1954" s="153" t="s">
        <v>290</v>
      </c>
      <c r="AU1954" s="153" t="s">
        <v>85</v>
      </c>
      <c r="AV1954" s="12" t="s">
        <v>85</v>
      </c>
      <c r="AW1954" s="12" t="s">
        <v>32</v>
      </c>
      <c r="AX1954" s="12" t="s">
        <v>76</v>
      </c>
      <c r="AY1954" s="153" t="s">
        <v>282</v>
      </c>
    </row>
    <row r="1955" spans="2:65" s="12" customFormat="1" x14ac:dyDescent="0.2">
      <c r="B1955" s="151"/>
      <c r="D1955" s="152" t="s">
        <v>290</v>
      </c>
      <c r="E1955" s="153" t="s">
        <v>1</v>
      </c>
      <c r="F1955" s="154" t="s">
        <v>1604</v>
      </c>
      <c r="H1955" s="155">
        <v>25.78</v>
      </c>
      <c r="I1955" s="156"/>
      <c r="L1955" s="151"/>
      <c r="M1955" s="157"/>
      <c r="T1955" s="158"/>
      <c r="AT1955" s="153" t="s">
        <v>290</v>
      </c>
      <c r="AU1955" s="153" t="s">
        <v>85</v>
      </c>
      <c r="AV1955" s="12" t="s">
        <v>85</v>
      </c>
      <c r="AW1955" s="12" t="s">
        <v>32</v>
      </c>
      <c r="AX1955" s="12" t="s">
        <v>76</v>
      </c>
      <c r="AY1955" s="153" t="s">
        <v>282</v>
      </c>
    </row>
    <row r="1956" spans="2:65" s="14" customFormat="1" x14ac:dyDescent="0.2">
      <c r="B1956" s="166"/>
      <c r="D1956" s="152" t="s">
        <v>290</v>
      </c>
      <c r="E1956" s="167" t="s">
        <v>1</v>
      </c>
      <c r="F1956" s="168" t="s">
        <v>306</v>
      </c>
      <c r="H1956" s="169">
        <v>1318.2650000000001</v>
      </c>
      <c r="I1956" s="170"/>
      <c r="L1956" s="166"/>
      <c r="M1956" s="171"/>
      <c r="T1956" s="172"/>
      <c r="AT1956" s="167" t="s">
        <v>290</v>
      </c>
      <c r="AU1956" s="167" t="s">
        <v>85</v>
      </c>
      <c r="AV1956" s="14" t="s">
        <v>105</v>
      </c>
      <c r="AW1956" s="14" t="s">
        <v>32</v>
      </c>
      <c r="AX1956" s="14" t="s">
        <v>76</v>
      </c>
      <c r="AY1956" s="167" t="s">
        <v>282</v>
      </c>
    </row>
    <row r="1957" spans="2:65" s="12" customFormat="1" x14ac:dyDescent="0.2">
      <c r="B1957" s="151"/>
      <c r="D1957" s="152" t="s">
        <v>290</v>
      </c>
      <c r="E1957" s="153" t="s">
        <v>1</v>
      </c>
      <c r="F1957" s="154" t="s">
        <v>1612</v>
      </c>
      <c r="H1957" s="155">
        <v>-80.58</v>
      </c>
      <c r="I1957" s="156"/>
      <c r="L1957" s="151"/>
      <c r="M1957" s="157"/>
      <c r="T1957" s="158"/>
      <c r="AT1957" s="153" t="s">
        <v>290</v>
      </c>
      <c r="AU1957" s="153" t="s">
        <v>85</v>
      </c>
      <c r="AV1957" s="12" t="s">
        <v>85</v>
      </c>
      <c r="AW1957" s="12" t="s">
        <v>32</v>
      </c>
      <c r="AX1957" s="12" t="s">
        <v>76</v>
      </c>
      <c r="AY1957" s="153" t="s">
        <v>282</v>
      </c>
    </row>
    <row r="1958" spans="2:65" s="14" customFormat="1" x14ac:dyDescent="0.2">
      <c r="B1958" s="166"/>
      <c r="D1958" s="152" t="s">
        <v>290</v>
      </c>
      <c r="E1958" s="167" t="s">
        <v>1</v>
      </c>
      <c r="F1958" s="168" t="s">
        <v>306</v>
      </c>
      <c r="H1958" s="169">
        <v>-80.58</v>
      </c>
      <c r="I1958" s="170"/>
      <c r="L1958" s="166"/>
      <c r="M1958" s="171"/>
      <c r="T1958" s="172"/>
      <c r="AT1958" s="167" t="s">
        <v>290</v>
      </c>
      <c r="AU1958" s="167" t="s">
        <v>85</v>
      </c>
      <c r="AV1958" s="14" t="s">
        <v>105</v>
      </c>
      <c r="AW1958" s="14" t="s">
        <v>32</v>
      </c>
      <c r="AX1958" s="14" t="s">
        <v>76</v>
      </c>
      <c r="AY1958" s="167" t="s">
        <v>282</v>
      </c>
    </row>
    <row r="1959" spans="2:65" s="12" customFormat="1" x14ac:dyDescent="0.2">
      <c r="B1959" s="151"/>
      <c r="D1959" s="152" t="s">
        <v>290</v>
      </c>
      <c r="E1959" s="153" t="s">
        <v>1</v>
      </c>
      <c r="F1959" s="154" t="s">
        <v>1613</v>
      </c>
      <c r="H1959" s="155">
        <v>-37.44</v>
      </c>
      <c r="I1959" s="156"/>
      <c r="L1959" s="151"/>
      <c r="M1959" s="157"/>
      <c r="T1959" s="158"/>
      <c r="AT1959" s="153" t="s">
        <v>290</v>
      </c>
      <c r="AU1959" s="153" t="s">
        <v>85</v>
      </c>
      <c r="AV1959" s="12" t="s">
        <v>85</v>
      </c>
      <c r="AW1959" s="12" t="s">
        <v>32</v>
      </c>
      <c r="AX1959" s="12" t="s">
        <v>76</v>
      </c>
      <c r="AY1959" s="153" t="s">
        <v>282</v>
      </c>
    </row>
    <row r="1960" spans="2:65" s="14" customFormat="1" x14ac:dyDescent="0.2">
      <c r="B1960" s="166"/>
      <c r="D1960" s="152" t="s">
        <v>290</v>
      </c>
      <c r="E1960" s="167" t="s">
        <v>1</v>
      </c>
      <c r="F1960" s="168" t="s">
        <v>306</v>
      </c>
      <c r="H1960" s="169">
        <v>-37.44</v>
      </c>
      <c r="I1960" s="170"/>
      <c r="L1960" s="166"/>
      <c r="M1960" s="171"/>
      <c r="T1960" s="172"/>
      <c r="AT1960" s="167" t="s">
        <v>290</v>
      </c>
      <c r="AU1960" s="167" t="s">
        <v>85</v>
      </c>
      <c r="AV1960" s="14" t="s">
        <v>105</v>
      </c>
      <c r="AW1960" s="14" t="s">
        <v>32</v>
      </c>
      <c r="AX1960" s="14" t="s">
        <v>76</v>
      </c>
      <c r="AY1960" s="167" t="s">
        <v>282</v>
      </c>
    </row>
    <row r="1961" spans="2:65" s="13" customFormat="1" x14ac:dyDescent="0.2">
      <c r="B1961" s="159"/>
      <c r="D1961" s="152" t="s">
        <v>290</v>
      </c>
      <c r="E1961" s="160" t="s">
        <v>1</v>
      </c>
      <c r="F1961" s="161" t="s">
        <v>292</v>
      </c>
      <c r="H1961" s="162">
        <v>1200.2449999999999</v>
      </c>
      <c r="I1961" s="163"/>
      <c r="L1961" s="159"/>
      <c r="M1961" s="164"/>
      <c r="T1961" s="165"/>
      <c r="AT1961" s="160" t="s">
        <v>290</v>
      </c>
      <c r="AU1961" s="160" t="s">
        <v>85</v>
      </c>
      <c r="AV1961" s="13" t="s">
        <v>288</v>
      </c>
      <c r="AW1961" s="13" t="s">
        <v>32</v>
      </c>
      <c r="AX1961" s="13" t="s">
        <v>83</v>
      </c>
      <c r="AY1961" s="160" t="s">
        <v>282</v>
      </c>
    </row>
    <row r="1962" spans="2:65" s="1" customFormat="1" ht="62.65" customHeight="1" x14ac:dyDescent="0.2">
      <c r="B1962" s="32"/>
      <c r="C1962" s="137" t="s">
        <v>2081</v>
      </c>
      <c r="D1962" s="137" t="s">
        <v>284</v>
      </c>
      <c r="E1962" s="138" t="s">
        <v>2082</v>
      </c>
      <c r="F1962" s="139" t="s">
        <v>2083</v>
      </c>
      <c r="G1962" s="140" t="s">
        <v>287</v>
      </c>
      <c r="H1962" s="141">
        <v>235.12200000000001</v>
      </c>
      <c r="I1962" s="142"/>
      <c r="J1962" s="143">
        <f>ROUND(I1962*H1962,2)</f>
        <v>0</v>
      </c>
      <c r="K1962" s="144"/>
      <c r="L1962" s="32"/>
      <c r="M1962" s="145" t="s">
        <v>1</v>
      </c>
      <c r="N1962" s="146" t="s">
        <v>41</v>
      </c>
      <c r="P1962" s="147">
        <f>O1962*H1962</f>
        <v>0</v>
      </c>
      <c r="Q1962" s="147">
        <v>2.66E-3</v>
      </c>
      <c r="R1962" s="147">
        <f>Q1962*H1962</f>
        <v>0.62542452000000004</v>
      </c>
      <c r="S1962" s="147">
        <v>0</v>
      </c>
      <c r="T1962" s="148">
        <f>S1962*H1962</f>
        <v>0</v>
      </c>
      <c r="AR1962" s="149" t="s">
        <v>199</v>
      </c>
      <c r="AT1962" s="149" t="s">
        <v>284</v>
      </c>
      <c r="AU1962" s="149" t="s">
        <v>85</v>
      </c>
      <c r="AY1962" s="17" t="s">
        <v>282</v>
      </c>
      <c r="BE1962" s="150">
        <f>IF(N1962="základní",J1962,0)</f>
        <v>0</v>
      </c>
      <c r="BF1962" s="150">
        <f>IF(N1962="snížená",J1962,0)</f>
        <v>0</v>
      </c>
      <c r="BG1962" s="150">
        <f>IF(N1962="zákl. přenesená",J1962,0)</f>
        <v>0</v>
      </c>
      <c r="BH1962" s="150">
        <f>IF(N1962="sníž. přenesená",J1962,0)</f>
        <v>0</v>
      </c>
      <c r="BI1962" s="150">
        <f>IF(N1962="nulová",J1962,0)</f>
        <v>0</v>
      </c>
      <c r="BJ1962" s="17" t="s">
        <v>83</v>
      </c>
      <c r="BK1962" s="150">
        <f>ROUND(I1962*H1962,2)</f>
        <v>0</v>
      </c>
      <c r="BL1962" s="17" t="s">
        <v>199</v>
      </c>
      <c r="BM1962" s="149" t="s">
        <v>2084</v>
      </c>
    </row>
    <row r="1963" spans="2:65" s="15" customFormat="1" x14ac:dyDescent="0.2">
      <c r="B1963" s="173"/>
      <c r="D1963" s="152" t="s">
        <v>290</v>
      </c>
      <c r="E1963" s="174" t="s">
        <v>1</v>
      </c>
      <c r="F1963" s="175" t="s">
        <v>1143</v>
      </c>
      <c r="H1963" s="174" t="s">
        <v>1</v>
      </c>
      <c r="I1963" s="176"/>
      <c r="L1963" s="173"/>
      <c r="M1963" s="177"/>
      <c r="T1963" s="178"/>
      <c r="AT1963" s="174" t="s">
        <v>290</v>
      </c>
      <c r="AU1963" s="174" t="s">
        <v>85</v>
      </c>
      <c r="AV1963" s="15" t="s">
        <v>83</v>
      </c>
      <c r="AW1963" s="15" t="s">
        <v>32</v>
      </c>
      <c r="AX1963" s="15" t="s">
        <v>76</v>
      </c>
      <c r="AY1963" s="174" t="s">
        <v>282</v>
      </c>
    </row>
    <row r="1964" spans="2:65" s="12" customFormat="1" x14ac:dyDescent="0.2">
      <c r="B1964" s="151"/>
      <c r="D1964" s="152" t="s">
        <v>290</v>
      </c>
      <c r="E1964" s="153" t="s">
        <v>1</v>
      </c>
      <c r="F1964" s="154" t="s">
        <v>1144</v>
      </c>
      <c r="H1964" s="155">
        <v>187.88</v>
      </c>
      <c r="I1964" s="156"/>
      <c r="L1964" s="151"/>
      <c r="M1964" s="157"/>
      <c r="T1964" s="158"/>
      <c r="AT1964" s="153" t="s">
        <v>290</v>
      </c>
      <c r="AU1964" s="153" t="s">
        <v>85</v>
      </c>
      <c r="AV1964" s="12" t="s">
        <v>85</v>
      </c>
      <c r="AW1964" s="12" t="s">
        <v>32</v>
      </c>
      <c r="AX1964" s="12" t="s">
        <v>76</v>
      </c>
      <c r="AY1964" s="153" t="s">
        <v>282</v>
      </c>
    </row>
    <row r="1965" spans="2:65" s="12" customFormat="1" x14ac:dyDescent="0.2">
      <c r="B1965" s="151"/>
      <c r="D1965" s="152" t="s">
        <v>290</v>
      </c>
      <c r="E1965" s="153" t="s">
        <v>1</v>
      </c>
      <c r="F1965" s="154" t="s">
        <v>1145</v>
      </c>
      <c r="H1965" s="155">
        <v>-13.44</v>
      </c>
      <c r="I1965" s="156"/>
      <c r="L1965" s="151"/>
      <c r="M1965" s="157"/>
      <c r="T1965" s="158"/>
      <c r="AT1965" s="153" t="s">
        <v>290</v>
      </c>
      <c r="AU1965" s="153" t="s">
        <v>85</v>
      </c>
      <c r="AV1965" s="12" t="s">
        <v>85</v>
      </c>
      <c r="AW1965" s="12" t="s">
        <v>32</v>
      </c>
      <c r="AX1965" s="12" t="s">
        <v>76</v>
      </c>
      <c r="AY1965" s="153" t="s">
        <v>282</v>
      </c>
    </row>
    <row r="1966" spans="2:65" s="12" customFormat="1" x14ac:dyDescent="0.2">
      <c r="B1966" s="151"/>
      <c r="D1966" s="152" t="s">
        <v>290</v>
      </c>
      <c r="E1966" s="153" t="s">
        <v>1</v>
      </c>
      <c r="F1966" s="154" t="s">
        <v>1627</v>
      </c>
      <c r="H1966" s="155">
        <v>69.795000000000002</v>
      </c>
      <c r="I1966" s="156"/>
      <c r="L1966" s="151"/>
      <c r="M1966" s="157"/>
      <c r="T1966" s="158"/>
      <c r="AT1966" s="153" t="s">
        <v>290</v>
      </c>
      <c r="AU1966" s="153" t="s">
        <v>85</v>
      </c>
      <c r="AV1966" s="12" t="s">
        <v>85</v>
      </c>
      <c r="AW1966" s="12" t="s">
        <v>32</v>
      </c>
      <c r="AX1966" s="12" t="s">
        <v>76</v>
      </c>
      <c r="AY1966" s="153" t="s">
        <v>282</v>
      </c>
    </row>
    <row r="1967" spans="2:65" s="12" customFormat="1" ht="33.75" x14ac:dyDescent="0.2">
      <c r="B1967" s="151"/>
      <c r="D1967" s="152" t="s">
        <v>290</v>
      </c>
      <c r="E1967" s="153" t="s">
        <v>1</v>
      </c>
      <c r="F1967" s="154" t="s">
        <v>1148</v>
      </c>
      <c r="H1967" s="155">
        <v>-81.314999999999998</v>
      </c>
      <c r="I1967" s="156"/>
      <c r="L1967" s="151"/>
      <c r="M1967" s="157"/>
      <c r="T1967" s="158"/>
      <c r="AT1967" s="153" t="s">
        <v>290</v>
      </c>
      <c r="AU1967" s="153" t="s">
        <v>85</v>
      </c>
      <c r="AV1967" s="12" t="s">
        <v>85</v>
      </c>
      <c r="AW1967" s="12" t="s">
        <v>32</v>
      </c>
      <c r="AX1967" s="12" t="s">
        <v>76</v>
      </c>
      <c r="AY1967" s="153" t="s">
        <v>282</v>
      </c>
    </row>
    <row r="1968" spans="2:65" s="14" customFormat="1" x14ac:dyDescent="0.2">
      <c r="B1968" s="166"/>
      <c r="D1968" s="152" t="s">
        <v>290</v>
      </c>
      <c r="E1968" s="167" t="s">
        <v>1</v>
      </c>
      <c r="F1968" s="168" t="s">
        <v>306</v>
      </c>
      <c r="H1968" s="169">
        <v>162.91999999999999</v>
      </c>
      <c r="I1968" s="170"/>
      <c r="L1968" s="166"/>
      <c r="M1968" s="171"/>
      <c r="T1968" s="172"/>
      <c r="AT1968" s="167" t="s">
        <v>290</v>
      </c>
      <c r="AU1968" s="167" t="s">
        <v>85</v>
      </c>
      <c r="AV1968" s="14" t="s">
        <v>105</v>
      </c>
      <c r="AW1968" s="14" t="s">
        <v>32</v>
      </c>
      <c r="AX1968" s="14" t="s">
        <v>76</v>
      </c>
      <c r="AY1968" s="167" t="s">
        <v>282</v>
      </c>
    </row>
    <row r="1969" spans="2:65" s="12" customFormat="1" x14ac:dyDescent="0.2">
      <c r="B1969" s="151"/>
      <c r="D1969" s="152" t="s">
        <v>290</v>
      </c>
      <c r="E1969" s="153" t="s">
        <v>1</v>
      </c>
      <c r="F1969" s="154" t="s">
        <v>1149</v>
      </c>
      <c r="H1969" s="155">
        <v>128.80000000000001</v>
      </c>
      <c r="I1969" s="156"/>
      <c r="L1969" s="151"/>
      <c r="M1969" s="157"/>
      <c r="T1969" s="158"/>
      <c r="AT1969" s="153" t="s">
        <v>290</v>
      </c>
      <c r="AU1969" s="153" t="s">
        <v>85</v>
      </c>
      <c r="AV1969" s="12" t="s">
        <v>85</v>
      </c>
      <c r="AW1969" s="12" t="s">
        <v>32</v>
      </c>
      <c r="AX1969" s="12" t="s">
        <v>76</v>
      </c>
      <c r="AY1969" s="153" t="s">
        <v>282</v>
      </c>
    </row>
    <row r="1970" spans="2:65" s="12" customFormat="1" x14ac:dyDescent="0.2">
      <c r="B1970" s="151"/>
      <c r="D1970" s="152" t="s">
        <v>290</v>
      </c>
      <c r="E1970" s="153" t="s">
        <v>1</v>
      </c>
      <c r="F1970" s="154" t="s">
        <v>1150</v>
      </c>
      <c r="H1970" s="155">
        <v>-58.185000000000002</v>
      </c>
      <c r="I1970" s="156"/>
      <c r="L1970" s="151"/>
      <c r="M1970" s="157"/>
      <c r="T1970" s="158"/>
      <c r="AT1970" s="153" t="s">
        <v>290</v>
      </c>
      <c r="AU1970" s="153" t="s">
        <v>85</v>
      </c>
      <c r="AV1970" s="12" t="s">
        <v>85</v>
      </c>
      <c r="AW1970" s="12" t="s">
        <v>32</v>
      </c>
      <c r="AX1970" s="12" t="s">
        <v>76</v>
      </c>
      <c r="AY1970" s="153" t="s">
        <v>282</v>
      </c>
    </row>
    <row r="1971" spans="2:65" s="14" customFormat="1" x14ac:dyDescent="0.2">
      <c r="B1971" s="166"/>
      <c r="D1971" s="152" t="s">
        <v>290</v>
      </c>
      <c r="E1971" s="167" t="s">
        <v>1</v>
      </c>
      <c r="F1971" s="168" t="s">
        <v>306</v>
      </c>
      <c r="H1971" s="169">
        <v>70.614999999999995</v>
      </c>
      <c r="I1971" s="170"/>
      <c r="L1971" s="166"/>
      <c r="M1971" s="171"/>
      <c r="T1971" s="172"/>
      <c r="AT1971" s="167" t="s">
        <v>290</v>
      </c>
      <c r="AU1971" s="167" t="s">
        <v>85</v>
      </c>
      <c r="AV1971" s="14" t="s">
        <v>105</v>
      </c>
      <c r="AW1971" s="14" t="s">
        <v>32</v>
      </c>
      <c r="AX1971" s="14" t="s">
        <v>76</v>
      </c>
      <c r="AY1971" s="167" t="s">
        <v>282</v>
      </c>
    </row>
    <row r="1972" spans="2:65" s="12" customFormat="1" x14ac:dyDescent="0.2">
      <c r="B1972" s="151"/>
      <c r="D1972" s="152" t="s">
        <v>290</v>
      </c>
      <c r="E1972" s="153" t="s">
        <v>1</v>
      </c>
      <c r="F1972" s="154" t="s">
        <v>1628</v>
      </c>
      <c r="H1972" s="155">
        <v>3.08</v>
      </c>
      <c r="I1972" s="156"/>
      <c r="L1972" s="151"/>
      <c r="M1972" s="157"/>
      <c r="T1972" s="158"/>
      <c r="AT1972" s="153" t="s">
        <v>290</v>
      </c>
      <c r="AU1972" s="153" t="s">
        <v>85</v>
      </c>
      <c r="AV1972" s="12" t="s">
        <v>85</v>
      </c>
      <c r="AW1972" s="12" t="s">
        <v>32</v>
      </c>
      <c r="AX1972" s="12" t="s">
        <v>76</v>
      </c>
      <c r="AY1972" s="153" t="s">
        <v>282</v>
      </c>
    </row>
    <row r="1973" spans="2:65" s="12" customFormat="1" ht="22.5" x14ac:dyDescent="0.2">
      <c r="B1973" s="151"/>
      <c r="D1973" s="152" t="s">
        <v>290</v>
      </c>
      <c r="E1973" s="153" t="s">
        <v>1</v>
      </c>
      <c r="F1973" s="154" t="s">
        <v>1629</v>
      </c>
      <c r="H1973" s="155">
        <v>19.071999999999999</v>
      </c>
      <c r="I1973" s="156"/>
      <c r="L1973" s="151"/>
      <c r="M1973" s="157"/>
      <c r="T1973" s="158"/>
      <c r="AT1973" s="153" t="s">
        <v>290</v>
      </c>
      <c r="AU1973" s="153" t="s">
        <v>85</v>
      </c>
      <c r="AV1973" s="12" t="s">
        <v>85</v>
      </c>
      <c r="AW1973" s="12" t="s">
        <v>32</v>
      </c>
      <c r="AX1973" s="12" t="s">
        <v>76</v>
      </c>
      <c r="AY1973" s="153" t="s">
        <v>282</v>
      </c>
    </row>
    <row r="1974" spans="2:65" s="12" customFormat="1" x14ac:dyDescent="0.2">
      <c r="B1974" s="151"/>
      <c r="D1974" s="152" t="s">
        <v>290</v>
      </c>
      <c r="E1974" s="153" t="s">
        <v>1</v>
      </c>
      <c r="F1974" s="154" t="s">
        <v>1630</v>
      </c>
      <c r="H1974" s="155">
        <v>11.55</v>
      </c>
      <c r="I1974" s="156"/>
      <c r="L1974" s="151"/>
      <c r="M1974" s="157"/>
      <c r="T1974" s="158"/>
      <c r="AT1974" s="153" t="s">
        <v>290</v>
      </c>
      <c r="AU1974" s="153" t="s">
        <v>85</v>
      </c>
      <c r="AV1974" s="12" t="s">
        <v>85</v>
      </c>
      <c r="AW1974" s="12" t="s">
        <v>32</v>
      </c>
      <c r="AX1974" s="12" t="s">
        <v>76</v>
      </c>
      <c r="AY1974" s="153" t="s">
        <v>282</v>
      </c>
    </row>
    <row r="1975" spans="2:65" s="14" customFormat="1" x14ac:dyDescent="0.2">
      <c r="B1975" s="166"/>
      <c r="D1975" s="152" t="s">
        <v>290</v>
      </c>
      <c r="E1975" s="167" t="s">
        <v>1</v>
      </c>
      <c r="F1975" s="168" t="s">
        <v>306</v>
      </c>
      <c r="H1975" s="169">
        <v>33.701999999999998</v>
      </c>
      <c r="I1975" s="170"/>
      <c r="L1975" s="166"/>
      <c r="M1975" s="171"/>
      <c r="T1975" s="172"/>
      <c r="AT1975" s="167" t="s">
        <v>290</v>
      </c>
      <c r="AU1975" s="167" t="s">
        <v>85</v>
      </c>
      <c r="AV1975" s="14" t="s">
        <v>105</v>
      </c>
      <c r="AW1975" s="14" t="s">
        <v>32</v>
      </c>
      <c r="AX1975" s="14" t="s">
        <v>76</v>
      </c>
      <c r="AY1975" s="167" t="s">
        <v>282</v>
      </c>
    </row>
    <row r="1976" spans="2:65" s="12" customFormat="1" x14ac:dyDescent="0.2">
      <c r="B1976" s="151"/>
      <c r="D1976" s="152" t="s">
        <v>290</v>
      </c>
      <c r="E1976" s="153" t="s">
        <v>1</v>
      </c>
      <c r="F1976" s="154" t="s">
        <v>1631</v>
      </c>
      <c r="H1976" s="155">
        <v>-32.115000000000002</v>
      </c>
      <c r="I1976" s="156"/>
      <c r="L1976" s="151"/>
      <c r="M1976" s="157"/>
      <c r="T1976" s="158"/>
      <c r="AT1976" s="153" t="s">
        <v>290</v>
      </c>
      <c r="AU1976" s="153" t="s">
        <v>85</v>
      </c>
      <c r="AV1976" s="12" t="s">
        <v>85</v>
      </c>
      <c r="AW1976" s="12" t="s">
        <v>32</v>
      </c>
      <c r="AX1976" s="12" t="s">
        <v>76</v>
      </c>
      <c r="AY1976" s="153" t="s">
        <v>282</v>
      </c>
    </row>
    <row r="1977" spans="2:65" s="14" customFormat="1" x14ac:dyDescent="0.2">
      <c r="B1977" s="166"/>
      <c r="D1977" s="152" t="s">
        <v>290</v>
      </c>
      <c r="E1977" s="167" t="s">
        <v>1</v>
      </c>
      <c r="F1977" s="168" t="s">
        <v>306</v>
      </c>
      <c r="H1977" s="169">
        <v>-32.115000000000002</v>
      </c>
      <c r="I1977" s="170"/>
      <c r="L1977" s="166"/>
      <c r="M1977" s="171"/>
      <c r="T1977" s="172"/>
      <c r="AT1977" s="167" t="s">
        <v>290</v>
      </c>
      <c r="AU1977" s="167" t="s">
        <v>85</v>
      </c>
      <c r="AV1977" s="14" t="s">
        <v>105</v>
      </c>
      <c r="AW1977" s="14" t="s">
        <v>32</v>
      </c>
      <c r="AX1977" s="14" t="s">
        <v>76</v>
      </c>
      <c r="AY1977" s="167" t="s">
        <v>282</v>
      </c>
    </row>
    <row r="1978" spans="2:65" s="13" customFormat="1" x14ac:dyDescent="0.2">
      <c r="B1978" s="159"/>
      <c r="D1978" s="152" t="s">
        <v>290</v>
      </c>
      <c r="E1978" s="160" t="s">
        <v>1</v>
      </c>
      <c r="F1978" s="161" t="s">
        <v>292</v>
      </c>
      <c r="H1978" s="162">
        <v>235.12200000000001</v>
      </c>
      <c r="I1978" s="163"/>
      <c r="L1978" s="159"/>
      <c r="M1978" s="164"/>
      <c r="T1978" s="165"/>
      <c r="AT1978" s="160" t="s">
        <v>290</v>
      </c>
      <c r="AU1978" s="160" t="s">
        <v>85</v>
      </c>
      <c r="AV1978" s="13" t="s">
        <v>288</v>
      </c>
      <c r="AW1978" s="13" t="s">
        <v>32</v>
      </c>
      <c r="AX1978" s="13" t="s">
        <v>83</v>
      </c>
      <c r="AY1978" s="160" t="s">
        <v>282</v>
      </c>
    </row>
    <row r="1979" spans="2:65" s="1" customFormat="1" ht="55.5" customHeight="1" x14ac:dyDescent="0.2">
      <c r="B1979" s="32"/>
      <c r="C1979" s="137" t="s">
        <v>2085</v>
      </c>
      <c r="D1979" s="137" t="s">
        <v>284</v>
      </c>
      <c r="E1979" s="138" t="s">
        <v>2086</v>
      </c>
      <c r="F1979" s="139" t="s">
        <v>2087</v>
      </c>
      <c r="G1979" s="140" t="s">
        <v>287</v>
      </c>
      <c r="H1979" s="141">
        <v>2.61</v>
      </c>
      <c r="I1979" s="142"/>
      <c r="J1979" s="143">
        <f>ROUND(I1979*H1979,2)</f>
        <v>0</v>
      </c>
      <c r="K1979" s="144"/>
      <c r="L1979" s="32"/>
      <c r="M1979" s="145" t="s">
        <v>1</v>
      </c>
      <c r="N1979" s="146" t="s">
        <v>41</v>
      </c>
      <c r="P1979" s="147">
        <f>O1979*H1979</f>
        <v>0</v>
      </c>
      <c r="Q1979" s="147">
        <v>2.66E-3</v>
      </c>
      <c r="R1979" s="147">
        <f>Q1979*H1979</f>
        <v>6.9426000000000002E-3</v>
      </c>
      <c r="S1979" s="147">
        <v>0</v>
      </c>
      <c r="T1979" s="148">
        <f>S1979*H1979</f>
        <v>0</v>
      </c>
      <c r="AR1979" s="149" t="s">
        <v>199</v>
      </c>
      <c r="AT1979" s="149" t="s">
        <v>284</v>
      </c>
      <c r="AU1979" s="149" t="s">
        <v>85</v>
      </c>
      <c r="AY1979" s="17" t="s">
        <v>282</v>
      </c>
      <c r="BE1979" s="150">
        <f>IF(N1979="základní",J1979,0)</f>
        <v>0</v>
      </c>
      <c r="BF1979" s="150">
        <f>IF(N1979="snížená",J1979,0)</f>
        <v>0</v>
      </c>
      <c r="BG1979" s="150">
        <f>IF(N1979="zákl. přenesená",J1979,0)</f>
        <v>0</v>
      </c>
      <c r="BH1979" s="150">
        <f>IF(N1979="sníž. přenesená",J1979,0)</f>
        <v>0</v>
      </c>
      <c r="BI1979" s="150">
        <f>IF(N1979="nulová",J1979,0)</f>
        <v>0</v>
      </c>
      <c r="BJ1979" s="17" t="s">
        <v>83</v>
      </c>
      <c r="BK1979" s="150">
        <f>ROUND(I1979*H1979,2)</f>
        <v>0</v>
      </c>
      <c r="BL1979" s="17" t="s">
        <v>199</v>
      </c>
      <c r="BM1979" s="149" t="s">
        <v>2088</v>
      </c>
    </row>
    <row r="1980" spans="2:65" s="12" customFormat="1" x14ac:dyDescent="0.2">
      <c r="B1980" s="151"/>
      <c r="D1980" s="152" t="s">
        <v>290</v>
      </c>
      <c r="E1980" s="153" t="s">
        <v>1</v>
      </c>
      <c r="F1980" s="154" t="s">
        <v>2089</v>
      </c>
      <c r="H1980" s="155">
        <v>2.61</v>
      </c>
      <c r="I1980" s="156"/>
      <c r="L1980" s="151"/>
      <c r="M1980" s="157"/>
      <c r="T1980" s="158"/>
      <c r="AT1980" s="153" t="s">
        <v>290</v>
      </c>
      <c r="AU1980" s="153" t="s">
        <v>85</v>
      </c>
      <c r="AV1980" s="12" t="s">
        <v>85</v>
      </c>
      <c r="AW1980" s="12" t="s">
        <v>32</v>
      </c>
      <c r="AX1980" s="12" t="s">
        <v>76</v>
      </c>
      <c r="AY1980" s="153" t="s">
        <v>282</v>
      </c>
    </row>
    <row r="1981" spans="2:65" s="13" customFormat="1" x14ac:dyDescent="0.2">
      <c r="B1981" s="159"/>
      <c r="D1981" s="152" t="s">
        <v>290</v>
      </c>
      <c r="E1981" s="160" t="s">
        <v>1</v>
      </c>
      <c r="F1981" s="161" t="s">
        <v>292</v>
      </c>
      <c r="H1981" s="162">
        <v>2.61</v>
      </c>
      <c r="I1981" s="163"/>
      <c r="L1981" s="159"/>
      <c r="M1981" s="164"/>
      <c r="T1981" s="165"/>
      <c r="AT1981" s="160" t="s">
        <v>290</v>
      </c>
      <c r="AU1981" s="160" t="s">
        <v>85</v>
      </c>
      <c r="AV1981" s="13" t="s">
        <v>288</v>
      </c>
      <c r="AW1981" s="13" t="s">
        <v>32</v>
      </c>
      <c r="AX1981" s="13" t="s">
        <v>83</v>
      </c>
      <c r="AY1981" s="160" t="s">
        <v>282</v>
      </c>
    </row>
    <row r="1982" spans="2:65" s="1" customFormat="1" ht="62.65" customHeight="1" x14ac:dyDescent="0.2">
      <c r="B1982" s="32"/>
      <c r="C1982" s="137" t="s">
        <v>2090</v>
      </c>
      <c r="D1982" s="137" t="s">
        <v>284</v>
      </c>
      <c r="E1982" s="138" t="s">
        <v>2091</v>
      </c>
      <c r="F1982" s="139" t="s">
        <v>2092</v>
      </c>
      <c r="G1982" s="140" t="s">
        <v>471</v>
      </c>
      <c r="H1982" s="141">
        <v>14.412000000000001</v>
      </c>
      <c r="I1982" s="142"/>
      <c r="J1982" s="143">
        <f t="shared" ref="J1982:J1994" si="20">ROUND(I1982*H1982,2)</f>
        <v>0</v>
      </c>
      <c r="K1982" s="144"/>
      <c r="L1982" s="32"/>
      <c r="M1982" s="145" t="s">
        <v>1</v>
      </c>
      <c r="N1982" s="146" t="s">
        <v>41</v>
      </c>
      <c r="P1982" s="147">
        <f t="shared" ref="P1982:P1994" si="21">O1982*H1982</f>
        <v>0</v>
      </c>
      <c r="Q1982" s="147">
        <v>1.1100000000000001E-3</v>
      </c>
      <c r="R1982" s="147">
        <f t="shared" ref="R1982:R1994" si="22">Q1982*H1982</f>
        <v>1.5997320000000002E-2</v>
      </c>
      <c r="S1982" s="147">
        <v>0</v>
      </c>
      <c r="T1982" s="148">
        <f t="shared" ref="T1982:T1994" si="23">S1982*H1982</f>
        <v>0</v>
      </c>
      <c r="AR1982" s="149" t="s">
        <v>199</v>
      </c>
      <c r="AT1982" s="149" t="s">
        <v>284</v>
      </c>
      <c r="AU1982" s="149" t="s">
        <v>85</v>
      </c>
      <c r="AY1982" s="17" t="s">
        <v>282</v>
      </c>
      <c r="BE1982" s="150">
        <f t="shared" ref="BE1982:BE1994" si="24">IF(N1982="základní",J1982,0)</f>
        <v>0</v>
      </c>
      <c r="BF1982" s="150">
        <f t="shared" ref="BF1982:BF1994" si="25">IF(N1982="snížená",J1982,0)</f>
        <v>0</v>
      </c>
      <c r="BG1982" s="150">
        <f t="shared" ref="BG1982:BG1994" si="26">IF(N1982="zákl. přenesená",J1982,0)</f>
        <v>0</v>
      </c>
      <c r="BH1982" s="150">
        <f t="shared" ref="BH1982:BH1994" si="27">IF(N1982="sníž. přenesená",J1982,0)</f>
        <v>0</v>
      </c>
      <c r="BI1982" s="150">
        <f t="shared" ref="BI1982:BI1994" si="28">IF(N1982="nulová",J1982,0)</f>
        <v>0</v>
      </c>
      <c r="BJ1982" s="17" t="s">
        <v>83</v>
      </c>
      <c r="BK1982" s="150">
        <f t="shared" ref="BK1982:BK1994" si="29">ROUND(I1982*H1982,2)</f>
        <v>0</v>
      </c>
      <c r="BL1982" s="17" t="s">
        <v>199</v>
      </c>
      <c r="BM1982" s="149" t="s">
        <v>2093</v>
      </c>
    </row>
    <row r="1983" spans="2:65" s="1" customFormat="1" ht="62.65" customHeight="1" x14ac:dyDescent="0.2">
      <c r="B1983" s="32"/>
      <c r="C1983" s="137" t="s">
        <v>2094</v>
      </c>
      <c r="D1983" s="137" t="s">
        <v>284</v>
      </c>
      <c r="E1983" s="138" t="s">
        <v>2095</v>
      </c>
      <c r="F1983" s="139" t="s">
        <v>2096</v>
      </c>
      <c r="G1983" s="140" t="s">
        <v>471</v>
      </c>
      <c r="H1983" s="141">
        <v>14.403</v>
      </c>
      <c r="I1983" s="142"/>
      <c r="J1983" s="143">
        <f t="shared" si="20"/>
        <v>0</v>
      </c>
      <c r="K1983" s="144"/>
      <c r="L1983" s="32"/>
      <c r="M1983" s="145" t="s">
        <v>1</v>
      </c>
      <c r="N1983" s="146" t="s">
        <v>41</v>
      </c>
      <c r="P1983" s="147">
        <f t="shared" si="21"/>
        <v>0</v>
      </c>
      <c r="Q1983" s="147">
        <v>1.1100000000000001E-3</v>
      </c>
      <c r="R1983" s="147">
        <f t="shared" si="22"/>
        <v>1.5987330000000001E-2</v>
      </c>
      <c r="S1983" s="147">
        <v>0</v>
      </c>
      <c r="T1983" s="148">
        <f t="shared" si="23"/>
        <v>0</v>
      </c>
      <c r="AR1983" s="149" t="s">
        <v>199</v>
      </c>
      <c r="AT1983" s="149" t="s">
        <v>284</v>
      </c>
      <c r="AU1983" s="149" t="s">
        <v>85</v>
      </c>
      <c r="AY1983" s="17" t="s">
        <v>282</v>
      </c>
      <c r="BE1983" s="150">
        <f t="shared" si="24"/>
        <v>0</v>
      </c>
      <c r="BF1983" s="150">
        <f t="shared" si="25"/>
        <v>0</v>
      </c>
      <c r="BG1983" s="150">
        <f t="shared" si="26"/>
        <v>0</v>
      </c>
      <c r="BH1983" s="150">
        <f t="shared" si="27"/>
        <v>0</v>
      </c>
      <c r="BI1983" s="150">
        <f t="shared" si="28"/>
        <v>0</v>
      </c>
      <c r="BJ1983" s="17" t="s">
        <v>83</v>
      </c>
      <c r="BK1983" s="150">
        <f t="shared" si="29"/>
        <v>0</v>
      </c>
      <c r="BL1983" s="17" t="s">
        <v>199</v>
      </c>
      <c r="BM1983" s="149" t="s">
        <v>2097</v>
      </c>
    </row>
    <row r="1984" spans="2:65" s="1" customFormat="1" ht="62.65" customHeight="1" x14ac:dyDescent="0.2">
      <c r="B1984" s="32"/>
      <c r="C1984" s="137" t="s">
        <v>2098</v>
      </c>
      <c r="D1984" s="137" t="s">
        <v>284</v>
      </c>
      <c r="E1984" s="138" t="s">
        <v>2099</v>
      </c>
      <c r="F1984" s="139" t="s">
        <v>2100</v>
      </c>
      <c r="G1984" s="140" t="s">
        <v>471</v>
      </c>
      <c r="H1984" s="141">
        <v>15.349</v>
      </c>
      <c r="I1984" s="142"/>
      <c r="J1984" s="143">
        <f t="shared" si="20"/>
        <v>0</v>
      </c>
      <c r="K1984" s="144"/>
      <c r="L1984" s="32"/>
      <c r="M1984" s="145" t="s">
        <v>1</v>
      </c>
      <c r="N1984" s="146" t="s">
        <v>41</v>
      </c>
      <c r="P1984" s="147">
        <f t="shared" si="21"/>
        <v>0</v>
      </c>
      <c r="Q1984" s="147">
        <v>1.1100000000000001E-3</v>
      </c>
      <c r="R1984" s="147">
        <f t="shared" si="22"/>
        <v>1.7037390000000003E-2</v>
      </c>
      <c r="S1984" s="147">
        <v>0</v>
      </c>
      <c r="T1984" s="148">
        <f t="shared" si="23"/>
        <v>0</v>
      </c>
      <c r="AR1984" s="149" t="s">
        <v>199</v>
      </c>
      <c r="AT1984" s="149" t="s">
        <v>284</v>
      </c>
      <c r="AU1984" s="149" t="s">
        <v>85</v>
      </c>
      <c r="AY1984" s="17" t="s">
        <v>282</v>
      </c>
      <c r="BE1984" s="150">
        <f t="shared" si="24"/>
        <v>0</v>
      </c>
      <c r="BF1984" s="150">
        <f t="shared" si="25"/>
        <v>0</v>
      </c>
      <c r="BG1984" s="150">
        <f t="shared" si="26"/>
        <v>0</v>
      </c>
      <c r="BH1984" s="150">
        <f t="shared" si="27"/>
        <v>0</v>
      </c>
      <c r="BI1984" s="150">
        <f t="shared" si="28"/>
        <v>0</v>
      </c>
      <c r="BJ1984" s="17" t="s">
        <v>83</v>
      </c>
      <c r="BK1984" s="150">
        <f t="shared" si="29"/>
        <v>0</v>
      </c>
      <c r="BL1984" s="17" t="s">
        <v>199</v>
      </c>
      <c r="BM1984" s="149" t="s">
        <v>2101</v>
      </c>
    </row>
    <row r="1985" spans="2:65" s="1" customFormat="1" ht="62.65" customHeight="1" x14ac:dyDescent="0.2">
      <c r="B1985" s="32"/>
      <c r="C1985" s="137" t="s">
        <v>2102</v>
      </c>
      <c r="D1985" s="137" t="s">
        <v>284</v>
      </c>
      <c r="E1985" s="138" t="s">
        <v>2103</v>
      </c>
      <c r="F1985" s="139" t="s">
        <v>2104</v>
      </c>
      <c r="G1985" s="140" t="s">
        <v>471</v>
      </c>
      <c r="H1985" s="141">
        <v>15.276</v>
      </c>
      <c r="I1985" s="142"/>
      <c r="J1985" s="143">
        <f t="shared" si="20"/>
        <v>0</v>
      </c>
      <c r="K1985" s="144"/>
      <c r="L1985" s="32"/>
      <c r="M1985" s="145" t="s">
        <v>1</v>
      </c>
      <c r="N1985" s="146" t="s">
        <v>41</v>
      </c>
      <c r="P1985" s="147">
        <f t="shared" si="21"/>
        <v>0</v>
      </c>
      <c r="Q1985" s="147">
        <v>1.1100000000000001E-3</v>
      </c>
      <c r="R1985" s="147">
        <f t="shared" si="22"/>
        <v>1.695636E-2</v>
      </c>
      <c r="S1985" s="147">
        <v>0</v>
      </c>
      <c r="T1985" s="148">
        <f t="shared" si="23"/>
        <v>0</v>
      </c>
      <c r="AR1985" s="149" t="s">
        <v>199</v>
      </c>
      <c r="AT1985" s="149" t="s">
        <v>284</v>
      </c>
      <c r="AU1985" s="149" t="s">
        <v>85</v>
      </c>
      <c r="AY1985" s="17" t="s">
        <v>282</v>
      </c>
      <c r="BE1985" s="150">
        <f t="shared" si="24"/>
        <v>0</v>
      </c>
      <c r="BF1985" s="150">
        <f t="shared" si="25"/>
        <v>0</v>
      </c>
      <c r="BG1985" s="150">
        <f t="shared" si="26"/>
        <v>0</v>
      </c>
      <c r="BH1985" s="150">
        <f t="shared" si="27"/>
        <v>0</v>
      </c>
      <c r="BI1985" s="150">
        <f t="shared" si="28"/>
        <v>0</v>
      </c>
      <c r="BJ1985" s="17" t="s">
        <v>83</v>
      </c>
      <c r="BK1985" s="150">
        <f t="shared" si="29"/>
        <v>0</v>
      </c>
      <c r="BL1985" s="17" t="s">
        <v>199</v>
      </c>
      <c r="BM1985" s="149" t="s">
        <v>2105</v>
      </c>
    </row>
    <row r="1986" spans="2:65" s="1" customFormat="1" ht="62.65" customHeight="1" x14ac:dyDescent="0.2">
      <c r="B1986" s="32"/>
      <c r="C1986" s="137" t="s">
        <v>2106</v>
      </c>
      <c r="D1986" s="137" t="s">
        <v>284</v>
      </c>
      <c r="E1986" s="138" t="s">
        <v>2107</v>
      </c>
      <c r="F1986" s="139" t="s">
        <v>2108</v>
      </c>
      <c r="G1986" s="140" t="s">
        <v>471</v>
      </c>
      <c r="H1986" s="141">
        <v>15.515000000000001</v>
      </c>
      <c r="I1986" s="142"/>
      <c r="J1986" s="143">
        <f t="shared" si="20"/>
        <v>0</v>
      </c>
      <c r="K1986" s="144"/>
      <c r="L1986" s="32"/>
      <c r="M1986" s="145" t="s">
        <v>1</v>
      </c>
      <c r="N1986" s="146" t="s">
        <v>41</v>
      </c>
      <c r="P1986" s="147">
        <f t="shared" si="21"/>
        <v>0</v>
      </c>
      <c r="Q1986" s="147">
        <v>2.2100000000000002E-3</v>
      </c>
      <c r="R1986" s="147">
        <f t="shared" si="22"/>
        <v>3.4288150000000003E-2</v>
      </c>
      <c r="S1986" s="147">
        <v>0</v>
      </c>
      <c r="T1986" s="148">
        <f t="shared" si="23"/>
        <v>0</v>
      </c>
      <c r="AR1986" s="149" t="s">
        <v>199</v>
      </c>
      <c r="AT1986" s="149" t="s">
        <v>284</v>
      </c>
      <c r="AU1986" s="149" t="s">
        <v>85</v>
      </c>
      <c r="AY1986" s="17" t="s">
        <v>282</v>
      </c>
      <c r="BE1986" s="150">
        <f t="shared" si="24"/>
        <v>0</v>
      </c>
      <c r="BF1986" s="150">
        <f t="shared" si="25"/>
        <v>0</v>
      </c>
      <c r="BG1986" s="150">
        <f t="shared" si="26"/>
        <v>0</v>
      </c>
      <c r="BH1986" s="150">
        <f t="shared" si="27"/>
        <v>0</v>
      </c>
      <c r="BI1986" s="150">
        <f t="shared" si="28"/>
        <v>0</v>
      </c>
      <c r="BJ1986" s="17" t="s">
        <v>83</v>
      </c>
      <c r="BK1986" s="150">
        <f t="shared" si="29"/>
        <v>0</v>
      </c>
      <c r="BL1986" s="17" t="s">
        <v>199</v>
      </c>
      <c r="BM1986" s="149" t="s">
        <v>2109</v>
      </c>
    </row>
    <row r="1987" spans="2:65" s="1" customFormat="1" ht="24.2" customHeight="1" x14ac:dyDescent="0.2">
      <c r="B1987" s="32"/>
      <c r="C1987" s="137" t="s">
        <v>2110</v>
      </c>
      <c r="D1987" s="137" t="s">
        <v>284</v>
      </c>
      <c r="E1987" s="138" t="s">
        <v>2111</v>
      </c>
      <c r="F1987" s="139" t="s">
        <v>2112</v>
      </c>
      <c r="G1987" s="140" t="s">
        <v>471</v>
      </c>
      <c r="H1987" s="141">
        <v>136.197</v>
      </c>
      <c r="I1987" s="142"/>
      <c r="J1987" s="143">
        <f t="shared" si="20"/>
        <v>0</v>
      </c>
      <c r="K1987" s="144"/>
      <c r="L1987" s="32"/>
      <c r="M1987" s="145" t="s">
        <v>1</v>
      </c>
      <c r="N1987" s="146" t="s">
        <v>41</v>
      </c>
      <c r="P1987" s="147">
        <f t="shared" si="21"/>
        <v>0</v>
      </c>
      <c r="Q1987" s="147">
        <v>3.1E-4</v>
      </c>
      <c r="R1987" s="147">
        <f t="shared" si="22"/>
        <v>4.2221069999999999E-2</v>
      </c>
      <c r="S1987" s="147">
        <v>0</v>
      </c>
      <c r="T1987" s="148">
        <f t="shared" si="23"/>
        <v>0</v>
      </c>
      <c r="AR1987" s="149" t="s">
        <v>199</v>
      </c>
      <c r="AT1987" s="149" t="s">
        <v>284</v>
      </c>
      <c r="AU1987" s="149" t="s">
        <v>85</v>
      </c>
      <c r="AY1987" s="17" t="s">
        <v>282</v>
      </c>
      <c r="BE1987" s="150">
        <f t="shared" si="24"/>
        <v>0</v>
      </c>
      <c r="BF1987" s="150">
        <f t="shared" si="25"/>
        <v>0</v>
      </c>
      <c r="BG1987" s="150">
        <f t="shared" si="26"/>
        <v>0</v>
      </c>
      <c r="BH1987" s="150">
        <f t="shared" si="27"/>
        <v>0</v>
      </c>
      <c r="BI1987" s="150">
        <f t="shared" si="28"/>
        <v>0</v>
      </c>
      <c r="BJ1987" s="17" t="s">
        <v>83</v>
      </c>
      <c r="BK1987" s="150">
        <f t="shared" si="29"/>
        <v>0</v>
      </c>
      <c r="BL1987" s="17" t="s">
        <v>199</v>
      </c>
      <c r="BM1987" s="149" t="s">
        <v>2113</v>
      </c>
    </row>
    <row r="1988" spans="2:65" s="1" customFormat="1" ht="55.5" customHeight="1" x14ac:dyDescent="0.2">
      <c r="B1988" s="32"/>
      <c r="C1988" s="137" t="s">
        <v>2114</v>
      </c>
      <c r="D1988" s="137" t="s">
        <v>284</v>
      </c>
      <c r="E1988" s="138" t="s">
        <v>2115</v>
      </c>
      <c r="F1988" s="139" t="s">
        <v>2116</v>
      </c>
      <c r="G1988" s="140" t="s">
        <v>471</v>
      </c>
      <c r="H1988" s="141">
        <v>138.97200000000001</v>
      </c>
      <c r="I1988" s="142"/>
      <c r="J1988" s="143">
        <f t="shared" si="20"/>
        <v>0</v>
      </c>
      <c r="K1988" s="144"/>
      <c r="L1988" s="32"/>
      <c r="M1988" s="145" t="s">
        <v>1</v>
      </c>
      <c r="N1988" s="146" t="s">
        <v>41</v>
      </c>
      <c r="P1988" s="147">
        <f t="shared" si="21"/>
        <v>0</v>
      </c>
      <c r="Q1988" s="147">
        <v>3.1E-4</v>
      </c>
      <c r="R1988" s="147">
        <f t="shared" si="22"/>
        <v>4.3081319999999999E-2</v>
      </c>
      <c r="S1988" s="147">
        <v>0</v>
      </c>
      <c r="T1988" s="148">
        <f t="shared" si="23"/>
        <v>0</v>
      </c>
      <c r="AR1988" s="149" t="s">
        <v>199</v>
      </c>
      <c r="AT1988" s="149" t="s">
        <v>284</v>
      </c>
      <c r="AU1988" s="149" t="s">
        <v>85</v>
      </c>
      <c r="AY1988" s="17" t="s">
        <v>282</v>
      </c>
      <c r="BE1988" s="150">
        <f t="shared" si="24"/>
        <v>0</v>
      </c>
      <c r="BF1988" s="150">
        <f t="shared" si="25"/>
        <v>0</v>
      </c>
      <c r="BG1988" s="150">
        <f t="shared" si="26"/>
        <v>0</v>
      </c>
      <c r="BH1988" s="150">
        <f t="shared" si="27"/>
        <v>0</v>
      </c>
      <c r="BI1988" s="150">
        <f t="shared" si="28"/>
        <v>0</v>
      </c>
      <c r="BJ1988" s="17" t="s">
        <v>83</v>
      </c>
      <c r="BK1988" s="150">
        <f t="shared" si="29"/>
        <v>0</v>
      </c>
      <c r="BL1988" s="17" t="s">
        <v>199</v>
      </c>
      <c r="BM1988" s="149" t="s">
        <v>2117</v>
      </c>
    </row>
    <row r="1989" spans="2:65" s="1" customFormat="1" ht="55.5" customHeight="1" x14ac:dyDescent="0.2">
      <c r="B1989" s="32"/>
      <c r="C1989" s="137" t="s">
        <v>2118</v>
      </c>
      <c r="D1989" s="137" t="s">
        <v>284</v>
      </c>
      <c r="E1989" s="138" t="s">
        <v>2119</v>
      </c>
      <c r="F1989" s="139" t="s">
        <v>2120</v>
      </c>
      <c r="G1989" s="140" t="s">
        <v>471</v>
      </c>
      <c r="H1989" s="141">
        <v>139.33000000000001</v>
      </c>
      <c r="I1989" s="142"/>
      <c r="J1989" s="143">
        <f t="shared" si="20"/>
        <v>0</v>
      </c>
      <c r="K1989" s="144"/>
      <c r="L1989" s="32"/>
      <c r="M1989" s="145" t="s">
        <v>1</v>
      </c>
      <c r="N1989" s="146" t="s">
        <v>41</v>
      </c>
      <c r="P1989" s="147">
        <f t="shared" si="21"/>
        <v>0</v>
      </c>
      <c r="Q1989" s="147">
        <v>3.1E-4</v>
      </c>
      <c r="R1989" s="147">
        <f t="shared" si="22"/>
        <v>4.3192300000000003E-2</v>
      </c>
      <c r="S1989" s="147">
        <v>0</v>
      </c>
      <c r="T1989" s="148">
        <f t="shared" si="23"/>
        <v>0</v>
      </c>
      <c r="AR1989" s="149" t="s">
        <v>199</v>
      </c>
      <c r="AT1989" s="149" t="s">
        <v>284</v>
      </c>
      <c r="AU1989" s="149" t="s">
        <v>85</v>
      </c>
      <c r="AY1989" s="17" t="s">
        <v>282</v>
      </c>
      <c r="BE1989" s="150">
        <f t="shared" si="24"/>
        <v>0</v>
      </c>
      <c r="BF1989" s="150">
        <f t="shared" si="25"/>
        <v>0</v>
      </c>
      <c r="BG1989" s="150">
        <f t="shared" si="26"/>
        <v>0</v>
      </c>
      <c r="BH1989" s="150">
        <f t="shared" si="27"/>
        <v>0</v>
      </c>
      <c r="BI1989" s="150">
        <f t="shared" si="28"/>
        <v>0</v>
      </c>
      <c r="BJ1989" s="17" t="s">
        <v>83</v>
      </c>
      <c r="BK1989" s="150">
        <f t="shared" si="29"/>
        <v>0</v>
      </c>
      <c r="BL1989" s="17" t="s">
        <v>199</v>
      </c>
      <c r="BM1989" s="149" t="s">
        <v>2121</v>
      </c>
    </row>
    <row r="1990" spans="2:65" s="1" customFormat="1" ht="55.5" customHeight="1" x14ac:dyDescent="0.2">
      <c r="B1990" s="32"/>
      <c r="C1990" s="137" t="s">
        <v>2122</v>
      </c>
      <c r="D1990" s="137" t="s">
        <v>284</v>
      </c>
      <c r="E1990" s="138" t="s">
        <v>2123</v>
      </c>
      <c r="F1990" s="139" t="s">
        <v>2124</v>
      </c>
      <c r="G1990" s="140" t="s">
        <v>471</v>
      </c>
      <c r="H1990" s="141">
        <v>136.893</v>
      </c>
      <c r="I1990" s="142"/>
      <c r="J1990" s="143">
        <f t="shared" si="20"/>
        <v>0</v>
      </c>
      <c r="K1990" s="144"/>
      <c r="L1990" s="32"/>
      <c r="M1990" s="145" t="s">
        <v>1</v>
      </c>
      <c r="N1990" s="146" t="s">
        <v>41</v>
      </c>
      <c r="P1990" s="147">
        <f t="shared" si="21"/>
        <v>0</v>
      </c>
      <c r="Q1990" s="147">
        <v>3.1E-4</v>
      </c>
      <c r="R1990" s="147">
        <f t="shared" si="22"/>
        <v>4.2436830000000002E-2</v>
      </c>
      <c r="S1990" s="147">
        <v>0</v>
      </c>
      <c r="T1990" s="148">
        <f t="shared" si="23"/>
        <v>0</v>
      </c>
      <c r="AR1990" s="149" t="s">
        <v>199</v>
      </c>
      <c r="AT1990" s="149" t="s">
        <v>284</v>
      </c>
      <c r="AU1990" s="149" t="s">
        <v>85</v>
      </c>
      <c r="AY1990" s="17" t="s">
        <v>282</v>
      </c>
      <c r="BE1990" s="150">
        <f t="shared" si="24"/>
        <v>0</v>
      </c>
      <c r="BF1990" s="150">
        <f t="shared" si="25"/>
        <v>0</v>
      </c>
      <c r="BG1990" s="150">
        <f t="shared" si="26"/>
        <v>0</v>
      </c>
      <c r="BH1990" s="150">
        <f t="shared" si="27"/>
        <v>0</v>
      </c>
      <c r="BI1990" s="150">
        <f t="shared" si="28"/>
        <v>0</v>
      </c>
      <c r="BJ1990" s="17" t="s">
        <v>83</v>
      </c>
      <c r="BK1990" s="150">
        <f t="shared" si="29"/>
        <v>0</v>
      </c>
      <c r="BL1990" s="17" t="s">
        <v>199</v>
      </c>
      <c r="BM1990" s="149" t="s">
        <v>2125</v>
      </c>
    </row>
    <row r="1991" spans="2:65" s="1" customFormat="1" ht="55.5" customHeight="1" x14ac:dyDescent="0.2">
      <c r="B1991" s="32"/>
      <c r="C1991" s="137" t="s">
        <v>2126</v>
      </c>
      <c r="D1991" s="137" t="s">
        <v>284</v>
      </c>
      <c r="E1991" s="138" t="s">
        <v>2127</v>
      </c>
      <c r="F1991" s="139" t="s">
        <v>2128</v>
      </c>
      <c r="G1991" s="140" t="s">
        <v>471</v>
      </c>
      <c r="H1991" s="141">
        <v>136.602</v>
      </c>
      <c r="I1991" s="142"/>
      <c r="J1991" s="143">
        <f t="shared" si="20"/>
        <v>0</v>
      </c>
      <c r="K1991" s="144"/>
      <c r="L1991" s="32"/>
      <c r="M1991" s="145" t="s">
        <v>1</v>
      </c>
      <c r="N1991" s="146" t="s">
        <v>41</v>
      </c>
      <c r="P1991" s="147">
        <f t="shared" si="21"/>
        <v>0</v>
      </c>
      <c r="Q1991" s="147">
        <v>3.8000000000000002E-4</v>
      </c>
      <c r="R1991" s="147">
        <f t="shared" si="22"/>
        <v>5.1908760000000005E-2</v>
      </c>
      <c r="S1991" s="147">
        <v>0</v>
      </c>
      <c r="T1991" s="148">
        <f t="shared" si="23"/>
        <v>0</v>
      </c>
      <c r="AR1991" s="149" t="s">
        <v>199</v>
      </c>
      <c r="AT1991" s="149" t="s">
        <v>284</v>
      </c>
      <c r="AU1991" s="149" t="s">
        <v>85</v>
      </c>
      <c r="AY1991" s="17" t="s">
        <v>282</v>
      </c>
      <c r="BE1991" s="150">
        <f t="shared" si="24"/>
        <v>0</v>
      </c>
      <c r="BF1991" s="150">
        <f t="shared" si="25"/>
        <v>0</v>
      </c>
      <c r="BG1991" s="150">
        <f t="shared" si="26"/>
        <v>0</v>
      </c>
      <c r="BH1991" s="150">
        <f t="shared" si="27"/>
        <v>0</v>
      </c>
      <c r="BI1991" s="150">
        <f t="shared" si="28"/>
        <v>0</v>
      </c>
      <c r="BJ1991" s="17" t="s">
        <v>83</v>
      </c>
      <c r="BK1991" s="150">
        <f t="shared" si="29"/>
        <v>0</v>
      </c>
      <c r="BL1991" s="17" t="s">
        <v>199</v>
      </c>
      <c r="BM1991" s="149" t="s">
        <v>2129</v>
      </c>
    </row>
    <row r="1992" spans="2:65" s="1" customFormat="1" ht="55.5" customHeight="1" x14ac:dyDescent="0.2">
      <c r="B1992" s="32"/>
      <c r="C1992" s="137" t="s">
        <v>2130</v>
      </c>
      <c r="D1992" s="137" t="s">
        <v>284</v>
      </c>
      <c r="E1992" s="138" t="s">
        <v>2131</v>
      </c>
      <c r="F1992" s="139" t="s">
        <v>2132</v>
      </c>
      <c r="G1992" s="140" t="s">
        <v>471</v>
      </c>
      <c r="H1992" s="141">
        <v>136.84899999999999</v>
      </c>
      <c r="I1992" s="142"/>
      <c r="J1992" s="143">
        <f t="shared" si="20"/>
        <v>0</v>
      </c>
      <c r="K1992" s="144"/>
      <c r="L1992" s="32"/>
      <c r="M1992" s="145" t="s">
        <v>1</v>
      </c>
      <c r="N1992" s="146" t="s">
        <v>41</v>
      </c>
      <c r="P1992" s="147">
        <f t="shared" si="21"/>
        <v>0</v>
      </c>
      <c r="Q1992" s="147">
        <v>4.4999999999999999E-4</v>
      </c>
      <c r="R1992" s="147">
        <f t="shared" si="22"/>
        <v>6.1582049999999992E-2</v>
      </c>
      <c r="S1992" s="147">
        <v>0</v>
      </c>
      <c r="T1992" s="148">
        <f t="shared" si="23"/>
        <v>0</v>
      </c>
      <c r="AR1992" s="149" t="s">
        <v>199</v>
      </c>
      <c r="AT1992" s="149" t="s">
        <v>284</v>
      </c>
      <c r="AU1992" s="149" t="s">
        <v>85</v>
      </c>
      <c r="AY1992" s="17" t="s">
        <v>282</v>
      </c>
      <c r="BE1992" s="150">
        <f t="shared" si="24"/>
        <v>0</v>
      </c>
      <c r="BF1992" s="150">
        <f t="shared" si="25"/>
        <v>0</v>
      </c>
      <c r="BG1992" s="150">
        <f t="shared" si="26"/>
        <v>0</v>
      </c>
      <c r="BH1992" s="150">
        <f t="shared" si="27"/>
        <v>0</v>
      </c>
      <c r="BI1992" s="150">
        <f t="shared" si="28"/>
        <v>0</v>
      </c>
      <c r="BJ1992" s="17" t="s">
        <v>83</v>
      </c>
      <c r="BK1992" s="150">
        <f t="shared" si="29"/>
        <v>0</v>
      </c>
      <c r="BL1992" s="17" t="s">
        <v>199</v>
      </c>
      <c r="BM1992" s="149" t="s">
        <v>2133</v>
      </c>
    </row>
    <row r="1993" spans="2:65" s="1" customFormat="1" ht="37.9" customHeight="1" x14ac:dyDescent="0.2">
      <c r="B1993" s="32"/>
      <c r="C1993" s="137" t="s">
        <v>2134</v>
      </c>
      <c r="D1993" s="137" t="s">
        <v>284</v>
      </c>
      <c r="E1993" s="138" t="s">
        <v>2135</v>
      </c>
      <c r="F1993" s="139" t="s">
        <v>2136</v>
      </c>
      <c r="G1993" s="140" t="s">
        <v>613</v>
      </c>
      <c r="H1993" s="141">
        <v>312</v>
      </c>
      <c r="I1993" s="142"/>
      <c r="J1993" s="143">
        <f t="shared" si="20"/>
        <v>0</v>
      </c>
      <c r="K1993" s="144"/>
      <c r="L1993" s="32"/>
      <c r="M1993" s="145" t="s">
        <v>1</v>
      </c>
      <c r="N1993" s="146" t="s">
        <v>41</v>
      </c>
      <c r="P1993" s="147">
        <f t="shared" si="21"/>
        <v>0</v>
      </c>
      <c r="Q1993" s="147">
        <v>8.0000000000000007E-5</v>
      </c>
      <c r="R1993" s="147">
        <f t="shared" si="22"/>
        <v>2.4960000000000003E-2</v>
      </c>
      <c r="S1993" s="147">
        <v>0</v>
      </c>
      <c r="T1993" s="148">
        <f t="shared" si="23"/>
        <v>0</v>
      </c>
      <c r="AR1993" s="149" t="s">
        <v>199</v>
      </c>
      <c r="AT1993" s="149" t="s">
        <v>284</v>
      </c>
      <c r="AU1993" s="149" t="s">
        <v>85</v>
      </c>
      <c r="AY1993" s="17" t="s">
        <v>282</v>
      </c>
      <c r="BE1993" s="150">
        <f t="shared" si="24"/>
        <v>0</v>
      </c>
      <c r="BF1993" s="150">
        <f t="shared" si="25"/>
        <v>0</v>
      </c>
      <c r="BG1993" s="150">
        <f t="shared" si="26"/>
        <v>0</v>
      </c>
      <c r="BH1993" s="150">
        <f t="shared" si="27"/>
        <v>0</v>
      </c>
      <c r="BI1993" s="150">
        <f t="shared" si="28"/>
        <v>0</v>
      </c>
      <c r="BJ1993" s="17" t="s">
        <v>83</v>
      </c>
      <c r="BK1993" s="150">
        <f t="shared" si="29"/>
        <v>0</v>
      </c>
      <c r="BL1993" s="17" t="s">
        <v>199</v>
      </c>
      <c r="BM1993" s="149" t="s">
        <v>2137</v>
      </c>
    </row>
    <row r="1994" spans="2:65" s="1" customFormat="1" ht="37.9" customHeight="1" x14ac:dyDescent="0.2">
      <c r="B1994" s="32"/>
      <c r="C1994" s="137" t="s">
        <v>2138</v>
      </c>
      <c r="D1994" s="137" t="s">
        <v>284</v>
      </c>
      <c r="E1994" s="138" t="s">
        <v>2139</v>
      </c>
      <c r="F1994" s="139" t="s">
        <v>2140</v>
      </c>
      <c r="G1994" s="140" t="s">
        <v>471</v>
      </c>
      <c r="H1994" s="141">
        <v>144</v>
      </c>
      <c r="I1994" s="142"/>
      <c r="J1994" s="143">
        <f t="shared" si="20"/>
        <v>0</v>
      </c>
      <c r="K1994" s="144"/>
      <c r="L1994" s="32"/>
      <c r="M1994" s="145" t="s">
        <v>1</v>
      </c>
      <c r="N1994" s="146" t="s">
        <v>41</v>
      </c>
      <c r="P1994" s="147">
        <f t="shared" si="21"/>
        <v>0</v>
      </c>
      <c r="Q1994" s="147">
        <v>1.72E-3</v>
      </c>
      <c r="R1994" s="147">
        <f t="shared" si="22"/>
        <v>0.24767999999999998</v>
      </c>
      <c r="S1994" s="147">
        <v>0</v>
      </c>
      <c r="T1994" s="148">
        <f t="shared" si="23"/>
        <v>0</v>
      </c>
      <c r="AR1994" s="149" t="s">
        <v>199</v>
      </c>
      <c r="AT1994" s="149" t="s">
        <v>284</v>
      </c>
      <c r="AU1994" s="149" t="s">
        <v>85</v>
      </c>
      <c r="AY1994" s="17" t="s">
        <v>282</v>
      </c>
      <c r="BE1994" s="150">
        <f t="shared" si="24"/>
        <v>0</v>
      </c>
      <c r="BF1994" s="150">
        <f t="shared" si="25"/>
        <v>0</v>
      </c>
      <c r="BG1994" s="150">
        <f t="shared" si="26"/>
        <v>0</v>
      </c>
      <c r="BH1994" s="150">
        <f t="shared" si="27"/>
        <v>0</v>
      </c>
      <c r="BI1994" s="150">
        <f t="shared" si="28"/>
        <v>0</v>
      </c>
      <c r="BJ1994" s="17" t="s">
        <v>83</v>
      </c>
      <c r="BK1994" s="150">
        <f t="shared" si="29"/>
        <v>0</v>
      </c>
      <c r="BL1994" s="17" t="s">
        <v>199</v>
      </c>
      <c r="BM1994" s="149" t="s">
        <v>2141</v>
      </c>
    </row>
    <row r="1995" spans="2:65" s="15" customFormat="1" x14ac:dyDescent="0.2">
      <c r="B1995" s="173"/>
      <c r="D1995" s="152" t="s">
        <v>290</v>
      </c>
      <c r="E1995" s="174" t="s">
        <v>1</v>
      </c>
      <c r="F1995" s="175" t="s">
        <v>2142</v>
      </c>
      <c r="H1995" s="174" t="s">
        <v>1</v>
      </c>
      <c r="I1995" s="176"/>
      <c r="L1995" s="173"/>
      <c r="M1995" s="177"/>
      <c r="T1995" s="178"/>
      <c r="AT1995" s="174" t="s">
        <v>290</v>
      </c>
      <c r="AU1995" s="174" t="s">
        <v>85</v>
      </c>
      <c r="AV1995" s="15" t="s">
        <v>83</v>
      </c>
      <c r="AW1995" s="15" t="s">
        <v>32</v>
      </c>
      <c r="AX1995" s="15" t="s">
        <v>76</v>
      </c>
      <c r="AY1995" s="174" t="s">
        <v>282</v>
      </c>
    </row>
    <row r="1996" spans="2:65" s="12" customFormat="1" x14ac:dyDescent="0.2">
      <c r="B1996" s="151"/>
      <c r="D1996" s="152" t="s">
        <v>290</v>
      </c>
      <c r="E1996" s="153" t="s">
        <v>1</v>
      </c>
      <c r="F1996" s="154" t="s">
        <v>2143</v>
      </c>
      <c r="H1996" s="155">
        <v>144</v>
      </c>
      <c r="I1996" s="156"/>
      <c r="L1996" s="151"/>
      <c r="M1996" s="157"/>
      <c r="T1996" s="158"/>
      <c r="AT1996" s="153" t="s">
        <v>290</v>
      </c>
      <c r="AU1996" s="153" t="s">
        <v>85</v>
      </c>
      <c r="AV1996" s="12" t="s">
        <v>85</v>
      </c>
      <c r="AW1996" s="12" t="s">
        <v>32</v>
      </c>
      <c r="AX1996" s="12" t="s">
        <v>76</v>
      </c>
      <c r="AY1996" s="153" t="s">
        <v>282</v>
      </c>
    </row>
    <row r="1997" spans="2:65" s="13" customFormat="1" x14ac:dyDescent="0.2">
      <c r="B1997" s="159"/>
      <c r="D1997" s="152" t="s">
        <v>290</v>
      </c>
      <c r="E1997" s="160" t="s">
        <v>1</v>
      </c>
      <c r="F1997" s="161" t="s">
        <v>292</v>
      </c>
      <c r="H1997" s="162">
        <v>144</v>
      </c>
      <c r="I1997" s="163"/>
      <c r="L1997" s="159"/>
      <c r="M1997" s="164"/>
      <c r="T1997" s="165"/>
      <c r="AT1997" s="160" t="s">
        <v>290</v>
      </c>
      <c r="AU1997" s="160" t="s">
        <v>85</v>
      </c>
      <c r="AV1997" s="13" t="s">
        <v>288</v>
      </c>
      <c r="AW1997" s="13" t="s">
        <v>32</v>
      </c>
      <c r="AX1997" s="13" t="s">
        <v>83</v>
      </c>
      <c r="AY1997" s="160" t="s">
        <v>282</v>
      </c>
    </row>
    <row r="1998" spans="2:65" s="1" customFormat="1" ht="55.5" customHeight="1" x14ac:dyDescent="0.2">
      <c r="B1998" s="32"/>
      <c r="C1998" s="137" t="s">
        <v>2144</v>
      </c>
      <c r="D1998" s="137" t="s">
        <v>284</v>
      </c>
      <c r="E1998" s="138" t="s">
        <v>2145</v>
      </c>
      <c r="F1998" s="139" t="s">
        <v>2146</v>
      </c>
      <c r="G1998" s="140" t="s">
        <v>471</v>
      </c>
      <c r="H1998" s="141">
        <v>15.375999999999999</v>
      </c>
      <c r="I1998" s="142"/>
      <c r="J1998" s="143">
        <f t="shared" ref="J1998:J2006" si="30">ROUND(I1998*H1998,2)</f>
        <v>0</v>
      </c>
      <c r="K1998" s="144"/>
      <c r="L1998" s="32"/>
      <c r="M1998" s="145" t="s">
        <v>1</v>
      </c>
      <c r="N1998" s="146" t="s">
        <v>41</v>
      </c>
      <c r="P1998" s="147">
        <f t="shared" ref="P1998:P2006" si="31">O1998*H1998</f>
        <v>0</v>
      </c>
      <c r="Q1998" s="147">
        <v>7.7999999999999999E-4</v>
      </c>
      <c r="R1998" s="147">
        <f t="shared" ref="R1998:R2006" si="32">Q1998*H1998</f>
        <v>1.1993279999999999E-2</v>
      </c>
      <c r="S1998" s="147">
        <v>0</v>
      </c>
      <c r="T1998" s="148">
        <f t="shared" ref="T1998:T2006" si="33">S1998*H1998</f>
        <v>0</v>
      </c>
      <c r="AR1998" s="149" t="s">
        <v>199</v>
      </c>
      <c r="AT1998" s="149" t="s">
        <v>284</v>
      </c>
      <c r="AU1998" s="149" t="s">
        <v>85</v>
      </c>
      <c r="AY1998" s="17" t="s">
        <v>282</v>
      </c>
      <c r="BE1998" s="150">
        <f t="shared" ref="BE1998:BE2006" si="34">IF(N1998="základní",J1998,0)</f>
        <v>0</v>
      </c>
      <c r="BF1998" s="150">
        <f t="shared" ref="BF1998:BF2006" si="35">IF(N1998="snížená",J1998,0)</f>
        <v>0</v>
      </c>
      <c r="BG1998" s="150">
        <f t="shared" ref="BG1998:BG2006" si="36">IF(N1998="zákl. přenesená",J1998,0)</f>
        <v>0</v>
      </c>
      <c r="BH1998" s="150">
        <f t="shared" ref="BH1998:BH2006" si="37">IF(N1998="sníž. přenesená",J1998,0)</f>
        <v>0</v>
      </c>
      <c r="BI1998" s="150">
        <f t="shared" ref="BI1998:BI2006" si="38">IF(N1998="nulová",J1998,0)</f>
        <v>0</v>
      </c>
      <c r="BJ1998" s="17" t="s">
        <v>83</v>
      </c>
      <c r="BK1998" s="150">
        <f t="shared" ref="BK1998:BK2006" si="39">ROUND(I1998*H1998,2)</f>
        <v>0</v>
      </c>
      <c r="BL1998" s="17" t="s">
        <v>199</v>
      </c>
      <c r="BM1998" s="149" t="s">
        <v>2147</v>
      </c>
    </row>
    <row r="1999" spans="2:65" s="1" customFormat="1" ht="55.5" customHeight="1" x14ac:dyDescent="0.2">
      <c r="B1999" s="32"/>
      <c r="C1999" s="137" t="s">
        <v>2148</v>
      </c>
      <c r="D1999" s="137" t="s">
        <v>284</v>
      </c>
      <c r="E1999" s="138" t="s">
        <v>2149</v>
      </c>
      <c r="F1999" s="139" t="s">
        <v>2150</v>
      </c>
      <c r="G1999" s="140" t="s">
        <v>471</v>
      </c>
      <c r="H1999" s="141">
        <v>61.38</v>
      </c>
      <c r="I1999" s="142"/>
      <c r="J1999" s="143">
        <f t="shared" si="30"/>
        <v>0</v>
      </c>
      <c r="K1999" s="144"/>
      <c r="L1999" s="32"/>
      <c r="M1999" s="145" t="s">
        <v>1</v>
      </c>
      <c r="N1999" s="146" t="s">
        <v>41</v>
      </c>
      <c r="P1999" s="147">
        <f t="shared" si="31"/>
        <v>0</v>
      </c>
      <c r="Q1999" s="147">
        <v>6.0999999999999997E-4</v>
      </c>
      <c r="R1999" s="147">
        <f t="shared" si="32"/>
        <v>3.7441799999999997E-2</v>
      </c>
      <c r="S1999" s="147">
        <v>0</v>
      </c>
      <c r="T1999" s="148">
        <f t="shared" si="33"/>
        <v>0</v>
      </c>
      <c r="AR1999" s="149" t="s">
        <v>199</v>
      </c>
      <c r="AT1999" s="149" t="s">
        <v>284</v>
      </c>
      <c r="AU1999" s="149" t="s">
        <v>85</v>
      </c>
      <c r="AY1999" s="17" t="s">
        <v>282</v>
      </c>
      <c r="BE1999" s="150">
        <f t="shared" si="34"/>
        <v>0</v>
      </c>
      <c r="BF1999" s="150">
        <f t="shared" si="35"/>
        <v>0</v>
      </c>
      <c r="BG1999" s="150">
        <f t="shared" si="36"/>
        <v>0</v>
      </c>
      <c r="BH1999" s="150">
        <f t="shared" si="37"/>
        <v>0</v>
      </c>
      <c r="BI1999" s="150">
        <f t="shared" si="38"/>
        <v>0</v>
      </c>
      <c r="BJ1999" s="17" t="s">
        <v>83</v>
      </c>
      <c r="BK1999" s="150">
        <f t="shared" si="39"/>
        <v>0</v>
      </c>
      <c r="BL1999" s="17" t="s">
        <v>199</v>
      </c>
      <c r="BM1999" s="149" t="s">
        <v>2151</v>
      </c>
    </row>
    <row r="2000" spans="2:65" s="1" customFormat="1" ht="55.5" customHeight="1" x14ac:dyDescent="0.2">
      <c r="B2000" s="32"/>
      <c r="C2000" s="137" t="s">
        <v>2152</v>
      </c>
      <c r="D2000" s="137" t="s">
        <v>284</v>
      </c>
      <c r="E2000" s="138" t="s">
        <v>2153</v>
      </c>
      <c r="F2000" s="139" t="s">
        <v>2154</v>
      </c>
      <c r="G2000" s="140" t="s">
        <v>471</v>
      </c>
      <c r="H2000" s="141">
        <v>15.792999999999999</v>
      </c>
      <c r="I2000" s="142"/>
      <c r="J2000" s="143">
        <f t="shared" si="30"/>
        <v>0</v>
      </c>
      <c r="K2000" s="144"/>
      <c r="L2000" s="32"/>
      <c r="M2000" s="145" t="s">
        <v>1</v>
      </c>
      <c r="N2000" s="146" t="s">
        <v>41</v>
      </c>
      <c r="P2000" s="147">
        <f t="shared" si="31"/>
        <v>0</v>
      </c>
      <c r="Q2000" s="147">
        <v>9.3000000000000005E-4</v>
      </c>
      <c r="R2000" s="147">
        <f t="shared" si="32"/>
        <v>1.4687490000000001E-2</v>
      </c>
      <c r="S2000" s="147">
        <v>0</v>
      </c>
      <c r="T2000" s="148">
        <f t="shared" si="33"/>
        <v>0</v>
      </c>
      <c r="AR2000" s="149" t="s">
        <v>199</v>
      </c>
      <c r="AT2000" s="149" t="s">
        <v>284</v>
      </c>
      <c r="AU2000" s="149" t="s">
        <v>85</v>
      </c>
      <c r="AY2000" s="17" t="s">
        <v>282</v>
      </c>
      <c r="BE2000" s="150">
        <f t="shared" si="34"/>
        <v>0</v>
      </c>
      <c r="BF2000" s="150">
        <f t="shared" si="35"/>
        <v>0</v>
      </c>
      <c r="BG2000" s="150">
        <f t="shared" si="36"/>
        <v>0</v>
      </c>
      <c r="BH2000" s="150">
        <f t="shared" si="37"/>
        <v>0</v>
      </c>
      <c r="BI2000" s="150">
        <f t="shared" si="38"/>
        <v>0</v>
      </c>
      <c r="BJ2000" s="17" t="s">
        <v>83</v>
      </c>
      <c r="BK2000" s="150">
        <f t="shared" si="39"/>
        <v>0</v>
      </c>
      <c r="BL2000" s="17" t="s">
        <v>199</v>
      </c>
      <c r="BM2000" s="149" t="s">
        <v>2155</v>
      </c>
    </row>
    <row r="2001" spans="2:65" s="1" customFormat="1" ht="55.5" customHeight="1" x14ac:dyDescent="0.2">
      <c r="B2001" s="32"/>
      <c r="C2001" s="137" t="s">
        <v>2156</v>
      </c>
      <c r="D2001" s="137" t="s">
        <v>284</v>
      </c>
      <c r="E2001" s="138" t="s">
        <v>2157</v>
      </c>
      <c r="F2001" s="139" t="s">
        <v>2158</v>
      </c>
      <c r="G2001" s="140" t="s">
        <v>471</v>
      </c>
      <c r="H2001" s="141">
        <v>65.724999999999994</v>
      </c>
      <c r="I2001" s="142"/>
      <c r="J2001" s="143">
        <f t="shared" si="30"/>
        <v>0</v>
      </c>
      <c r="K2001" s="144"/>
      <c r="L2001" s="32"/>
      <c r="M2001" s="145" t="s">
        <v>1</v>
      </c>
      <c r="N2001" s="146" t="s">
        <v>41</v>
      </c>
      <c r="P2001" s="147">
        <f t="shared" si="31"/>
        <v>0</v>
      </c>
      <c r="Q2001" s="147">
        <v>1.15E-3</v>
      </c>
      <c r="R2001" s="147">
        <f t="shared" si="32"/>
        <v>7.5583749999999991E-2</v>
      </c>
      <c r="S2001" s="147">
        <v>0</v>
      </c>
      <c r="T2001" s="148">
        <f t="shared" si="33"/>
        <v>0</v>
      </c>
      <c r="AR2001" s="149" t="s">
        <v>199</v>
      </c>
      <c r="AT2001" s="149" t="s">
        <v>284</v>
      </c>
      <c r="AU2001" s="149" t="s">
        <v>85</v>
      </c>
      <c r="AY2001" s="17" t="s">
        <v>282</v>
      </c>
      <c r="BE2001" s="150">
        <f t="shared" si="34"/>
        <v>0</v>
      </c>
      <c r="BF2001" s="150">
        <f t="shared" si="35"/>
        <v>0</v>
      </c>
      <c r="BG2001" s="150">
        <f t="shared" si="36"/>
        <v>0</v>
      </c>
      <c r="BH2001" s="150">
        <f t="shared" si="37"/>
        <v>0</v>
      </c>
      <c r="BI2001" s="150">
        <f t="shared" si="38"/>
        <v>0</v>
      </c>
      <c r="BJ2001" s="17" t="s">
        <v>83</v>
      </c>
      <c r="BK2001" s="150">
        <f t="shared" si="39"/>
        <v>0</v>
      </c>
      <c r="BL2001" s="17" t="s">
        <v>199</v>
      </c>
      <c r="BM2001" s="149" t="s">
        <v>2159</v>
      </c>
    </row>
    <row r="2002" spans="2:65" s="1" customFormat="1" ht="55.5" customHeight="1" x14ac:dyDescent="0.2">
      <c r="B2002" s="32"/>
      <c r="C2002" s="137" t="s">
        <v>2160</v>
      </c>
      <c r="D2002" s="137" t="s">
        <v>284</v>
      </c>
      <c r="E2002" s="138" t="s">
        <v>2161</v>
      </c>
      <c r="F2002" s="139" t="s">
        <v>2162</v>
      </c>
      <c r="G2002" s="140" t="s">
        <v>471</v>
      </c>
      <c r="H2002" s="141">
        <v>21.565000000000001</v>
      </c>
      <c r="I2002" s="142"/>
      <c r="J2002" s="143">
        <f t="shared" si="30"/>
        <v>0</v>
      </c>
      <c r="K2002" s="144"/>
      <c r="L2002" s="32"/>
      <c r="M2002" s="145" t="s">
        <v>1</v>
      </c>
      <c r="N2002" s="146" t="s">
        <v>41</v>
      </c>
      <c r="P2002" s="147">
        <f t="shared" si="31"/>
        <v>0</v>
      </c>
      <c r="Q2002" s="147">
        <v>1.0499999999999999E-3</v>
      </c>
      <c r="R2002" s="147">
        <f t="shared" si="32"/>
        <v>2.264325E-2</v>
      </c>
      <c r="S2002" s="147">
        <v>0</v>
      </c>
      <c r="T2002" s="148">
        <f t="shared" si="33"/>
        <v>0</v>
      </c>
      <c r="AR2002" s="149" t="s">
        <v>199</v>
      </c>
      <c r="AT2002" s="149" t="s">
        <v>284</v>
      </c>
      <c r="AU2002" s="149" t="s">
        <v>85</v>
      </c>
      <c r="AY2002" s="17" t="s">
        <v>282</v>
      </c>
      <c r="BE2002" s="150">
        <f t="shared" si="34"/>
        <v>0</v>
      </c>
      <c r="BF2002" s="150">
        <f t="shared" si="35"/>
        <v>0</v>
      </c>
      <c r="BG2002" s="150">
        <f t="shared" si="36"/>
        <v>0</v>
      </c>
      <c r="BH2002" s="150">
        <f t="shared" si="37"/>
        <v>0</v>
      </c>
      <c r="BI2002" s="150">
        <f t="shared" si="38"/>
        <v>0</v>
      </c>
      <c r="BJ2002" s="17" t="s">
        <v>83</v>
      </c>
      <c r="BK2002" s="150">
        <f t="shared" si="39"/>
        <v>0</v>
      </c>
      <c r="BL2002" s="17" t="s">
        <v>199</v>
      </c>
      <c r="BM2002" s="149" t="s">
        <v>2163</v>
      </c>
    </row>
    <row r="2003" spans="2:65" s="1" customFormat="1" ht="37.9" customHeight="1" x14ac:dyDescent="0.2">
      <c r="B2003" s="32"/>
      <c r="C2003" s="137" t="s">
        <v>2164</v>
      </c>
      <c r="D2003" s="137" t="s">
        <v>284</v>
      </c>
      <c r="E2003" s="138" t="s">
        <v>2165</v>
      </c>
      <c r="F2003" s="139" t="s">
        <v>2166</v>
      </c>
      <c r="G2003" s="140" t="s">
        <v>471</v>
      </c>
      <c r="H2003" s="141">
        <v>21.523</v>
      </c>
      <c r="I2003" s="142"/>
      <c r="J2003" s="143">
        <f t="shared" si="30"/>
        <v>0</v>
      </c>
      <c r="K2003" s="144"/>
      <c r="L2003" s="32"/>
      <c r="M2003" s="145" t="s">
        <v>1</v>
      </c>
      <c r="N2003" s="146" t="s">
        <v>41</v>
      </c>
      <c r="P2003" s="147">
        <f t="shared" si="31"/>
        <v>0</v>
      </c>
      <c r="Q2003" s="147">
        <v>1.0499999999999999E-3</v>
      </c>
      <c r="R2003" s="147">
        <f t="shared" si="32"/>
        <v>2.2599149999999998E-2</v>
      </c>
      <c r="S2003" s="147">
        <v>0</v>
      </c>
      <c r="T2003" s="148">
        <f t="shared" si="33"/>
        <v>0</v>
      </c>
      <c r="AR2003" s="149" t="s">
        <v>199</v>
      </c>
      <c r="AT2003" s="149" t="s">
        <v>284</v>
      </c>
      <c r="AU2003" s="149" t="s">
        <v>85</v>
      </c>
      <c r="AY2003" s="17" t="s">
        <v>282</v>
      </c>
      <c r="BE2003" s="150">
        <f t="shared" si="34"/>
        <v>0</v>
      </c>
      <c r="BF2003" s="150">
        <f t="shared" si="35"/>
        <v>0</v>
      </c>
      <c r="BG2003" s="150">
        <f t="shared" si="36"/>
        <v>0</v>
      </c>
      <c r="BH2003" s="150">
        <f t="shared" si="37"/>
        <v>0</v>
      </c>
      <c r="BI2003" s="150">
        <f t="shared" si="38"/>
        <v>0</v>
      </c>
      <c r="BJ2003" s="17" t="s">
        <v>83</v>
      </c>
      <c r="BK2003" s="150">
        <f t="shared" si="39"/>
        <v>0</v>
      </c>
      <c r="BL2003" s="17" t="s">
        <v>199</v>
      </c>
      <c r="BM2003" s="149" t="s">
        <v>2167</v>
      </c>
    </row>
    <row r="2004" spans="2:65" s="1" customFormat="1" ht="49.15" customHeight="1" x14ac:dyDescent="0.2">
      <c r="B2004" s="32"/>
      <c r="C2004" s="137" t="s">
        <v>2168</v>
      </c>
      <c r="D2004" s="137" t="s">
        <v>284</v>
      </c>
      <c r="E2004" s="138" t="s">
        <v>2169</v>
      </c>
      <c r="F2004" s="139" t="s">
        <v>2170</v>
      </c>
      <c r="G2004" s="140" t="s">
        <v>471</v>
      </c>
      <c r="H2004" s="141">
        <v>9.8000000000000007</v>
      </c>
      <c r="I2004" s="142"/>
      <c r="J2004" s="143">
        <f t="shared" si="30"/>
        <v>0</v>
      </c>
      <c r="K2004" s="144"/>
      <c r="L2004" s="32"/>
      <c r="M2004" s="145" t="s">
        <v>1</v>
      </c>
      <c r="N2004" s="146" t="s">
        <v>41</v>
      </c>
      <c r="P2004" s="147">
        <f t="shared" si="31"/>
        <v>0</v>
      </c>
      <c r="Q2004" s="147">
        <v>9.3999999999999997E-4</v>
      </c>
      <c r="R2004" s="147">
        <f t="shared" si="32"/>
        <v>9.2119999999999997E-3</v>
      </c>
      <c r="S2004" s="147">
        <v>0</v>
      </c>
      <c r="T2004" s="148">
        <f t="shared" si="33"/>
        <v>0</v>
      </c>
      <c r="AR2004" s="149" t="s">
        <v>199</v>
      </c>
      <c r="AT2004" s="149" t="s">
        <v>284</v>
      </c>
      <c r="AU2004" s="149" t="s">
        <v>85</v>
      </c>
      <c r="AY2004" s="17" t="s">
        <v>282</v>
      </c>
      <c r="BE2004" s="150">
        <f t="shared" si="34"/>
        <v>0</v>
      </c>
      <c r="BF2004" s="150">
        <f t="shared" si="35"/>
        <v>0</v>
      </c>
      <c r="BG2004" s="150">
        <f t="shared" si="36"/>
        <v>0</v>
      </c>
      <c r="BH2004" s="150">
        <f t="shared" si="37"/>
        <v>0</v>
      </c>
      <c r="BI2004" s="150">
        <f t="shared" si="38"/>
        <v>0</v>
      </c>
      <c r="BJ2004" s="17" t="s">
        <v>83</v>
      </c>
      <c r="BK2004" s="150">
        <f t="shared" si="39"/>
        <v>0</v>
      </c>
      <c r="BL2004" s="17" t="s">
        <v>199</v>
      </c>
      <c r="BM2004" s="149" t="s">
        <v>2171</v>
      </c>
    </row>
    <row r="2005" spans="2:65" s="1" customFormat="1" ht="44.25" customHeight="1" x14ac:dyDescent="0.2">
      <c r="B2005" s="32"/>
      <c r="C2005" s="137" t="s">
        <v>2172</v>
      </c>
      <c r="D2005" s="137" t="s">
        <v>284</v>
      </c>
      <c r="E2005" s="138" t="s">
        <v>2173</v>
      </c>
      <c r="F2005" s="139" t="s">
        <v>2174</v>
      </c>
      <c r="G2005" s="140" t="s">
        <v>471</v>
      </c>
      <c r="H2005" s="141">
        <v>47</v>
      </c>
      <c r="I2005" s="142"/>
      <c r="J2005" s="143">
        <f t="shared" si="30"/>
        <v>0</v>
      </c>
      <c r="K2005" s="144"/>
      <c r="L2005" s="32"/>
      <c r="M2005" s="145" t="s">
        <v>1</v>
      </c>
      <c r="N2005" s="146" t="s">
        <v>41</v>
      </c>
      <c r="P2005" s="147">
        <f t="shared" si="31"/>
        <v>0</v>
      </c>
      <c r="Q2005" s="147">
        <v>1.16E-3</v>
      </c>
      <c r="R2005" s="147">
        <f t="shared" si="32"/>
        <v>5.4519999999999999E-2</v>
      </c>
      <c r="S2005" s="147">
        <v>0</v>
      </c>
      <c r="T2005" s="148">
        <f t="shared" si="33"/>
        <v>0</v>
      </c>
      <c r="AR2005" s="149" t="s">
        <v>199</v>
      </c>
      <c r="AT2005" s="149" t="s">
        <v>284</v>
      </c>
      <c r="AU2005" s="149" t="s">
        <v>85</v>
      </c>
      <c r="AY2005" s="17" t="s">
        <v>282</v>
      </c>
      <c r="BE2005" s="150">
        <f t="shared" si="34"/>
        <v>0</v>
      </c>
      <c r="BF2005" s="150">
        <f t="shared" si="35"/>
        <v>0</v>
      </c>
      <c r="BG2005" s="150">
        <f t="shared" si="36"/>
        <v>0</v>
      </c>
      <c r="BH2005" s="150">
        <f t="shared" si="37"/>
        <v>0</v>
      </c>
      <c r="BI2005" s="150">
        <f t="shared" si="38"/>
        <v>0</v>
      </c>
      <c r="BJ2005" s="17" t="s">
        <v>83</v>
      </c>
      <c r="BK2005" s="150">
        <f t="shared" si="39"/>
        <v>0</v>
      </c>
      <c r="BL2005" s="17" t="s">
        <v>199</v>
      </c>
      <c r="BM2005" s="149" t="s">
        <v>2175</v>
      </c>
    </row>
    <row r="2006" spans="2:65" s="1" customFormat="1" ht="16.5" customHeight="1" x14ac:dyDescent="0.2">
      <c r="B2006" s="32"/>
      <c r="C2006" s="137" t="s">
        <v>2176</v>
      </c>
      <c r="D2006" s="137" t="s">
        <v>284</v>
      </c>
      <c r="E2006" s="138" t="s">
        <v>2177</v>
      </c>
      <c r="F2006" s="139" t="s">
        <v>2178</v>
      </c>
      <c r="G2006" s="140" t="s">
        <v>471</v>
      </c>
      <c r="H2006" s="141">
        <v>211.32499999999999</v>
      </c>
      <c r="I2006" s="142"/>
      <c r="J2006" s="143">
        <f t="shared" si="30"/>
        <v>0</v>
      </c>
      <c r="K2006" s="144"/>
      <c r="L2006" s="32"/>
      <c r="M2006" s="145" t="s">
        <v>1</v>
      </c>
      <c r="N2006" s="146" t="s">
        <v>41</v>
      </c>
      <c r="P2006" s="147">
        <f t="shared" si="31"/>
        <v>0</v>
      </c>
      <c r="Q2006" s="147">
        <v>3.2000000000000002E-3</v>
      </c>
      <c r="R2006" s="147">
        <f t="shared" si="32"/>
        <v>0.67623999999999995</v>
      </c>
      <c r="S2006" s="147">
        <v>0</v>
      </c>
      <c r="T2006" s="148">
        <f t="shared" si="33"/>
        <v>0</v>
      </c>
      <c r="AR2006" s="149" t="s">
        <v>199</v>
      </c>
      <c r="AT2006" s="149" t="s">
        <v>284</v>
      </c>
      <c r="AU2006" s="149" t="s">
        <v>85</v>
      </c>
      <c r="AY2006" s="17" t="s">
        <v>282</v>
      </c>
      <c r="BE2006" s="150">
        <f t="shared" si="34"/>
        <v>0</v>
      </c>
      <c r="BF2006" s="150">
        <f t="shared" si="35"/>
        <v>0</v>
      </c>
      <c r="BG2006" s="150">
        <f t="shared" si="36"/>
        <v>0</v>
      </c>
      <c r="BH2006" s="150">
        <f t="shared" si="37"/>
        <v>0</v>
      </c>
      <c r="BI2006" s="150">
        <f t="shared" si="38"/>
        <v>0</v>
      </c>
      <c r="BJ2006" s="17" t="s">
        <v>83</v>
      </c>
      <c r="BK2006" s="150">
        <f t="shared" si="39"/>
        <v>0</v>
      </c>
      <c r="BL2006" s="17" t="s">
        <v>199</v>
      </c>
      <c r="BM2006" s="149" t="s">
        <v>2179</v>
      </c>
    </row>
    <row r="2007" spans="2:65" s="15" customFormat="1" x14ac:dyDescent="0.2">
      <c r="B2007" s="173"/>
      <c r="D2007" s="152" t="s">
        <v>290</v>
      </c>
      <c r="E2007" s="174" t="s">
        <v>1</v>
      </c>
      <c r="F2007" s="175" t="s">
        <v>1953</v>
      </c>
      <c r="H2007" s="174" t="s">
        <v>1</v>
      </c>
      <c r="I2007" s="176"/>
      <c r="L2007" s="173"/>
      <c r="M2007" s="177"/>
      <c r="T2007" s="178"/>
      <c r="AT2007" s="174" t="s">
        <v>290</v>
      </c>
      <c r="AU2007" s="174" t="s">
        <v>85</v>
      </c>
      <c r="AV2007" s="15" t="s">
        <v>83</v>
      </c>
      <c r="AW2007" s="15" t="s">
        <v>32</v>
      </c>
      <c r="AX2007" s="15" t="s">
        <v>76</v>
      </c>
      <c r="AY2007" s="174" t="s">
        <v>282</v>
      </c>
    </row>
    <row r="2008" spans="2:65" s="12" customFormat="1" x14ac:dyDescent="0.2">
      <c r="B2008" s="151"/>
      <c r="D2008" s="152" t="s">
        <v>290</v>
      </c>
      <c r="E2008" s="153" t="s">
        <v>1</v>
      </c>
      <c r="F2008" s="154" t="s">
        <v>2180</v>
      </c>
      <c r="H2008" s="155">
        <v>65.724999999999994</v>
      </c>
      <c r="I2008" s="156"/>
      <c r="L2008" s="151"/>
      <c r="M2008" s="157"/>
      <c r="T2008" s="158"/>
      <c r="AT2008" s="153" t="s">
        <v>290</v>
      </c>
      <c r="AU2008" s="153" t="s">
        <v>85</v>
      </c>
      <c r="AV2008" s="12" t="s">
        <v>85</v>
      </c>
      <c r="AW2008" s="12" t="s">
        <v>32</v>
      </c>
      <c r="AX2008" s="12" t="s">
        <v>76</v>
      </c>
      <c r="AY2008" s="153" t="s">
        <v>282</v>
      </c>
    </row>
    <row r="2009" spans="2:65" s="15" customFormat="1" x14ac:dyDescent="0.2">
      <c r="B2009" s="173"/>
      <c r="D2009" s="152" t="s">
        <v>290</v>
      </c>
      <c r="E2009" s="174" t="s">
        <v>1</v>
      </c>
      <c r="F2009" s="175" t="s">
        <v>2181</v>
      </c>
      <c r="H2009" s="174" t="s">
        <v>1</v>
      </c>
      <c r="I2009" s="176"/>
      <c r="L2009" s="173"/>
      <c r="M2009" s="177"/>
      <c r="T2009" s="178"/>
      <c r="AT2009" s="174" t="s">
        <v>290</v>
      </c>
      <c r="AU2009" s="174" t="s">
        <v>85</v>
      </c>
      <c r="AV2009" s="15" t="s">
        <v>83</v>
      </c>
      <c r="AW2009" s="15" t="s">
        <v>32</v>
      </c>
      <c r="AX2009" s="15" t="s">
        <v>76</v>
      </c>
      <c r="AY2009" s="174" t="s">
        <v>282</v>
      </c>
    </row>
    <row r="2010" spans="2:65" s="12" customFormat="1" x14ac:dyDescent="0.2">
      <c r="B2010" s="151"/>
      <c r="D2010" s="152" t="s">
        <v>290</v>
      </c>
      <c r="E2010" s="153" t="s">
        <v>1</v>
      </c>
      <c r="F2010" s="154" t="s">
        <v>2182</v>
      </c>
      <c r="H2010" s="155">
        <v>133</v>
      </c>
      <c r="I2010" s="156"/>
      <c r="L2010" s="151"/>
      <c r="M2010" s="157"/>
      <c r="T2010" s="158"/>
      <c r="AT2010" s="153" t="s">
        <v>290</v>
      </c>
      <c r="AU2010" s="153" t="s">
        <v>85</v>
      </c>
      <c r="AV2010" s="12" t="s">
        <v>85</v>
      </c>
      <c r="AW2010" s="12" t="s">
        <v>32</v>
      </c>
      <c r="AX2010" s="12" t="s">
        <v>76</v>
      </c>
      <c r="AY2010" s="153" t="s">
        <v>282</v>
      </c>
    </row>
    <row r="2011" spans="2:65" s="15" customFormat="1" x14ac:dyDescent="0.2">
      <c r="B2011" s="173"/>
      <c r="D2011" s="152" t="s">
        <v>290</v>
      </c>
      <c r="E2011" s="174" t="s">
        <v>1</v>
      </c>
      <c r="F2011" s="175" t="s">
        <v>756</v>
      </c>
      <c r="H2011" s="174" t="s">
        <v>1</v>
      </c>
      <c r="I2011" s="176"/>
      <c r="L2011" s="173"/>
      <c r="M2011" s="177"/>
      <c r="T2011" s="178"/>
      <c r="AT2011" s="174" t="s">
        <v>290</v>
      </c>
      <c r="AU2011" s="174" t="s">
        <v>85</v>
      </c>
      <c r="AV2011" s="15" t="s">
        <v>83</v>
      </c>
      <c r="AW2011" s="15" t="s">
        <v>32</v>
      </c>
      <c r="AX2011" s="15" t="s">
        <v>76</v>
      </c>
      <c r="AY2011" s="174" t="s">
        <v>282</v>
      </c>
    </row>
    <row r="2012" spans="2:65" s="12" customFormat="1" x14ac:dyDescent="0.2">
      <c r="B2012" s="151"/>
      <c r="D2012" s="152" t="s">
        <v>290</v>
      </c>
      <c r="E2012" s="153" t="s">
        <v>1</v>
      </c>
      <c r="F2012" s="154" t="s">
        <v>2183</v>
      </c>
      <c r="H2012" s="155">
        <v>12.6</v>
      </c>
      <c r="I2012" s="156"/>
      <c r="L2012" s="151"/>
      <c r="M2012" s="157"/>
      <c r="T2012" s="158"/>
      <c r="AT2012" s="153" t="s">
        <v>290</v>
      </c>
      <c r="AU2012" s="153" t="s">
        <v>85</v>
      </c>
      <c r="AV2012" s="12" t="s">
        <v>85</v>
      </c>
      <c r="AW2012" s="12" t="s">
        <v>32</v>
      </c>
      <c r="AX2012" s="12" t="s">
        <v>76</v>
      </c>
      <c r="AY2012" s="153" t="s">
        <v>282</v>
      </c>
    </row>
    <row r="2013" spans="2:65" s="13" customFormat="1" x14ac:dyDescent="0.2">
      <c r="B2013" s="159"/>
      <c r="D2013" s="152" t="s">
        <v>290</v>
      </c>
      <c r="E2013" s="160" t="s">
        <v>1</v>
      </c>
      <c r="F2013" s="161" t="s">
        <v>292</v>
      </c>
      <c r="H2013" s="162">
        <v>211.32499999999999</v>
      </c>
      <c r="I2013" s="163"/>
      <c r="L2013" s="159"/>
      <c r="M2013" s="164"/>
      <c r="T2013" s="165"/>
      <c r="AT2013" s="160" t="s">
        <v>290</v>
      </c>
      <c r="AU2013" s="160" t="s">
        <v>85</v>
      </c>
      <c r="AV2013" s="13" t="s">
        <v>288</v>
      </c>
      <c r="AW2013" s="13" t="s">
        <v>32</v>
      </c>
      <c r="AX2013" s="13" t="s">
        <v>83</v>
      </c>
      <c r="AY2013" s="160" t="s">
        <v>282</v>
      </c>
    </row>
    <row r="2014" spans="2:65" s="1" customFormat="1" ht="16.5" customHeight="1" x14ac:dyDescent="0.2">
      <c r="B2014" s="32"/>
      <c r="C2014" s="137" t="s">
        <v>2184</v>
      </c>
      <c r="D2014" s="137" t="s">
        <v>284</v>
      </c>
      <c r="E2014" s="138" t="s">
        <v>2185</v>
      </c>
      <c r="F2014" s="139" t="s">
        <v>2186</v>
      </c>
      <c r="G2014" s="140" t="s">
        <v>471</v>
      </c>
      <c r="H2014" s="141">
        <v>133</v>
      </c>
      <c r="I2014" s="142"/>
      <c r="J2014" s="143">
        <f>ROUND(I2014*H2014,2)</f>
        <v>0</v>
      </c>
      <c r="K2014" s="144"/>
      <c r="L2014" s="32"/>
      <c r="M2014" s="145" t="s">
        <v>1</v>
      </c>
      <c r="N2014" s="146" t="s">
        <v>41</v>
      </c>
      <c r="P2014" s="147">
        <f>O2014*H2014</f>
        <v>0</v>
      </c>
      <c r="Q2014" s="147">
        <v>3.2000000000000002E-3</v>
      </c>
      <c r="R2014" s="147">
        <f>Q2014*H2014</f>
        <v>0.42560000000000003</v>
      </c>
      <c r="S2014" s="147">
        <v>0</v>
      </c>
      <c r="T2014" s="148">
        <f>S2014*H2014</f>
        <v>0</v>
      </c>
      <c r="AR2014" s="149" t="s">
        <v>199</v>
      </c>
      <c r="AT2014" s="149" t="s">
        <v>284</v>
      </c>
      <c r="AU2014" s="149" t="s">
        <v>85</v>
      </c>
      <c r="AY2014" s="17" t="s">
        <v>282</v>
      </c>
      <c r="BE2014" s="150">
        <f>IF(N2014="základní",J2014,0)</f>
        <v>0</v>
      </c>
      <c r="BF2014" s="150">
        <f>IF(N2014="snížená",J2014,0)</f>
        <v>0</v>
      </c>
      <c r="BG2014" s="150">
        <f>IF(N2014="zákl. přenesená",J2014,0)</f>
        <v>0</v>
      </c>
      <c r="BH2014" s="150">
        <f>IF(N2014="sníž. přenesená",J2014,0)</f>
        <v>0</v>
      </c>
      <c r="BI2014" s="150">
        <f>IF(N2014="nulová",J2014,0)</f>
        <v>0</v>
      </c>
      <c r="BJ2014" s="17" t="s">
        <v>83</v>
      </c>
      <c r="BK2014" s="150">
        <f>ROUND(I2014*H2014,2)</f>
        <v>0</v>
      </c>
      <c r="BL2014" s="17" t="s">
        <v>199</v>
      </c>
      <c r="BM2014" s="149" t="s">
        <v>2187</v>
      </c>
    </row>
    <row r="2015" spans="2:65" s="15" customFormat="1" x14ac:dyDescent="0.2">
      <c r="B2015" s="173"/>
      <c r="D2015" s="152" t="s">
        <v>290</v>
      </c>
      <c r="E2015" s="174" t="s">
        <v>1</v>
      </c>
      <c r="F2015" s="175" t="s">
        <v>1965</v>
      </c>
      <c r="H2015" s="174" t="s">
        <v>1</v>
      </c>
      <c r="I2015" s="176"/>
      <c r="L2015" s="173"/>
      <c r="M2015" s="177"/>
      <c r="T2015" s="178"/>
      <c r="AT2015" s="174" t="s">
        <v>290</v>
      </c>
      <c r="AU2015" s="174" t="s">
        <v>85</v>
      </c>
      <c r="AV2015" s="15" t="s">
        <v>83</v>
      </c>
      <c r="AW2015" s="15" t="s">
        <v>32</v>
      </c>
      <c r="AX2015" s="15" t="s">
        <v>76</v>
      </c>
      <c r="AY2015" s="174" t="s">
        <v>282</v>
      </c>
    </row>
    <row r="2016" spans="2:65" s="12" customFormat="1" x14ac:dyDescent="0.2">
      <c r="B2016" s="151"/>
      <c r="D2016" s="152" t="s">
        <v>290</v>
      </c>
      <c r="E2016" s="153" t="s">
        <v>1</v>
      </c>
      <c r="F2016" s="154" t="s">
        <v>2182</v>
      </c>
      <c r="H2016" s="155">
        <v>133</v>
      </c>
      <c r="I2016" s="156"/>
      <c r="L2016" s="151"/>
      <c r="M2016" s="157"/>
      <c r="T2016" s="158"/>
      <c r="AT2016" s="153" t="s">
        <v>290</v>
      </c>
      <c r="AU2016" s="153" t="s">
        <v>85</v>
      </c>
      <c r="AV2016" s="12" t="s">
        <v>85</v>
      </c>
      <c r="AW2016" s="12" t="s">
        <v>32</v>
      </c>
      <c r="AX2016" s="12" t="s">
        <v>76</v>
      </c>
      <c r="AY2016" s="153" t="s">
        <v>282</v>
      </c>
    </row>
    <row r="2017" spans="2:65" s="13" customFormat="1" x14ac:dyDescent="0.2">
      <c r="B2017" s="159"/>
      <c r="D2017" s="152" t="s">
        <v>290</v>
      </c>
      <c r="E2017" s="160" t="s">
        <v>1</v>
      </c>
      <c r="F2017" s="161" t="s">
        <v>292</v>
      </c>
      <c r="H2017" s="162">
        <v>133</v>
      </c>
      <c r="I2017" s="163"/>
      <c r="L2017" s="159"/>
      <c r="M2017" s="164"/>
      <c r="T2017" s="165"/>
      <c r="AT2017" s="160" t="s">
        <v>290</v>
      </c>
      <c r="AU2017" s="160" t="s">
        <v>85</v>
      </c>
      <c r="AV2017" s="13" t="s">
        <v>288</v>
      </c>
      <c r="AW2017" s="13" t="s">
        <v>32</v>
      </c>
      <c r="AX2017" s="13" t="s">
        <v>83</v>
      </c>
      <c r="AY2017" s="160" t="s">
        <v>282</v>
      </c>
    </row>
    <row r="2018" spans="2:65" s="1" customFormat="1" ht="24.2" customHeight="1" x14ac:dyDescent="0.2">
      <c r="B2018" s="32"/>
      <c r="C2018" s="137" t="s">
        <v>2188</v>
      </c>
      <c r="D2018" s="137" t="s">
        <v>284</v>
      </c>
      <c r="E2018" s="138" t="s">
        <v>2189</v>
      </c>
      <c r="F2018" s="139" t="s">
        <v>2190</v>
      </c>
      <c r="G2018" s="140" t="s">
        <v>613</v>
      </c>
      <c r="H2018" s="141">
        <v>6</v>
      </c>
      <c r="I2018" s="142"/>
      <c r="J2018" s="143">
        <f t="shared" ref="J2018:J2023" si="40">ROUND(I2018*H2018,2)</f>
        <v>0</v>
      </c>
      <c r="K2018" s="144"/>
      <c r="L2018" s="32"/>
      <c r="M2018" s="145" t="s">
        <v>1</v>
      </c>
      <c r="N2018" s="146" t="s">
        <v>41</v>
      </c>
      <c r="P2018" s="147">
        <f t="shared" ref="P2018:P2023" si="41">O2018*H2018</f>
        <v>0</v>
      </c>
      <c r="Q2018" s="147">
        <v>7.1000000000000002E-4</v>
      </c>
      <c r="R2018" s="147">
        <f t="shared" ref="R2018:R2023" si="42">Q2018*H2018</f>
        <v>4.2599999999999999E-3</v>
      </c>
      <c r="S2018" s="147">
        <v>0</v>
      </c>
      <c r="T2018" s="148">
        <f t="shared" ref="T2018:T2023" si="43">S2018*H2018</f>
        <v>0</v>
      </c>
      <c r="AR2018" s="149" t="s">
        <v>199</v>
      </c>
      <c r="AT2018" s="149" t="s">
        <v>284</v>
      </c>
      <c r="AU2018" s="149" t="s">
        <v>85</v>
      </c>
      <c r="AY2018" s="17" t="s">
        <v>282</v>
      </c>
      <c r="BE2018" s="150">
        <f t="shared" ref="BE2018:BE2023" si="44">IF(N2018="základní",J2018,0)</f>
        <v>0</v>
      </c>
      <c r="BF2018" s="150">
        <f t="shared" ref="BF2018:BF2023" si="45">IF(N2018="snížená",J2018,0)</f>
        <v>0</v>
      </c>
      <c r="BG2018" s="150">
        <f t="shared" ref="BG2018:BG2023" si="46">IF(N2018="zákl. přenesená",J2018,0)</f>
        <v>0</v>
      </c>
      <c r="BH2018" s="150">
        <f t="shared" ref="BH2018:BH2023" si="47">IF(N2018="sníž. přenesená",J2018,0)</f>
        <v>0</v>
      </c>
      <c r="BI2018" s="150">
        <f t="shared" ref="BI2018:BI2023" si="48">IF(N2018="nulová",J2018,0)</f>
        <v>0</v>
      </c>
      <c r="BJ2018" s="17" t="s">
        <v>83</v>
      </c>
      <c r="BK2018" s="150">
        <f t="shared" ref="BK2018:BK2023" si="49">ROUND(I2018*H2018,2)</f>
        <v>0</v>
      </c>
      <c r="BL2018" s="17" t="s">
        <v>199</v>
      </c>
      <c r="BM2018" s="149" t="s">
        <v>2191</v>
      </c>
    </row>
    <row r="2019" spans="2:65" s="1" customFormat="1" ht="24.2" customHeight="1" x14ac:dyDescent="0.2">
      <c r="B2019" s="32"/>
      <c r="C2019" s="137" t="s">
        <v>2192</v>
      </c>
      <c r="D2019" s="137" t="s">
        <v>284</v>
      </c>
      <c r="E2019" s="138" t="s">
        <v>2193</v>
      </c>
      <c r="F2019" s="139" t="s">
        <v>2194</v>
      </c>
      <c r="G2019" s="140" t="s">
        <v>613</v>
      </c>
      <c r="H2019" s="141">
        <v>6</v>
      </c>
      <c r="I2019" s="142"/>
      <c r="J2019" s="143">
        <f t="shared" si="40"/>
        <v>0</v>
      </c>
      <c r="K2019" s="144"/>
      <c r="L2019" s="32"/>
      <c r="M2019" s="145" t="s">
        <v>1</v>
      </c>
      <c r="N2019" s="146" t="s">
        <v>41</v>
      </c>
      <c r="P2019" s="147">
        <f t="shared" si="41"/>
        <v>0</v>
      </c>
      <c r="Q2019" s="147">
        <v>1E-3</v>
      </c>
      <c r="R2019" s="147">
        <f t="shared" si="42"/>
        <v>6.0000000000000001E-3</v>
      </c>
      <c r="S2019" s="147">
        <v>0</v>
      </c>
      <c r="T2019" s="148">
        <f t="shared" si="43"/>
        <v>0</v>
      </c>
      <c r="AR2019" s="149" t="s">
        <v>199</v>
      </c>
      <c r="AT2019" s="149" t="s">
        <v>284</v>
      </c>
      <c r="AU2019" s="149" t="s">
        <v>85</v>
      </c>
      <c r="AY2019" s="17" t="s">
        <v>282</v>
      </c>
      <c r="BE2019" s="150">
        <f t="shared" si="44"/>
        <v>0</v>
      </c>
      <c r="BF2019" s="150">
        <f t="shared" si="45"/>
        <v>0</v>
      </c>
      <c r="BG2019" s="150">
        <f t="shared" si="46"/>
        <v>0</v>
      </c>
      <c r="BH2019" s="150">
        <f t="shared" si="47"/>
        <v>0</v>
      </c>
      <c r="BI2019" s="150">
        <f t="shared" si="48"/>
        <v>0</v>
      </c>
      <c r="BJ2019" s="17" t="s">
        <v>83</v>
      </c>
      <c r="BK2019" s="150">
        <f t="shared" si="49"/>
        <v>0</v>
      </c>
      <c r="BL2019" s="17" t="s">
        <v>199</v>
      </c>
      <c r="BM2019" s="149" t="s">
        <v>2195</v>
      </c>
    </row>
    <row r="2020" spans="2:65" s="1" customFormat="1" ht="24.2" customHeight="1" x14ac:dyDescent="0.2">
      <c r="B2020" s="32"/>
      <c r="C2020" s="137" t="s">
        <v>2196</v>
      </c>
      <c r="D2020" s="137" t="s">
        <v>284</v>
      </c>
      <c r="E2020" s="138" t="s">
        <v>2197</v>
      </c>
      <c r="F2020" s="139" t="s">
        <v>2198</v>
      </c>
      <c r="G2020" s="140" t="s">
        <v>613</v>
      </c>
      <c r="H2020" s="141">
        <v>3</v>
      </c>
      <c r="I2020" s="142"/>
      <c r="J2020" s="143">
        <f t="shared" si="40"/>
        <v>0</v>
      </c>
      <c r="K2020" s="144"/>
      <c r="L2020" s="32"/>
      <c r="M2020" s="145" t="s">
        <v>1</v>
      </c>
      <c r="N2020" s="146" t="s">
        <v>41</v>
      </c>
      <c r="P2020" s="147">
        <f t="shared" si="41"/>
        <v>0</v>
      </c>
      <c r="Q2020" s="147">
        <v>1E-3</v>
      </c>
      <c r="R2020" s="147">
        <f t="shared" si="42"/>
        <v>3.0000000000000001E-3</v>
      </c>
      <c r="S2020" s="147">
        <v>0</v>
      </c>
      <c r="T2020" s="148">
        <f t="shared" si="43"/>
        <v>0</v>
      </c>
      <c r="AR2020" s="149" t="s">
        <v>199</v>
      </c>
      <c r="AT2020" s="149" t="s">
        <v>284</v>
      </c>
      <c r="AU2020" s="149" t="s">
        <v>85</v>
      </c>
      <c r="AY2020" s="17" t="s">
        <v>282</v>
      </c>
      <c r="BE2020" s="150">
        <f t="shared" si="44"/>
        <v>0</v>
      </c>
      <c r="BF2020" s="150">
        <f t="shared" si="45"/>
        <v>0</v>
      </c>
      <c r="BG2020" s="150">
        <f t="shared" si="46"/>
        <v>0</v>
      </c>
      <c r="BH2020" s="150">
        <f t="shared" si="47"/>
        <v>0</v>
      </c>
      <c r="BI2020" s="150">
        <f t="shared" si="48"/>
        <v>0</v>
      </c>
      <c r="BJ2020" s="17" t="s">
        <v>83</v>
      </c>
      <c r="BK2020" s="150">
        <f t="shared" si="49"/>
        <v>0</v>
      </c>
      <c r="BL2020" s="17" t="s">
        <v>199</v>
      </c>
      <c r="BM2020" s="149" t="s">
        <v>2199</v>
      </c>
    </row>
    <row r="2021" spans="2:65" s="1" customFormat="1" ht="24.2" customHeight="1" x14ac:dyDescent="0.2">
      <c r="B2021" s="32"/>
      <c r="C2021" s="137" t="s">
        <v>2200</v>
      </c>
      <c r="D2021" s="137" t="s">
        <v>284</v>
      </c>
      <c r="E2021" s="138" t="s">
        <v>2201</v>
      </c>
      <c r="F2021" s="139" t="s">
        <v>2202</v>
      </c>
      <c r="G2021" s="140" t="s">
        <v>613</v>
      </c>
      <c r="H2021" s="141">
        <v>11</v>
      </c>
      <c r="I2021" s="142"/>
      <c r="J2021" s="143">
        <f t="shared" si="40"/>
        <v>0</v>
      </c>
      <c r="K2021" s="144"/>
      <c r="L2021" s="32"/>
      <c r="M2021" s="145" t="s">
        <v>1</v>
      </c>
      <c r="N2021" s="146" t="s">
        <v>41</v>
      </c>
      <c r="P2021" s="147">
        <f t="shared" si="41"/>
        <v>0</v>
      </c>
      <c r="Q2021" s="147">
        <v>1.89E-3</v>
      </c>
      <c r="R2021" s="147">
        <f t="shared" si="42"/>
        <v>2.0789999999999999E-2</v>
      </c>
      <c r="S2021" s="147">
        <v>0</v>
      </c>
      <c r="T2021" s="148">
        <f t="shared" si="43"/>
        <v>0</v>
      </c>
      <c r="AR2021" s="149" t="s">
        <v>199</v>
      </c>
      <c r="AT2021" s="149" t="s">
        <v>284</v>
      </c>
      <c r="AU2021" s="149" t="s">
        <v>85</v>
      </c>
      <c r="AY2021" s="17" t="s">
        <v>282</v>
      </c>
      <c r="BE2021" s="150">
        <f t="shared" si="44"/>
        <v>0</v>
      </c>
      <c r="BF2021" s="150">
        <f t="shared" si="45"/>
        <v>0</v>
      </c>
      <c r="BG2021" s="150">
        <f t="shared" si="46"/>
        <v>0</v>
      </c>
      <c r="BH2021" s="150">
        <f t="shared" si="47"/>
        <v>0</v>
      </c>
      <c r="BI2021" s="150">
        <f t="shared" si="48"/>
        <v>0</v>
      </c>
      <c r="BJ2021" s="17" t="s">
        <v>83</v>
      </c>
      <c r="BK2021" s="150">
        <f t="shared" si="49"/>
        <v>0</v>
      </c>
      <c r="BL2021" s="17" t="s">
        <v>199</v>
      </c>
      <c r="BM2021" s="149" t="s">
        <v>2203</v>
      </c>
    </row>
    <row r="2022" spans="2:65" s="1" customFormat="1" ht="16.5" customHeight="1" x14ac:dyDescent="0.2">
      <c r="B2022" s="32"/>
      <c r="C2022" s="137" t="s">
        <v>2204</v>
      </c>
      <c r="D2022" s="137" t="s">
        <v>284</v>
      </c>
      <c r="E2022" s="138" t="s">
        <v>2205</v>
      </c>
      <c r="F2022" s="139" t="s">
        <v>2206</v>
      </c>
      <c r="G2022" s="140" t="s">
        <v>613</v>
      </c>
      <c r="H2022" s="141">
        <v>6</v>
      </c>
      <c r="I2022" s="142"/>
      <c r="J2022" s="143">
        <f t="shared" si="40"/>
        <v>0</v>
      </c>
      <c r="K2022" s="144"/>
      <c r="L2022" s="32"/>
      <c r="M2022" s="145" t="s">
        <v>1</v>
      </c>
      <c r="N2022" s="146" t="s">
        <v>41</v>
      </c>
      <c r="P2022" s="147">
        <f t="shared" si="41"/>
        <v>0</v>
      </c>
      <c r="Q2022" s="147">
        <v>1.2999999999999999E-3</v>
      </c>
      <c r="R2022" s="147">
        <f t="shared" si="42"/>
        <v>7.7999999999999996E-3</v>
      </c>
      <c r="S2022" s="147">
        <v>0</v>
      </c>
      <c r="T2022" s="148">
        <f t="shared" si="43"/>
        <v>0</v>
      </c>
      <c r="AR2022" s="149" t="s">
        <v>199</v>
      </c>
      <c r="AT2022" s="149" t="s">
        <v>284</v>
      </c>
      <c r="AU2022" s="149" t="s">
        <v>85</v>
      </c>
      <c r="AY2022" s="17" t="s">
        <v>282</v>
      </c>
      <c r="BE2022" s="150">
        <f t="shared" si="44"/>
        <v>0</v>
      </c>
      <c r="BF2022" s="150">
        <f t="shared" si="45"/>
        <v>0</v>
      </c>
      <c r="BG2022" s="150">
        <f t="shared" si="46"/>
        <v>0</v>
      </c>
      <c r="BH2022" s="150">
        <f t="shared" si="47"/>
        <v>0</v>
      </c>
      <c r="BI2022" s="150">
        <f t="shared" si="48"/>
        <v>0</v>
      </c>
      <c r="BJ2022" s="17" t="s">
        <v>83</v>
      </c>
      <c r="BK2022" s="150">
        <f t="shared" si="49"/>
        <v>0</v>
      </c>
      <c r="BL2022" s="17" t="s">
        <v>199</v>
      </c>
      <c r="BM2022" s="149" t="s">
        <v>2207</v>
      </c>
    </row>
    <row r="2023" spans="2:65" s="1" customFormat="1" ht="24.2" customHeight="1" x14ac:dyDescent="0.2">
      <c r="B2023" s="32"/>
      <c r="C2023" s="137" t="s">
        <v>2208</v>
      </c>
      <c r="D2023" s="137" t="s">
        <v>284</v>
      </c>
      <c r="E2023" s="138" t="s">
        <v>2209</v>
      </c>
      <c r="F2023" s="139" t="s">
        <v>2210</v>
      </c>
      <c r="G2023" s="140" t="s">
        <v>376</v>
      </c>
      <c r="H2023" s="141">
        <v>5.875</v>
      </c>
      <c r="I2023" s="142"/>
      <c r="J2023" s="143">
        <f t="shared" si="40"/>
        <v>0</v>
      </c>
      <c r="K2023" s="144"/>
      <c r="L2023" s="32"/>
      <c r="M2023" s="145" t="s">
        <v>1</v>
      </c>
      <c r="N2023" s="146" t="s">
        <v>41</v>
      </c>
      <c r="P2023" s="147">
        <f t="shared" si="41"/>
        <v>0</v>
      </c>
      <c r="Q2023" s="147">
        <v>0</v>
      </c>
      <c r="R2023" s="147">
        <f t="shared" si="42"/>
        <v>0</v>
      </c>
      <c r="S2023" s="147">
        <v>0</v>
      </c>
      <c r="T2023" s="148">
        <f t="shared" si="43"/>
        <v>0</v>
      </c>
      <c r="AR2023" s="149" t="s">
        <v>199</v>
      </c>
      <c r="AT2023" s="149" t="s">
        <v>284</v>
      </c>
      <c r="AU2023" s="149" t="s">
        <v>85</v>
      </c>
      <c r="AY2023" s="17" t="s">
        <v>282</v>
      </c>
      <c r="BE2023" s="150">
        <f t="shared" si="44"/>
        <v>0</v>
      </c>
      <c r="BF2023" s="150">
        <f t="shared" si="45"/>
        <v>0</v>
      </c>
      <c r="BG2023" s="150">
        <f t="shared" si="46"/>
        <v>0</v>
      </c>
      <c r="BH2023" s="150">
        <f t="shared" si="47"/>
        <v>0</v>
      </c>
      <c r="BI2023" s="150">
        <f t="shared" si="48"/>
        <v>0</v>
      </c>
      <c r="BJ2023" s="17" t="s">
        <v>83</v>
      </c>
      <c r="BK2023" s="150">
        <f t="shared" si="49"/>
        <v>0</v>
      </c>
      <c r="BL2023" s="17" t="s">
        <v>199</v>
      </c>
      <c r="BM2023" s="149" t="s">
        <v>2211</v>
      </c>
    </row>
    <row r="2024" spans="2:65" s="11" customFormat="1" ht="22.9" customHeight="1" x14ac:dyDescent="0.2">
      <c r="B2024" s="125"/>
      <c r="D2024" s="126" t="s">
        <v>75</v>
      </c>
      <c r="E2024" s="135" t="s">
        <v>2212</v>
      </c>
      <c r="F2024" s="135" t="s">
        <v>2213</v>
      </c>
      <c r="I2024" s="128"/>
      <c r="J2024" s="136">
        <f>BK2024</f>
        <v>0</v>
      </c>
      <c r="L2024" s="125"/>
      <c r="M2024" s="130"/>
      <c r="P2024" s="131">
        <f>SUM(P2025:P2029)</f>
        <v>0</v>
      </c>
      <c r="R2024" s="131">
        <f>SUM(R2025:R2029)</f>
        <v>1.7600000000000001E-2</v>
      </c>
      <c r="T2024" s="132">
        <f>SUM(T2025:T2029)</f>
        <v>0</v>
      </c>
      <c r="AR2024" s="126" t="s">
        <v>85</v>
      </c>
      <c r="AT2024" s="133" t="s">
        <v>75</v>
      </c>
      <c r="AU2024" s="133" t="s">
        <v>83</v>
      </c>
      <c r="AY2024" s="126" t="s">
        <v>282</v>
      </c>
      <c r="BK2024" s="134">
        <f>SUM(BK2025:BK2029)</f>
        <v>0</v>
      </c>
    </row>
    <row r="2025" spans="2:65" s="1" customFormat="1" ht="21.75" customHeight="1" x14ac:dyDescent="0.2">
      <c r="B2025" s="32"/>
      <c r="C2025" s="137" t="s">
        <v>2214</v>
      </c>
      <c r="D2025" s="137" t="s">
        <v>284</v>
      </c>
      <c r="E2025" s="138" t="s">
        <v>2215</v>
      </c>
      <c r="F2025" s="139" t="s">
        <v>2216</v>
      </c>
      <c r="G2025" s="140" t="s">
        <v>613</v>
      </c>
      <c r="H2025" s="141">
        <v>1</v>
      </c>
      <c r="I2025" s="142"/>
      <c r="J2025" s="143">
        <f>ROUND(I2025*H2025,2)</f>
        <v>0</v>
      </c>
      <c r="K2025" s="144"/>
      <c r="L2025" s="32"/>
      <c r="M2025" s="145" t="s">
        <v>1</v>
      </c>
      <c r="N2025" s="146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199</v>
      </c>
      <c r="AT2025" s="149" t="s">
        <v>284</v>
      </c>
      <c r="AU2025" s="149" t="s">
        <v>85</v>
      </c>
      <c r="AY2025" s="17" t="s">
        <v>282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199</v>
      </c>
      <c r="BM2025" s="149" t="s">
        <v>2217</v>
      </c>
    </row>
    <row r="2026" spans="2:65" s="1" customFormat="1" ht="24.2" customHeight="1" x14ac:dyDescent="0.2">
      <c r="B2026" s="32"/>
      <c r="C2026" s="179" t="s">
        <v>2218</v>
      </c>
      <c r="D2026" s="179" t="s">
        <v>1020</v>
      </c>
      <c r="E2026" s="180" t="s">
        <v>2219</v>
      </c>
      <c r="F2026" s="181" t="s">
        <v>2220</v>
      </c>
      <c r="G2026" s="182" t="s">
        <v>2221</v>
      </c>
      <c r="H2026" s="183">
        <v>1</v>
      </c>
      <c r="I2026" s="184"/>
      <c r="J2026" s="185">
        <f>ROUND(I2026*H2026,2)</f>
        <v>0</v>
      </c>
      <c r="K2026" s="186"/>
      <c r="L2026" s="187"/>
      <c r="M2026" s="188" t="s">
        <v>1</v>
      </c>
      <c r="N2026" s="189" t="s">
        <v>41</v>
      </c>
      <c r="P2026" s="147">
        <f>O2026*H2026</f>
        <v>0</v>
      </c>
      <c r="Q2026" s="147">
        <v>7.6E-3</v>
      </c>
      <c r="R2026" s="147">
        <f>Q2026*H2026</f>
        <v>7.6E-3</v>
      </c>
      <c r="S2026" s="147">
        <v>0</v>
      </c>
      <c r="T2026" s="148">
        <f>S2026*H2026</f>
        <v>0</v>
      </c>
      <c r="AR2026" s="149" t="s">
        <v>498</v>
      </c>
      <c r="AT2026" s="149" t="s">
        <v>1020</v>
      </c>
      <c r="AU2026" s="149" t="s">
        <v>85</v>
      </c>
      <c r="AY2026" s="17" t="s">
        <v>282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199</v>
      </c>
      <c r="BM2026" s="149" t="s">
        <v>2222</v>
      </c>
    </row>
    <row r="2027" spans="2:65" s="1" customFormat="1" ht="16.5" customHeight="1" x14ac:dyDescent="0.2">
      <c r="B2027" s="32"/>
      <c r="C2027" s="137" t="s">
        <v>2223</v>
      </c>
      <c r="D2027" s="137" t="s">
        <v>284</v>
      </c>
      <c r="E2027" s="138" t="s">
        <v>2224</v>
      </c>
      <c r="F2027" s="139" t="s">
        <v>2225</v>
      </c>
      <c r="G2027" s="140" t="s">
        <v>613</v>
      </c>
      <c r="H2027" s="141">
        <v>1</v>
      </c>
      <c r="I2027" s="142"/>
      <c r="J2027" s="143">
        <f>ROUND(I2027*H2027,2)</f>
        <v>0</v>
      </c>
      <c r="K2027" s="144"/>
      <c r="L2027" s="32"/>
      <c r="M2027" s="145" t="s">
        <v>1</v>
      </c>
      <c r="N2027" s="146" t="s">
        <v>41</v>
      </c>
      <c r="P2027" s="147">
        <f>O2027*H2027</f>
        <v>0</v>
      </c>
      <c r="Q2027" s="147">
        <v>0</v>
      </c>
      <c r="R2027" s="147">
        <f>Q2027*H2027</f>
        <v>0</v>
      </c>
      <c r="S2027" s="147">
        <v>0</v>
      </c>
      <c r="T2027" s="148">
        <f>S2027*H2027</f>
        <v>0</v>
      </c>
      <c r="AR2027" s="149" t="s">
        <v>199</v>
      </c>
      <c r="AT2027" s="149" t="s">
        <v>284</v>
      </c>
      <c r="AU2027" s="149" t="s">
        <v>85</v>
      </c>
      <c r="AY2027" s="17" t="s">
        <v>282</v>
      </c>
      <c r="BE2027" s="150">
        <f>IF(N2027="základní",J2027,0)</f>
        <v>0</v>
      </c>
      <c r="BF2027" s="150">
        <f>IF(N2027="snížená",J2027,0)</f>
        <v>0</v>
      </c>
      <c r="BG2027" s="150">
        <f>IF(N2027="zákl. přenesená",J2027,0)</f>
        <v>0</v>
      </c>
      <c r="BH2027" s="150">
        <f>IF(N2027="sníž. přenesená",J2027,0)</f>
        <v>0</v>
      </c>
      <c r="BI2027" s="150">
        <f>IF(N2027="nulová",J2027,0)</f>
        <v>0</v>
      </c>
      <c r="BJ2027" s="17" t="s">
        <v>83</v>
      </c>
      <c r="BK2027" s="150">
        <f>ROUND(I2027*H2027,2)</f>
        <v>0</v>
      </c>
      <c r="BL2027" s="17" t="s">
        <v>199</v>
      </c>
      <c r="BM2027" s="149" t="s">
        <v>2226</v>
      </c>
    </row>
    <row r="2028" spans="2:65" s="1" customFormat="1" ht="24.2" customHeight="1" x14ac:dyDescent="0.2">
      <c r="B2028" s="32"/>
      <c r="C2028" s="179" t="s">
        <v>2227</v>
      </c>
      <c r="D2028" s="179" t="s">
        <v>1020</v>
      </c>
      <c r="E2028" s="180" t="s">
        <v>2228</v>
      </c>
      <c r="F2028" s="181" t="s">
        <v>2229</v>
      </c>
      <c r="G2028" s="182" t="s">
        <v>2221</v>
      </c>
      <c r="H2028" s="183">
        <v>1</v>
      </c>
      <c r="I2028" s="184"/>
      <c r="J2028" s="185">
        <f>ROUND(I2028*H2028,2)</f>
        <v>0</v>
      </c>
      <c r="K2028" s="186"/>
      <c r="L2028" s="187"/>
      <c r="M2028" s="188" t="s">
        <v>1</v>
      </c>
      <c r="N2028" s="189" t="s">
        <v>41</v>
      </c>
      <c r="P2028" s="147">
        <f>O2028*H2028</f>
        <v>0</v>
      </c>
      <c r="Q2028" s="147">
        <v>0.01</v>
      </c>
      <c r="R2028" s="147">
        <f>Q2028*H2028</f>
        <v>0.01</v>
      </c>
      <c r="S2028" s="147">
        <v>0</v>
      </c>
      <c r="T2028" s="148">
        <f>S2028*H2028</f>
        <v>0</v>
      </c>
      <c r="AR2028" s="149" t="s">
        <v>498</v>
      </c>
      <c r="AT2028" s="149" t="s">
        <v>1020</v>
      </c>
      <c r="AU2028" s="149" t="s">
        <v>85</v>
      </c>
      <c r="AY2028" s="17" t="s">
        <v>282</v>
      </c>
      <c r="BE2028" s="150">
        <f>IF(N2028="základní",J2028,0)</f>
        <v>0</v>
      </c>
      <c r="BF2028" s="150">
        <f>IF(N2028="snížená",J2028,0)</f>
        <v>0</v>
      </c>
      <c r="BG2028" s="150">
        <f>IF(N2028="zákl. přenesená",J2028,0)</f>
        <v>0</v>
      </c>
      <c r="BH2028" s="150">
        <f>IF(N2028="sníž. přenesená",J2028,0)</f>
        <v>0</v>
      </c>
      <c r="BI2028" s="150">
        <f>IF(N2028="nulová",J2028,0)</f>
        <v>0</v>
      </c>
      <c r="BJ2028" s="17" t="s">
        <v>83</v>
      </c>
      <c r="BK2028" s="150">
        <f>ROUND(I2028*H2028,2)</f>
        <v>0</v>
      </c>
      <c r="BL2028" s="17" t="s">
        <v>199</v>
      </c>
      <c r="BM2028" s="149" t="s">
        <v>2230</v>
      </c>
    </row>
    <row r="2029" spans="2:65" s="1" customFormat="1" ht="24.2" customHeight="1" x14ac:dyDescent="0.2">
      <c r="B2029" s="32"/>
      <c r="C2029" s="137" t="s">
        <v>2231</v>
      </c>
      <c r="D2029" s="137" t="s">
        <v>284</v>
      </c>
      <c r="E2029" s="138" t="s">
        <v>2232</v>
      </c>
      <c r="F2029" s="139" t="s">
        <v>2233</v>
      </c>
      <c r="G2029" s="140" t="s">
        <v>376</v>
      </c>
      <c r="H2029" s="141">
        <v>1.7999999999999999E-2</v>
      </c>
      <c r="I2029" s="142"/>
      <c r="J2029" s="143">
        <f>ROUND(I2029*H2029,2)</f>
        <v>0</v>
      </c>
      <c r="K2029" s="144"/>
      <c r="L2029" s="32"/>
      <c r="M2029" s="145" t="s">
        <v>1</v>
      </c>
      <c r="N2029" s="146" t="s">
        <v>41</v>
      </c>
      <c r="P2029" s="147">
        <f>O2029*H2029</f>
        <v>0</v>
      </c>
      <c r="Q2029" s="147">
        <v>0</v>
      </c>
      <c r="R2029" s="147">
        <f>Q2029*H2029</f>
        <v>0</v>
      </c>
      <c r="S2029" s="147">
        <v>0</v>
      </c>
      <c r="T2029" s="148">
        <f>S2029*H2029</f>
        <v>0</v>
      </c>
      <c r="AR2029" s="149" t="s">
        <v>199</v>
      </c>
      <c r="AT2029" s="149" t="s">
        <v>284</v>
      </c>
      <c r="AU2029" s="149" t="s">
        <v>85</v>
      </c>
      <c r="AY2029" s="17" t="s">
        <v>282</v>
      </c>
      <c r="BE2029" s="150">
        <f>IF(N2029="základní",J2029,0)</f>
        <v>0</v>
      </c>
      <c r="BF2029" s="150">
        <f>IF(N2029="snížená",J2029,0)</f>
        <v>0</v>
      </c>
      <c r="BG2029" s="150">
        <f>IF(N2029="zákl. přenesená",J2029,0)</f>
        <v>0</v>
      </c>
      <c r="BH2029" s="150">
        <f>IF(N2029="sníž. přenesená",J2029,0)</f>
        <v>0</v>
      </c>
      <c r="BI2029" s="150">
        <f>IF(N2029="nulová",J2029,0)</f>
        <v>0</v>
      </c>
      <c r="BJ2029" s="17" t="s">
        <v>83</v>
      </c>
      <c r="BK2029" s="150">
        <f>ROUND(I2029*H2029,2)</f>
        <v>0</v>
      </c>
      <c r="BL2029" s="17" t="s">
        <v>199</v>
      </c>
      <c r="BM2029" s="149" t="s">
        <v>2234</v>
      </c>
    </row>
    <row r="2030" spans="2:65" s="11" customFormat="1" ht="22.9" customHeight="1" x14ac:dyDescent="0.2">
      <c r="B2030" s="125"/>
      <c r="D2030" s="126" t="s">
        <v>75</v>
      </c>
      <c r="E2030" s="135" t="s">
        <v>2235</v>
      </c>
      <c r="F2030" s="135" t="s">
        <v>2236</v>
      </c>
      <c r="I2030" s="128"/>
      <c r="J2030" s="136">
        <f>BK2030</f>
        <v>0</v>
      </c>
      <c r="L2030" s="125"/>
      <c r="M2030" s="130"/>
      <c r="P2030" s="131">
        <f>SUM(P2031:P2192)</f>
        <v>0</v>
      </c>
      <c r="R2030" s="131">
        <f>SUM(R2031:R2192)</f>
        <v>10.081061970000004</v>
      </c>
      <c r="T2030" s="132">
        <f>SUM(T2031:T2192)</f>
        <v>0</v>
      </c>
      <c r="AR2030" s="126" t="s">
        <v>85</v>
      </c>
      <c r="AT2030" s="133" t="s">
        <v>75</v>
      </c>
      <c r="AU2030" s="133" t="s">
        <v>83</v>
      </c>
      <c r="AY2030" s="126" t="s">
        <v>282</v>
      </c>
      <c r="BK2030" s="134">
        <f>SUM(BK2031:BK2192)</f>
        <v>0</v>
      </c>
    </row>
    <row r="2031" spans="2:65" s="1" customFormat="1" ht="37.9" customHeight="1" x14ac:dyDescent="0.2">
      <c r="B2031" s="32"/>
      <c r="C2031" s="137" t="s">
        <v>2237</v>
      </c>
      <c r="D2031" s="137" t="s">
        <v>284</v>
      </c>
      <c r="E2031" s="138" t="s">
        <v>2238</v>
      </c>
      <c r="F2031" s="139" t="s">
        <v>2239</v>
      </c>
      <c r="G2031" s="140" t="s">
        <v>287</v>
      </c>
      <c r="H2031" s="141">
        <v>20.13</v>
      </c>
      <c r="I2031" s="142"/>
      <c r="J2031" s="143">
        <f>ROUND(I2031*H2031,2)</f>
        <v>0</v>
      </c>
      <c r="K2031" s="144"/>
      <c r="L2031" s="32"/>
      <c r="M2031" s="145" t="s">
        <v>1</v>
      </c>
      <c r="N2031" s="146" t="s">
        <v>41</v>
      </c>
      <c r="P2031" s="147">
        <f>O2031*H2031</f>
        <v>0</v>
      </c>
      <c r="Q2031" s="147">
        <v>0</v>
      </c>
      <c r="R2031" s="147">
        <f>Q2031*H2031</f>
        <v>0</v>
      </c>
      <c r="S2031" s="147">
        <v>0</v>
      </c>
      <c r="T2031" s="148">
        <f>S2031*H2031</f>
        <v>0</v>
      </c>
      <c r="AR2031" s="149" t="s">
        <v>199</v>
      </c>
      <c r="AT2031" s="149" t="s">
        <v>284</v>
      </c>
      <c r="AU2031" s="149" t="s">
        <v>85</v>
      </c>
      <c r="AY2031" s="17" t="s">
        <v>282</v>
      </c>
      <c r="BE2031" s="150">
        <f>IF(N2031="základní",J2031,0)</f>
        <v>0</v>
      </c>
      <c r="BF2031" s="150">
        <f>IF(N2031="snížená",J2031,0)</f>
        <v>0</v>
      </c>
      <c r="BG2031" s="150">
        <f>IF(N2031="zákl. přenesená",J2031,0)</f>
        <v>0</v>
      </c>
      <c r="BH2031" s="150">
        <f>IF(N2031="sníž. přenesená",J2031,0)</f>
        <v>0</v>
      </c>
      <c r="BI2031" s="150">
        <f>IF(N2031="nulová",J2031,0)</f>
        <v>0</v>
      </c>
      <c r="BJ2031" s="17" t="s">
        <v>83</v>
      </c>
      <c r="BK2031" s="150">
        <f>ROUND(I2031*H2031,2)</f>
        <v>0</v>
      </c>
      <c r="BL2031" s="17" t="s">
        <v>199</v>
      </c>
      <c r="BM2031" s="149" t="s">
        <v>2240</v>
      </c>
    </row>
    <row r="2032" spans="2:65" s="12" customFormat="1" x14ac:dyDescent="0.2">
      <c r="B2032" s="151"/>
      <c r="D2032" s="152" t="s">
        <v>290</v>
      </c>
      <c r="E2032" s="153" t="s">
        <v>1</v>
      </c>
      <c r="F2032" s="154" t="s">
        <v>2241</v>
      </c>
      <c r="H2032" s="155">
        <v>11.25</v>
      </c>
      <c r="I2032" s="156"/>
      <c r="L2032" s="151"/>
      <c r="M2032" s="157"/>
      <c r="T2032" s="158"/>
      <c r="AT2032" s="153" t="s">
        <v>290</v>
      </c>
      <c r="AU2032" s="153" t="s">
        <v>85</v>
      </c>
      <c r="AV2032" s="12" t="s">
        <v>85</v>
      </c>
      <c r="AW2032" s="12" t="s">
        <v>32</v>
      </c>
      <c r="AX2032" s="12" t="s">
        <v>76</v>
      </c>
      <c r="AY2032" s="153" t="s">
        <v>282</v>
      </c>
    </row>
    <row r="2033" spans="2:65" s="12" customFormat="1" x14ac:dyDescent="0.2">
      <c r="B2033" s="151"/>
      <c r="D2033" s="152" t="s">
        <v>290</v>
      </c>
      <c r="E2033" s="153" t="s">
        <v>1</v>
      </c>
      <c r="F2033" s="154" t="s">
        <v>2242</v>
      </c>
      <c r="H2033" s="155">
        <v>8.8800000000000008</v>
      </c>
      <c r="I2033" s="156"/>
      <c r="L2033" s="151"/>
      <c r="M2033" s="157"/>
      <c r="T2033" s="158"/>
      <c r="AT2033" s="153" t="s">
        <v>290</v>
      </c>
      <c r="AU2033" s="153" t="s">
        <v>85</v>
      </c>
      <c r="AV2033" s="12" t="s">
        <v>85</v>
      </c>
      <c r="AW2033" s="12" t="s">
        <v>32</v>
      </c>
      <c r="AX2033" s="12" t="s">
        <v>76</v>
      </c>
      <c r="AY2033" s="153" t="s">
        <v>282</v>
      </c>
    </row>
    <row r="2034" spans="2:65" s="14" customFormat="1" x14ac:dyDescent="0.2">
      <c r="B2034" s="166"/>
      <c r="D2034" s="152" t="s">
        <v>290</v>
      </c>
      <c r="E2034" s="167" t="s">
        <v>1</v>
      </c>
      <c r="F2034" s="168" t="s">
        <v>306</v>
      </c>
      <c r="H2034" s="169">
        <v>20.13</v>
      </c>
      <c r="I2034" s="170"/>
      <c r="L2034" s="166"/>
      <c r="M2034" s="171"/>
      <c r="T2034" s="172"/>
      <c r="AT2034" s="167" t="s">
        <v>290</v>
      </c>
      <c r="AU2034" s="167" t="s">
        <v>85</v>
      </c>
      <c r="AV2034" s="14" t="s">
        <v>105</v>
      </c>
      <c r="AW2034" s="14" t="s">
        <v>32</v>
      </c>
      <c r="AX2034" s="14" t="s">
        <v>76</v>
      </c>
      <c r="AY2034" s="167" t="s">
        <v>282</v>
      </c>
    </row>
    <row r="2035" spans="2:65" s="13" customFormat="1" x14ac:dyDescent="0.2">
      <c r="B2035" s="159"/>
      <c r="D2035" s="152" t="s">
        <v>290</v>
      </c>
      <c r="E2035" s="160" t="s">
        <v>1</v>
      </c>
      <c r="F2035" s="161" t="s">
        <v>292</v>
      </c>
      <c r="H2035" s="162">
        <v>20.13</v>
      </c>
      <c r="I2035" s="163"/>
      <c r="L2035" s="159"/>
      <c r="M2035" s="164"/>
      <c r="T2035" s="165"/>
      <c r="AT2035" s="160" t="s">
        <v>290</v>
      </c>
      <c r="AU2035" s="160" t="s">
        <v>85</v>
      </c>
      <c r="AV2035" s="13" t="s">
        <v>288</v>
      </c>
      <c r="AW2035" s="13" t="s">
        <v>32</v>
      </c>
      <c r="AX2035" s="13" t="s">
        <v>83</v>
      </c>
      <c r="AY2035" s="160" t="s">
        <v>282</v>
      </c>
    </row>
    <row r="2036" spans="2:65" s="1" customFormat="1" ht="49.15" customHeight="1" x14ac:dyDescent="0.2">
      <c r="B2036" s="32"/>
      <c r="C2036" s="179" t="s">
        <v>2243</v>
      </c>
      <c r="D2036" s="179" t="s">
        <v>1020</v>
      </c>
      <c r="E2036" s="180" t="s">
        <v>2244</v>
      </c>
      <c r="F2036" s="181" t="s">
        <v>2245</v>
      </c>
      <c r="G2036" s="182" t="s">
        <v>2246</v>
      </c>
      <c r="H2036" s="183">
        <v>5</v>
      </c>
      <c r="I2036" s="184"/>
      <c r="J2036" s="185">
        <f>ROUND(I2036*H2036,2)</f>
        <v>0</v>
      </c>
      <c r="K2036" s="186"/>
      <c r="L2036" s="187"/>
      <c r="M2036" s="188" t="s">
        <v>1</v>
      </c>
      <c r="N2036" s="189" t="s">
        <v>41</v>
      </c>
      <c r="P2036" s="147">
        <f>O2036*H2036</f>
        <v>0</v>
      </c>
      <c r="Q2036" s="147">
        <v>3.3329999999999999E-2</v>
      </c>
      <c r="R2036" s="147">
        <f>Q2036*H2036</f>
        <v>0.16664999999999999</v>
      </c>
      <c r="S2036" s="147">
        <v>0</v>
      </c>
      <c r="T2036" s="148">
        <f>S2036*H2036</f>
        <v>0</v>
      </c>
      <c r="AR2036" s="149" t="s">
        <v>498</v>
      </c>
      <c r="AT2036" s="149" t="s">
        <v>1020</v>
      </c>
      <c r="AU2036" s="149" t="s">
        <v>85</v>
      </c>
      <c r="AY2036" s="17" t="s">
        <v>282</v>
      </c>
      <c r="BE2036" s="150">
        <f>IF(N2036="základní",J2036,0)</f>
        <v>0</v>
      </c>
      <c r="BF2036" s="150">
        <f>IF(N2036="snížená",J2036,0)</f>
        <v>0</v>
      </c>
      <c r="BG2036" s="150">
        <f>IF(N2036="zákl. přenesená",J2036,0)</f>
        <v>0</v>
      </c>
      <c r="BH2036" s="150">
        <f>IF(N2036="sníž. přenesená",J2036,0)</f>
        <v>0</v>
      </c>
      <c r="BI2036" s="150">
        <f>IF(N2036="nulová",J2036,0)</f>
        <v>0</v>
      </c>
      <c r="BJ2036" s="17" t="s">
        <v>83</v>
      </c>
      <c r="BK2036" s="150">
        <f>ROUND(I2036*H2036,2)</f>
        <v>0</v>
      </c>
      <c r="BL2036" s="17" t="s">
        <v>199</v>
      </c>
      <c r="BM2036" s="149" t="s">
        <v>2247</v>
      </c>
    </row>
    <row r="2037" spans="2:65" s="1" customFormat="1" ht="49.15" customHeight="1" x14ac:dyDescent="0.2">
      <c r="B2037" s="32"/>
      <c r="C2037" s="179" t="s">
        <v>2248</v>
      </c>
      <c r="D2037" s="179" t="s">
        <v>1020</v>
      </c>
      <c r="E2037" s="180" t="s">
        <v>2249</v>
      </c>
      <c r="F2037" s="181" t="s">
        <v>2250</v>
      </c>
      <c r="G2037" s="182" t="s">
        <v>2246</v>
      </c>
      <c r="H2037" s="183">
        <v>8</v>
      </c>
      <c r="I2037" s="184"/>
      <c r="J2037" s="185">
        <f>ROUND(I2037*H2037,2)</f>
        <v>0</v>
      </c>
      <c r="K2037" s="186"/>
      <c r="L2037" s="187"/>
      <c r="M2037" s="188" t="s">
        <v>1</v>
      </c>
      <c r="N2037" s="189" t="s">
        <v>41</v>
      </c>
      <c r="P2037" s="147">
        <f>O2037*H2037</f>
        <v>0</v>
      </c>
      <c r="Q2037" s="147">
        <v>3.3329999999999999E-2</v>
      </c>
      <c r="R2037" s="147">
        <f>Q2037*H2037</f>
        <v>0.26663999999999999</v>
      </c>
      <c r="S2037" s="147">
        <v>0</v>
      </c>
      <c r="T2037" s="148">
        <f>S2037*H2037</f>
        <v>0</v>
      </c>
      <c r="AR2037" s="149" t="s">
        <v>498</v>
      </c>
      <c r="AT2037" s="149" t="s">
        <v>1020</v>
      </c>
      <c r="AU2037" s="149" t="s">
        <v>85</v>
      </c>
      <c r="AY2037" s="17" t="s">
        <v>282</v>
      </c>
      <c r="BE2037" s="150">
        <f>IF(N2037="základní",J2037,0)</f>
        <v>0</v>
      </c>
      <c r="BF2037" s="150">
        <f>IF(N2037="snížená",J2037,0)</f>
        <v>0</v>
      </c>
      <c r="BG2037" s="150">
        <f>IF(N2037="zákl. přenesená",J2037,0)</f>
        <v>0</v>
      </c>
      <c r="BH2037" s="150">
        <f>IF(N2037="sníž. přenesená",J2037,0)</f>
        <v>0</v>
      </c>
      <c r="BI2037" s="150">
        <f>IF(N2037="nulová",J2037,0)</f>
        <v>0</v>
      </c>
      <c r="BJ2037" s="17" t="s">
        <v>83</v>
      </c>
      <c r="BK2037" s="150">
        <f>ROUND(I2037*H2037,2)</f>
        <v>0</v>
      </c>
      <c r="BL2037" s="17" t="s">
        <v>199</v>
      </c>
      <c r="BM2037" s="149" t="s">
        <v>2251</v>
      </c>
    </row>
    <row r="2038" spans="2:65" s="1" customFormat="1" ht="16.5" customHeight="1" x14ac:dyDescent="0.2">
      <c r="B2038" s="32"/>
      <c r="C2038" s="137" t="s">
        <v>2252</v>
      </c>
      <c r="D2038" s="137" t="s">
        <v>284</v>
      </c>
      <c r="E2038" s="138" t="s">
        <v>2253</v>
      </c>
      <c r="F2038" s="139" t="s">
        <v>2254</v>
      </c>
      <c r="G2038" s="140" t="s">
        <v>613</v>
      </c>
      <c r="H2038" s="141">
        <v>6</v>
      </c>
      <c r="I2038" s="142"/>
      <c r="J2038" s="143">
        <f>ROUND(I2038*H2038,2)</f>
        <v>0</v>
      </c>
      <c r="K2038" s="144"/>
      <c r="L2038" s="32"/>
      <c r="M2038" s="145" t="s">
        <v>1</v>
      </c>
      <c r="N2038" s="146" t="s">
        <v>41</v>
      </c>
      <c r="P2038" s="147">
        <f>O2038*H2038</f>
        <v>0</v>
      </c>
      <c r="Q2038" s="147">
        <v>4.4000000000000002E-4</v>
      </c>
      <c r="R2038" s="147">
        <f>Q2038*H2038</f>
        <v>2.64E-3</v>
      </c>
      <c r="S2038" s="147">
        <v>0</v>
      </c>
      <c r="T2038" s="148">
        <f>S2038*H2038</f>
        <v>0</v>
      </c>
      <c r="AR2038" s="149" t="s">
        <v>199</v>
      </c>
      <c r="AT2038" s="149" t="s">
        <v>284</v>
      </c>
      <c r="AU2038" s="149" t="s">
        <v>85</v>
      </c>
      <c r="AY2038" s="17" t="s">
        <v>282</v>
      </c>
      <c r="BE2038" s="150">
        <f>IF(N2038="základní",J2038,0)</f>
        <v>0</v>
      </c>
      <c r="BF2038" s="150">
        <f>IF(N2038="snížená",J2038,0)</f>
        <v>0</v>
      </c>
      <c r="BG2038" s="150">
        <f>IF(N2038="zákl. přenesená",J2038,0)</f>
        <v>0</v>
      </c>
      <c r="BH2038" s="150">
        <f>IF(N2038="sníž. přenesená",J2038,0)</f>
        <v>0</v>
      </c>
      <c r="BI2038" s="150">
        <f>IF(N2038="nulová",J2038,0)</f>
        <v>0</v>
      </c>
      <c r="BJ2038" s="17" t="s">
        <v>83</v>
      </c>
      <c r="BK2038" s="150">
        <f>ROUND(I2038*H2038,2)</f>
        <v>0</v>
      </c>
      <c r="BL2038" s="17" t="s">
        <v>199</v>
      </c>
      <c r="BM2038" s="149" t="s">
        <v>2255</v>
      </c>
    </row>
    <row r="2039" spans="2:65" s="1" customFormat="1" ht="55.5" customHeight="1" x14ac:dyDescent="0.2">
      <c r="B2039" s="32"/>
      <c r="C2039" s="179" t="s">
        <v>2256</v>
      </c>
      <c r="D2039" s="179" t="s">
        <v>1020</v>
      </c>
      <c r="E2039" s="180" t="s">
        <v>2257</v>
      </c>
      <c r="F2039" s="181" t="s">
        <v>2258</v>
      </c>
      <c r="G2039" s="182" t="s">
        <v>613</v>
      </c>
      <c r="H2039" s="183">
        <v>6</v>
      </c>
      <c r="I2039" s="184"/>
      <c r="J2039" s="185">
        <f>ROUND(I2039*H2039,2)</f>
        <v>0</v>
      </c>
      <c r="K2039" s="186"/>
      <c r="L2039" s="187"/>
      <c r="M2039" s="188" t="s">
        <v>1</v>
      </c>
      <c r="N2039" s="189" t="s">
        <v>41</v>
      </c>
      <c r="P2039" s="147">
        <f>O2039*H2039</f>
        <v>0</v>
      </c>
      <c r="Q2039" s="147">
        <v>2.8000000000000001E-2</v>
      </c>
      <c r="R2039" s="147">
        <f>Q2039*H2039</f>
        <v>0.16800000000000001</v>
      </c>
      <c r="S2039" s="147">
        <v>0</v>
      </c>
      <c r="T2039" s="148">
        <f>S2039*H2039</f>
        <v>0</v>
      </c>
      <c r="AR2039" s="149" t="s">
        <v>498</v>
      </c>
      <c r="AT2039" s="149" t="s">
        <v>1020</v>
      </c>
      <c r="AU2039" s="149" t="s">
        <v>85</v>
      </c>
      <c r="AY2039" s="17" t="s">
        <v>282</v>
      </c>
      <c r="BE2039" s="150">
        <f>IF(N2039="základní",J2039,0)</f>
        <v>0</v>
      </c>
      <c r="BF2039" s="150">
        <f>IF(N2039="snížená",J2039,0)</f>
        <v>0</v>
      </c>
      <c r="BG2039" s="150">
        <f>IF(N2039="zákl. přenesená",J2039,0)</f>
        <v>0</v>
      </c>
      <c r="BH2039" s="150">
        <f>IF(N2039="sníž. přenesená",J2039,0)</f>
        <v>0</v>
      </c>
      <c r="BI2039" s="150">
        <f>IF(N2039="nulová",J2039,0)</f>
        <v>0</v>
      </c>
      <c r="BJ2039" s="17" t="s">
        <v>83</v>
      </c>
      <c r="BK2039" s="150">
        <f>ROUND(I2039*H2039,2)</f>
        <v>0</v>
      </c>
      <c r="BL2039" s="17" t="s">
        <v>199</v>
      </c>
      <c r="BM2039" s="149" t="s">
        <v>2259</v>
      </c>
    </row>
    <row r="2040" spans="2:65" s="1" customFormat="1" ht="33" customHeight="1" x14ac:dyDescent="0.2">
      <c r="B2040" s="32"/>
      <c r="C2040" s="137" t="s">
        <v>2260</v>
      </c>
      <c r="D2040" s="137" t="s">
        <v>284</v>
      </c>
      <c r="E2040" s="138" t="s">
        <v>2261</v>
      </c>
      <c r="F2040" s="139" t="s">
        <v>2262</v>
      </c>
      <c r="G2040" s="140" t="s">
        <v>287</v>
      </c>
      <c r="H2040" s="141">
        <v>202.048</v>
      </c>
      <c r="I2040" s="142"/>
      <c r="J2040" s="143">
        <f>ROUND(I2040*H2040,2)</f>
        <v>0</v>
      </c>
      <c r="K2040" s="144"/>
      <c r="L2040" s="32"/>
      <c r="M2040" s="145" t="s">
        <v>1</v>
      </c>
      <c r="N2040" s="146" t="s">
        <v>41</v>
      </c>
      <c r="P2040" s="147">
        <f>O2040*H2040</f>
        <v>0</v>
      </c>
      <c r="Q2040" s="147">
        <v>0</v>
      </c>
      <c r="R2040" s="147">
        <f>Q2040*H2040</f>
        <v>0</v>
      </c>
      <c r="S2040" s="147">
        <v>0</v>
      </c>
      <c r="T2040" s="148">
        <f>S2040*H2040</f>
        <v>0</v>
      </c>
      <c r="AR2040" s="149" t="s">
        <v>199</v>
      </c>
      <c r="AT2040" s="149" t="s">
        <v>284</v>
      </c>
      <c r="AU2040" s="149" t="s">
        <v>85</v>
      </c>
      <c r="AY2040" s="17" t="s">
        <v>282</v>
      </c>
      <c r="BE2040" s="150">
        <f>IF(N2040="základní",J2040,0)</f>
        <v>0</v>
      </c>
      <c r="BF2040" s="150">
        <f>IF(N2040="snížená",J2040,0)</f>
        <v>0</v>
      </c>
      <c r="BG2040" s="150">
        <f>IF(N2040="zákl. přenesená",J2040,0)</f>
        <v>0</v>
      </c>
      <c r="BH2040" s="150">
        <f>IF(N2040="sníž. přenesená",J2040,0)</f>
        <v>0</v>
      </c>
      <c r="BI2040" s="150">
        <f>IF(N2040="nulová",J2040,0)</f>
        <v>0</v>
      </c>
      <c r="BJ2040" s="17" t="s">
        <v>83</v>
      </c>
      <c r="BK2040" s="150">
        <f>ROUND(I2040*H2040,2)</f>
        <v>0</v>
      </c>
      <c r="BL2040" s="17" t="s">
        <v>199</v>
      </c>
      <c r="BM2040" s="149" t="s">
        <v>2263</v>
      </c>
    </row>
    <row r="2041" spans="2:65" s="15" customFormat="1" x14ac:dyDescent="0.2">
      <c r="B2041" s="173"/>
      <c r="D2041" s="152" t="s">
        <v>290</v>
      </c>
      <c r="E2041" s="174" t="s">
        <v>1</v>
      </c>
      <c r="F2041" s="175" t="s">
        <v>1140</v>
      </c>
      <c r="H2041" s="174" t="s">
        <v>1</v>
      </c>
      <c r="I2041" s="176"/>
      <c r="L2041" s="173"/>
      <c r="M2041" s="177"/>
      <c r="T2041" s="178"/>
      <c r="AT2041" s="174" t="s">
        <v>290</v>
      </c>
      <c r="AU2041" s="174" t="s">
        <v>85</v>
      </c>
      <c r="AV2041" s="15" t="s">
        <v>83</v>
      </c>
      <c r="AW2041" s="15" t="s">
        <v>32</v>
      </c>
      <c r="AX2041" s="15" t="s">
        <v>76</v>
      </c>
      <c r="AY2041" s="174" t="s">
        <v>282</v>
      </c>
    </row>
    <row r="2042" spans="2:65" s="12" customFormat="1" x14ac:dyDescent="0.2">
      <c r="B2042" s="151"/>
      <c r="D2042" s="152" t="s">
        <v>290</v>
      </c>
      <c r="E2042" s="153" t="s">
        <v>1</v>
      </c>
      <c r="F2042" s="154" t="s">
        <v>1141</v>
      </c>
      <c r="H2042" s="155">
        <v>343.93799999999999</v>
      </c>
      <c r="I2042" s="156"/>
      <c r="L2042" s="151"/>
      <c r="M2042" s="157"/>
      <c r="T2042" s="158"/>
      <c r="AT2042" s="153" t="s">
        <v>290</v>
      </c>
      <c r="AU2042" s="153" t="s">
        <v>85</v>
      </c>
      <c r="AV2042" s="12" t="s">
        <v>85</v>
      </c>
      <c r="AW2042" s="12" t="s">
        <v>32</v>
      </c>
      <c r="AX2042" s="12" t="s">
        <v>76</v>
      </c>
      <c r="AY2042" s="153" t="s">
        <v>282</v>
      </c>
    </row>
    <row r="2043" spans="2:65" s="14" customFormat="1" x14ac:dyDescent="0.2">
      <c r="B2043" s="166"/>
      <c r="D2043" s="152" t="s">
        <v>290</v>
      </c>
      <c r="E2043" s="167" t="s">
        <v>1</v>
      </c>
      <c r="F2043" s="168" t="s">
        <v>306</v>
      </c>
      <c r="H2043" s="169">
        <v>343.93799999999999</v>
      </c>
      <c r="I2043" s="170"/>
      <c r="L2043" s="166"/>
      <c r="M2043" s="171"/>
      <c r="T2043" s="172"/>
      <c r="AT2043" s="167" t="s">
        <v>290</v>
      </c>
      <c r="AU2043" s="167" t="s">
        <v>85</v>
      </c>
      <c r="AV2043" s="14" t="s">
        <v>105</v>
      </c>
      <c r="AW2043" s="14" t="s">
        <v>32</v>
      </c>
      <c r="AX2043" s="14" t="s">
        <v>76</v>
      </c>
      <c r="AY2043" s="167" t="s">
        <v>282</v>
      </c>
    </row>
    <row r="2044" spans="2:65" s="12" customFormat="1" x14ac:dyDescent="0.2">
      <c r="B2044" s="151"/>
      <c r="D2044" s="152" t="s">
        <v>290</v>
      </c>
      <c r="E2044" s="153" t="s">
        <v>1</v>
      </c>
      <c r="F2044" s="154" t="s">
        <v>609</v>
      </c>
      <c r="H2044" s="155">
        <v>-179.91</v>
      </c>
      <c r="I2044" s="156"/>
      <c r="L2044" s="151"/>
      <c r="M2044" s="157"/>
      <c r="T2044" s="158"/>
      <c r="AT2044" s="153" t="s">
        <v>290</v>
      </c>
      <c r="AU2044" s="153" t="s">
        <v>85</v>
      </c>
      <c r="AV2044" s="12" t="s">
        <v>85</v>
      </c>
      <c r="AW2044" s="12" t="s">
        <v>32</v>
      </c>
      <c r="AX2044" s="12" t="s">
        <v>76</v>
      </c>
      <c r="AY2044" s="153" t="s">
        <v>282</v>
      </c>
    </row>
    <row r="2045" spans="2:65" s="14" customFormat="1" x14ac:dyDescent="0.2">
      <c r="B2045" s="166"/>
      <c r="D2045" s="152" t="s">
        <v>290</v>
      </c>
      <c r="E2045" s="167" t="s">
        <v>1</v>
      </c>
      <c r="F2045" s="168" t="s">
        <v>306</v>
      </c>
      <c r="H2045" s="169">
        <v>-179.91</v>
      </c>
      <c r="I2045" s="170"/>
      <c r="L2045" s="166"/>
      <c r="M2045" s="171"/>
      <c r="T2045" s="172"/>
      <c r="AT2045" s="167" t="s">
        <v>290</v>
      </c>
      <c r="AU2045" s="167" t="s">
        <v>85</v>
      </c>
      <c r="AV2045" s="14" t="s">
        <v>105</v>
      </c>
      <c r="AW2045" s="14" t="s">
        <v>32</v>
      </c>
      <c r="AX2045" s="14" t="s">
        <v>76</v>
      </c>
      <c r="AY2045" s="167" t="s">
        <v>282</v>
      </c>
    </row>
    <row r="2046" spans="2:65" s="12" customFormat="1" ht="22.5" x14ac:dyDescent="0.2">
      <c r="B2046" s="151"/>
      <c r="D2046" s="152" t="s">
        <v>290</v>
      </c>
      <c r="E2046" s="153" t="s">
        <v>1</v>
      </c>
      <c r="F2046" s="154" t="s">
        <v>1795</v>
      </c>
      <c r="H2046" s="155">
        <v>38.020000000000003</v>
      </c>
      <c r="I2046" s="156"/>
      <c r="L2046" s="151"/>
      <c r="M2046" s="157"/>
      <c r="T2046" s="158"/>
      <c r="AT2046" s="153" t="s">
        <v>290</v>
      </c>
      <c r="AU2046" s="153" t="s">
        <v>85</v>
      </c>
      <c r="AV2046" s="12" t="s">
        <v>85</v>
      </c>
      <c r="AW2046" s="12" t="s">
        <v>32</v>
      </c>
      <c r="AX2046" s="12" t="s">
        <v>76</v>
      </c>
      <c r="AY2046" s="153" t="s">
        <v>282</v>
      </c>
    </row>
    <row r="2047" spans="2:65" s="14" customFormat="1" x14ac:dyDescent="0.2">
      <c r="B2047" s="166"/>
      <c r="D2047" s="152" t="s">
        <v>290</v>
      </c>
      <c r="E2047" s="167" t="s">
        <v>1</v>
      </c>
      <c r="F2047" s="168" t="s">
        <v>306</v>
      </c>
      <c r="H2047" s="169">
        <v>38.020000000000003</v>
      </c>
      <c r="I2047" s="170"/>
      <c r="L2047" s="166"/>
      <c r="M2047" s="171"/>
      <c r="T2047" s="172"/>
      <c r="AT2047" s="167" t="s">
        <v>290</v>
      </c>
      <c r="AU2047" s="167" t="s">
        <v>85</v>
      </c>
      <c r="AV2047" s="14" t="s">
        <v>105</v>
      </c>
      <c r="AW2047" s="14" t="s">
        <v>32</v>
      </c>
      <c r="AX2047" s="14" t="s">
        <v>76</v>
      </c>
      <c r="AY2047" s="167" t="s">
        <v>282</v>
      </c>
    </row>
    <row r="2048" spans="2:65" s="13" customFormat="1" x14ac:dyDescent="0.2">
      <c r="B2048" s="159"/>
      <c r="D2048" s="152" t="s">
        <v>290</v>
      </c>
      <c r="E2048" s="160" t="s">
        <v>1</v>
      </c>
      <c r="F2048" s="161" t="s">
        <v>292</v>
      </c>
      <c r="H2048" s="162">
        <v>202.048</v>
      </c>
      <c r="I2048" s="163"/>
      <c r="L2048" s="159"/>
      <c r="M2048" s="164"/>
      <c r="T2048" s="165"/>
      <c r="AT2048" s="160" t="s">
        <v>290</v>
      </c>
      <c r="AU2048" s="160" t="s">
        <v>85</v>
      </c>
      <c r="AV2048" s="13" t="s">
        <v>288</v>
      </c>
      <c r="AW2048" s="13" t="s">
        <v>32</v>
      </c>
      <c r="AX2048" s="13" t="s">
        <v>83</v>
      </c>
      <c r="AY2048" s="160" t="s">
        <v>282</v>
      </c>
    </row>
    <row r="2049" spans="2:65" s="1" customFormat="1" ht="66.75" customHeight="1" x14ac:dyDescent="0.2">
      <c r="B2049" s="32"/>
      <c r="C2049" s="179" t="s">
        <v>2264</v>
      </c>
      <c r="D2049" s="179" t="s">
        <v>1020</v>
      </c>
      <c r="E2049" s="180" t="s">
        <v>2265</v>
      </c>
      <c r="F2049" s="181" t="s">
        <v>2266</v>
      </c>
      <c r="G2049" s="182" t="s">
        <v>287</v>
      </c>
      <c r="H2049" s="183">
        <v>212.15</v>
      </c>
      <c r="I2049" s="184"/>
      <c r="J2049" s="185">
        <f>ROUND(I2049*H2049,2)</f>
        <v>0</v>
      </c>
      <c r="K2049" s="186"/>
      <c r="L2049" s="187"/>
      <c r="M2049" s="188" t="s">
        <v>1</v>
      </c>
      <c r="N2049" s="189" t="s">
        <v>41</v>
      </c>
      <c r="P2049" s="147">
        <f>O2049*H2049</f>
        <v>0</v>
      </c>
      <c r="Q2049" s="147">
        <v>1.095E-2</v>
      </c>
      <c r="R2049" s="147">
        <f>Q2049*H2049</f>
        <v>2.3230425000000001</v>
      </c>
      <c r="S2049" s="147">
        <v>0</v>
      </c>
      <c r="T2049" s="148">
        <f>S2049*H2049</f>
        <v>0</v>
      </c>
      <c r="AR2049" s="149" t="s">
        <v>498</v>
      </c>
      <c r="AT2049" s="149" t="s">
        <v>1020</v>
      </c>
      <c r="AU2049" s="149" t="s">
        <v>85</v>
      </c>
      <c r="AY2049" s="17" t="s">
        <v>282</v>
      </c>
      <c r="BE2049" s="150">
        <f>IF(N2049="základní",J2049,0)</f>
        <v>0</v>
      </c>
      <c r="BF2049" s="150">
        <f>IF(N2049="snížená",J2049,0)</f>
        <v>0</v>
      </c>
      <c r="BG2049" s="150">
        <f>IF(N2049="zákl. přenesená",J2049,0)</f>
        <v>0</v>
      </c>
      <c r="BH2049" s="150">
        <f>IF(N2049="sníž. přenesená",J2049,0)</f>
        <v>0</v>
      </c>
      <c r="BI2049" s="150">
        <f>IF(N2049="nulová",J2049,0)</f>
        <v>0</v>
      </c>
      <c r="BJ2049" s="17" t="s">
        <v>83</v>
      </c>
      <c r="BK2049" s="150">
        <f>ROUND(I2049*H2049,2)</f>
        <v>0</v>
      </c>
      <c r="BL2049" s="17" t="s">
        <v>199</v>
      </c>
      <c r="BM2049" s="149" t="s">
        <v>2267</v>
      </c>
    </row>
    <row r="2050" spans="2:65" s="15" customFormat="1" x14ac:dyDescent="0.2">
      <c r="B2050" s="173"/>
      <c r="D2050" s="152" t="s">
        <v>290</v>
      </c>
      <c r="E2050" s="174" t="s">
        <v>1</v>
      </c>
      <c r="F2050" s="175" t="s">
        <v>1140</v>
      </c>
      <c r="H2050" s="174" t="s">
        <v>1</v>
      </c>
      <c r="I2050" s="176"/>
      <c r="L2050" s="173"/>
      <c r="M2050" s="177"/>
      <c r="T2050" s="178"/>
      <c r="AT2050" s="174" t="s">
        <v>290</v>
      </c>
      <c r="AU2050" s="174" t="s">
        <v>85</v>
      </c>
      <c r="AV2050" s="15" t="s">
        <v>83</v>
      </c>
      <c r="AW2050" s="15" t="s">
        <v>32</v>
      </c>
      <c r="AX2050" s="15" t="s">
        <v>76</v>
      </c>
      <c r="AY2050" s="174" t="s">
        <v>282</v>
      </c>
    </row>
    <row r="2051" spans="2:65" s="12" customFormat="1" x14ac:dyDescent="0.2">
      <c r="B2051" s="151"/>
      <c r="D2051" s="152" t="s">
        <v>290</v>
      </c>
      <c r="E2051" s="153" t="s">
        <v>1</v>
      </c>
      <c r="F2051" s="154" t="s">
        <v>1141</v>
      </c>
      <c r="H2051" s="155">
        <v>343.93799999999999</v>
      </c>
      <c r="I2051" s="156"/>
      <c r="L2051" s="151"/>
      <c r="M2051" s="157"/>
      <c r="T2051" s="158"/>
      <c r="AT2051" s="153" t="s">
        <v>290</v>
      </c>
      <c r="AU2051" s="153" t="s">
        <v>85</v>
      </c>
      <c r="AV2051" s="12" t="s">
        <v>85</v>
      </c>
      <c r="AW2051" s="12" t="s">
        <v>32</v>
      </c>
      <c r="AX2051" s="12" t="s">
        <v>76</v>
      </c>
      <c r="AY2051" s="153" t="s">
        <v>282</v>
      </c>
    </row>
    <row r="2052" spans="2:65" s="14" customFormat="1" x14ac:dyDescent="0.2">
      <c r="B2052" s="166"/>
      <c r="D2052" s="152" t="s">
        <v>290</v>
      </c>
      <c r="E2052" s="167" t="s">
        <v>1</v>
      </c>
      <c r="F2052" s="168" t="s">
        <v>306</v>
      </c>
      <c r="H2052" s="169">
        <v>343.93799999999999</v>
      </c>
      <c r="I2052" s="170"/>
      <c r="L2052" s="166"/>
      <c r="M2052" s="171"/>
      <c r="T2052" s="172"/>
      <c r="AT2052" s="167" t="s">
        <v>290</v>
      </c>
      <c r="AU2052" s="167" t="s">
        <v>85</v>
      </c>
      <c r="AV2052" s="14" t="s">
        <v>105</v>
      </c>
      <c r="AW2052" s="14" t="s">
        <v>32</v>
      </c>
      <c r="AX2052" s="14" t="s">
        <v>76</v>
      </c>
      <c r="AY2052" s="167" t="s">
        <v>282</v>
      </c>
    </row>
    <row r="2053" spans="2:65" s="12" customFormat="1" x14ac:dyDescent="0.2">
      <c r="B2053" s="151"/>
      <c r="D2053" s="152" t="s">
        <v>290</v>
      </c>
      <c r="E2053" s="153" t="s">
        <v>1</v>
      </c>
      <c r="F2053" s="154" t="s">
        <v>609</v>
      </c>
      <c r="H2053" s="155">
        <v>-179.91</v>
      </c>
      <c r="I2053" s="156"/>
      <c r="L2053" s="151"/>
      <c r="M2053" s="157"/>
      <c r="T2053" s="158"/>
      <c r="AT2053" s="153" t="s">
        <v>290</v>
      </c>
      <c r="AU2053" s="153" t="s">
        <v>85</v>
      </c>
      <c r="AV2053" s="12" t="s">
        <v>85</v>
      </c>
      <c r="AW2053" s="12" t="s">
        <v>32</v>
      </c>
      <c r="AX2053" s="12" t="s">
        <v>76</v>
      </c>
      <c r="AY2053" s="153" t="s">
        <v>282</v>
      </c>
    </row>
    <row r="2054" spans="2:65" s="14" customFormat="1" x14ac:dyDescent="0.2">
      <c r="B2054" s="166"/>
      <c r="D2054" s="152" t="s">
        <v>290</v>
      </c>
      <c r="E2054" s="167" t="s">
        <v>1</v>
      </c>
      <c r="F2054" s="168" t="s">
        <v>306</v>
      </c>
      <c r="H2054" s="169">
        <v>-179.91</v>
      </c>
      <c r="I2054" s="170"/>
      <c r="L2054" s="166"/>
      <c r="M2054" s="171"/>
      <c r="T2054" s="172"/>
      <c r="AT2054" s="167" t="s">
        <v>290</v>
      </c>
      <c r="AU2054" s="167" t="s">
        <v>85</v>
      </c>
      <c r="AV2054" s="14" t="s">
        <v>105</v>
      </c>
      <c r="AW2054" s="14" t="s">
        <v>32</v>
      </c>
      <c r="AX2054" s="14" t="s">
        <v>76</v>
      </c>
      <c r="AY2054" s="167" t="s">
        <v>282</v>
      </c>
    </row>
    <row r="2055" spans="2:65" s="12" customFormat="1" ht="22.5" x14ac:dyDescent="0.2">
      <c r="B2055" s="151"/>
      <c r="D2055" s="152" t="s">
        <v>290</v>
      </c>
      <c r="E2055" s="153" t="s">
        <v>1</v>
      </c>
      <c r="F2055" s="154" t="s">
        <v>1795</v>
      </c>
      <c r="H2055" s="155">
        <v>38.020000000000003</v>
      </c>
      <c r="I2055" s="156"/>
      <c r="L2055" s="151"/>
      <c r="M2055" s="157"/>
      <c r="T2055" s="158"/>
      <c r="AT2055" s="153" t="s">
        <v>290</v>
      </c>
      <c r="AU2055" s="153" t="s">
        <v>85</v>
      </c>
      <c r="AV2055" s="12" t="s">
        <v>85</v>
      </c>
      <c r="AW2055" s="12" t="s">
        <v>32</v>
      </c>
      <c r="AX2055" s="12" t="s">
        <v>76</v>
      </c>
      <c r="AY2055" s="153" t="s">
        <v>282</v>
      </c>
    </row>
    <row r="2056" spans="2:65" s="14" customFormat="1" x14ac:dyDescent="0.2">
      <c r="B2056" s="166"/>
      <c r="D2056" s="152" t="s">
        <v>290</v>
      </c>
      <c r="E2056" s="167" t="s">
        <v>1</v>
      </c>
      <c r="F2056" s="168" t="s">
        <v>306</v>
      </c>
      <c r="H2056" s="169">
        <v>38.020000000000003</v>
      </c>
      <c r="I2056" s="170"/>
      <c r="L2056" s="166"/>
      <c r="M2056" s="171"/>
      <c r="T2056" s="172"/>
      <c r="AT2056" s="167" t="s">
        <v>290</v>
      </c>
      <c r="AU2056" s="167" t="s">
        <v>85</v>
      </c>
      <c r="AV2056" s="14" t="s">
        <v>105</v>
      </c>
      <c r="AW2056" s="14" t="s">
        <v>32</v>
      </c>
      <c r="AX2056" s="14" t="s">
        <v>76</v>
      </c>
      <c r="AY2056" s="167" t="s">
        <v>282</v>
      </c>
    </row>
    <row r="2057" spans="2:65" s="13" customFormat="1" x14ac:dyDescent="0.2">
      <c r="B2057" s="159"/>
      <c r="D2057" s="152" t="s">
        <v>290</v>
      </c>
      <c r="E2057" s="160" t="s">
        <v>1</v>
      </c>
      <c r="F2057" s="161" t="s">
        <v>292</v>
      </c>
      <c r="H2057" s="162">
        <v>202.048</v>
      </c>
      <c r="I2057" s="163"/>
      <c r="L2057" s="159"/>
      <c r="M2057" s="164"/>
      <c r="T2057" s="165"/>
      <c r="AT2057" s="160" t="s">
        <v>290</v>
      </c>
      <c r="AU2057" s="160" t="s">
        <v>85</v>
      </c>
      <c r="AV2057" s="13" t="s">
        <v>288</v>
      </c>
      <c r="AW2057" s="13" t="s">
        <v>32</v>
      </c>
      <c r="AX2057" s="13" t="s">
        <v>83</v>
      </c>
      <c r="AY2057" s="160" t="s">
        <v>282</v>
      </c>
    </row>
    <row r="2058" spans="2:65" s="12" customFormat="1" x14ac:dyDescent="0.2">
      <c r="B2058" s="151"/>
      <c r="D2058" s="152" t="s">
        <v>290</v>
      </c>
      <c r="F2058" s="154" t="s">
        <v>2268</v>
      </c>
      <c r="H2058" s="155">
        <v>212.15</v>
      </c>
      <c r="I2058" s="156"/>
      <c r="L2058" s="151"/>
      <c r="M2058" s="157"/>
      <c r="T2058" s="158"/>
      <c r="AT2058" s="153" t="s">
        <v>290</v>
      </c>
      <c r="AU2058" s="153" t="s">
        <v>85</v>
      </c>
      <c r="AV2058" s="12" t="s">
        <v>85</v>
      </c>
      <c r="AW2058" s="12" t="s">
        <v>4</v>
      </c>
      <c r="AX2058" s="12" t="s">
        <v>83</v>
      </c>
      <c r="AY2058" s="153" t="s">
        <v>282</v>
      </c>
    </row>
    <row r="2059" spans="2:65" s="1" customFormat="1" ht="33" customHeight="1" x14ac:dyDescent="0.2">
      <c r="B2059" s="32"/>
      <c r="C2059" s="137" t="s">
        <v>2269</v>
      </c>
      <c r="D2059" s="137" t="s">
        <v>284</v>
      </c>
      <c r="E2059" s="138" t="s">
        <v>2270</v>
      </c>
      <c r="F2059" s="139" t="s">
        <v>2262</v>
      </c>
      <c r="G2059" s="140" t="s">
        <v>287</v>
      </c>
      <c r="H2059" s="141">
        <v>34.020000000000003</v>
      </c>
      <c r="I2059" s="142"/>
      <c r="J2059" s="143">
        <f>ROUND(I2059*H2059,2)</f>
        <v>0</v>
      </c>
      <c r="K2059" s="144"/>
      <c r="L2059" s="32"/>
      <c r="M2059" s="145" t="s">
        <v>1</v>
      </c>
      <c r="N2059" s="146" t="s">
        <v>41</v>
      </c>
      <c r="P2059" s="147">
        <f>O2059*H2059</f>
        <v>0</v>
      </c>
      <c r="Q2059" s="147">
        <v>0</v>
      </c>
      <c r="R2059" s="147">
        <f>Q2059*H2059</f>
        <v>0</v>
      </c>
      <c r="S2059" s="147">
        <v>0</v>
      </c>
      <c r="T2059" s="148">
        <f>S2059*H2059</f>
        <v>0</v>
      </c>
      <c r="AR2059" s="149" t="s">
        <v>199</v>
      </c>
      <c r="AT2059" s="149" t="s">
        <v>284</v>
      </c>
      <c r="AU2059" s="149" t="s">
        <v>85</v>
      </c>
      <c r="AY2059" s="17" t="s">
        <v>282</v>
      </c>
      <c r="BE2059" s="150">
        <f>IF(N2059="základní",J2059,0)</f>
        <v>0</v>
      </c>
      <c r="BF2059" s="150">
        <f>IF(N2059="snížená",J2059,0)</f>
        <v>0</v>
      </c>
      <c r="BG2059" s="150">
        <f>IF(N2059="zákl. přenesená",J2059,0)</f>
        <v>0</v>
      </c>
      <c r="BH2059" s="150">
        <f>IF(N2059="sníž. přenesená",J2059,0)</f>
        <v>0</v>
      </c>
      <c r="BI2059" s="150">
        <f>IF(N2059="nulová",J2059,0)</f>
        <v>0</v>
      </c>
      <c r="BJ2059" s="17" t="s">
        <v>83</v>
      </c>
      <c r="BK2059" s="150">
        <f>ROUND(I2059*H2059,2)</f>
        <v>0</v>
      </c>
      <c r="BL2059" s="17" t="s">
        <v>199</v>
      </c>
      <c r="BM2059" s="149" t="s">
        <v>2271</v>
      </c>
    </row>
    <row r="2060" spans="2:65" s="15" customFormat="1" x14ac:dyDescent="0.2">
      <c r="B2060" s="173"/>
      <c r="D2060" s="152" t="s">
        <v>290</v>
      </c>
      <c r="E2060" s="174" t="s">
        <v>1</v>
      </c>
      <c r="F2060" s="175" t="s">
        <v>1152</v>
      </c>
      <c r="H2060" s="174" t="s">
        <v>1</v>
      </c>
      <c r="I2060" s="176"/>
      <c r="L2060" s="173"/>
      <c r="M2060" s="177"/>
      <c r="T2060" s="178"/>
      <c r="AT2060" s="174" t="s">
        <v>290</v>
      </c>
      <c r="AU2060" s="174" t="s">
        <v>85</v>
      </c>
      <c r="AV2060" s="15" t="s">
        <v>83</v>
      </c>
      <c r="AW2060" s="15" t="s">
        <v>32</v>
      </c>
      <c r="AX2060" s="15" t="s">
        <v>76</v>
      </c>
      <c r="AY2060" s="174" t="s">
        <v>282</v>
      </c>
    </row>
    <row r="2061" spans="2:65" s="12" customFormat="1" x14ac:dyDescent="0.2">
      <c r="B2061" s="151"/>
      <c r="D2061" s="152" t="s">
        <v>290</v>
      </c>
      <c r="E2061" s="153" t="s">
        <v>1</v>
      </c>
      <c r="F2061" s="154" t="s">
        <v>1153</v>
      </c>
      <c r="H2061" s="155">
        <v>39.9</v>
      </c>
      <c r="I2061" s="156"/>
      <c r="L2061" s="151"/>
      <c r="M2061" s="157"/>
      <c r="T2061" s="158"/>
      <c r="AT2061" s="153" t="s">
        <v>290</v>
      </c>
      <c r="AU2061" s="153" t="s">
        <v>85</v>
      </c>
      <c r="AV2061" s="12" t="s">
        <v>85</v>
      </c>
      <c r="AW2061" s="12" t="s">
        <v>32</v>
      </c>
      <c r="AX2061" s="12" t="s">
        <v>76</v>
      </c>
      <c r="AY2061" s="153" t="s">
        <v>282</v>
      </c>
    </row>
    <row r="2062" spans="2:65" s="14" customFormat="1" x14ac:dyDescent="0.2">
      <c r="B2062" s="166"/>
      <c r="D2062" s="152" t="s">
        <v>290</v>
      </c>
      <c r="E2062" s="167" t="s">
        <v>1</v>
      </c>
      <c r="F2062" s="168" t="s">
        <v>306</v>
      </c>
      <c r="H2062" s="169">
        <v>39.9</v>
      </c>
      <c r="I2062" s="170"/>
      <c r="L2062" s="166"/>
      <c r="M2062" s="171"/>
      <c r="T2062" s="172"/>
      <c r="AT2062" s="167" t="s">
        <v>290</v>
      </c>
      <c r="AU2062" s="167" t="s">
        <v>85</v>
      </c>
      <c r="AV2062" s="14" t="s">
        <v>105</v>
      </c>
      <c r="AW2062" s="14" t="s">
        <v>32</v>
      </c>
      <c r="AX2062" s="14" t="s">
        <v>76</v>
      </c>
      <c r="AY2062" s="167" t="s">
        <v>282</v>
      </c>
    </row>
    <row r="2063" spans="2:65" s="12" customFormat="1" x14ac:dyDescent="0.2">
      <c r="B2063" s="151"/>
      <c r="D2063" s="152" t="s">
        <v>290</v>
      </c>
      <c r="E2063" s="153" t="s">
        <v>1</v>
      </c>
      <c r="F2063" s="154" t="s">
        <v>1154</v>
      </c>
      <c r="H2063" s="155">
        <v>-7.56</v>
      </c>
      <c r="I2063" s="156"/>
      <c r="L2063" s="151"/>
      <c r="M2063" s="157"/>
      <c r="T2063" s="158"/>
      <c r="AT2063" s="153" t="s">
        <v>290</v>
      </c>
      <c r="AU2063" s="153" t="s">
        <v>85</v>
      </c>
      <c r="AV2063" s="12" t="s">
        <v>85</v>
      </c>
      <c r="AW2063" s="12" t="s">
        <v>32</v>
      </c>
      <c r="AX2063" s="12" t="s">
        <v>76</v>
      </c>
      <c r="AY2063" s="153" t="s">
        <v>282</v>
      </c>
    </row>
    <row r="2064" spans="2:65" s="14" customFormat="1" x14ac:dyDescent="0.2">
      <c r="B2064" s="166"/>
      <c r="D2064" s="152" t="s">
        <v>290</v>
      </c>
      <c r="E2064" s="167" t="s">
        <v>1</v>
      </c>
      <c r="F2064" s="168" t="s">
        <v>306</v>
      </c>
      <c r="H2064" s="169">
        <v>-7.56</v>
      </c>
      <c r="I2064" s="170"/>
      <c r="L2064" s="166"/>
      <c r="M2064" s="171"/>
      <c r="T2064" s="172"/>
      <c r="AT2064" s="167" t="s">
        <v>290</v>
      </c>
      <c r="AU2064" s="167" t="s">
        <v>85</v>
      </c>
      <c r="AV2064" s="14" t="s">
        <v>105</v>
      </c>
      <c r="AW2064" s="14" t="s">
        <v>32</v>
      </c>
      <c r="AX2064" s="14" t="s">
        <v>76</v>
      </c>
      <c r="AY2064" s="167" t="s">
        <v>282</v>
      </c>
    </row>
    <row r="2065" spans="2:65" s="12" customFormat="1" x14ac:dyDescent="0.2">
      <c r="B2065" s="151"/>
      <c r="D2065" s="152" t="s">
        <v>290</v>
      </c>
      <c r="E2065" s="153" t="s">
        <v>1</v>
      </c>
      <c r="F2065" s="154" t="s">
        <v>1796</v>
      </c>
      <c r="H2065" s="155">
        <v>1.68</v>
      </c>
      <c r="I2065" s="156"/>
      <c r="L2065" s="151"/>
      <c r="M2065" s="157"/>
      <c r="T2065" s="158"/>
      <c r="AT2065" s="153" t="s">
        <v>290</v>
      </c>
      <c r="AU2065" s="153" t="s">
        <v>85</v>
      </c>
      <c r="AV2065" s="12" t="s">
        <v>85</v>
      </c>
      <c r="AW2065" s="12" t="s">
        <v>32</v>
      </c>
      <c r="AX2065" s="12" t="s">
        <v>76</v>
      </c>
      <c r="AY2065" s="153" t="s">
        <v>282</v>
      </c>
    </row>
    <row r="2066" spans="2:65" s="14" customFormat="1" x14ac:dyDescent="0.2">
      <c r="B2066" s="166"/>
      <c r="D2066" s="152" t="s">
        <v>290</v>
      </c>
      <c r="E2066" s="167" t="s">
        <v>1</v>
      </c>
      <c r="F2066" s="168" t="s">
        <v>306</v>
      </c>
      <c r="H2066" s="169">
        <v>1.68</v>
      </c>
      <c r="I2066" s="170"/>
      <c r="L2066" s="166"/>
      <c r="M2066" s="171"/>
      <c r="T2066" s="172"/>
      <c r="AT2066" s="167" t="s">
        <v>290</v>
      </c>
      <c r="AU2066" s="167" t="s">
        <v>85</v>
      </c>
      <c r="AV2066" s="14" t="s">
        <v>105</v>
      </c>
      <c r="AW2066" s="14" t="s">
        <v>32</v>
      </c>
      <c r="AX2066" s="14" t="s">
        <v>76</v>
      </c>
      <c r="AY2066" s="167" t="s">
        <v>282</v>
      </c>
    </row>
    <row r="2067" spans="2:65" s="13" customFormat="1" x14ac:dyDescent="0.2">
      <c r="B2067" s="159"/>
      <c r="D2067" s="152" t="s">
        <v>290</v>
      </c>
      <c r="E2067" s="160" t="s">
        <v>1</v>
      </c>
      <c r="F2067" s="161" t="s">
        <v>292</v>
      </c>
      <c r="H2067" s="162">
        <v>34.020000000000003</v>
      </c>
      <c r="I2067" s="163"/>
      <c r="L2067" s="159"/>
      <c r="M2067" s="164"/>
      <c r="T2067" s="165"/>
      <c r="AT2067" s="160" t="s">
        <v>290</v>
      </c>
      <c r="AU2067" s="160" t="s">
        <v>85</v>
      </c>
      <c r="AV2067" s="13" t="s">
        <v>288</v>
      </c>
      <c r="AW2067" s="13" t="s">
        <v>32</v>
      </c>
      <c r="AX2067" s="13" t="s">
        <v>83</v>
      </c>
      <c r="AY2067" s="160" t="s">
        <v>282</v>
      </c>
    </row>
    <row r="2068" spans="2:65" s="1" customFormat="1" ht="66.75" customHeight="1" x14ac:dyDescent="0.2">
      <c r="B2068" s="32"/>
      <c r="C2068" s="179" t="s">
        <v>2272</v>
      </c>
      <c r="D2068" s="179" t="s">
        <v>1020</v>
      </c>
      <c r="E2068" s="180" t="s">
        <v>2273</v>
      </c>
      <c r="F2068" s="181" t="s">
        <v>2274</v>
      </c>
      <c r="G2068" s="182" t="s">
        <v>287</v>
      </c>
      <c r="H2068" s="183">
        <v>35.720999999999997</v>
      </c>
      <c r="I2068" s="184"/>
      <c r="J2068" s="185">
        <f>ROUND(I2068*H2068,2)</f>
        <v>0</v>
      </c>
      <c r="K2068" s="186"/>
      <c r="L2068" s="187"/>
      <c r="M2068" s="188" t="s">
        <v>1</v>
      </c>
      <c r="N2068" s="189" t="s">
        <v>41</v>
      </c>
      <c r="P2068" s="147">
        <f>O2068*H2068</f>
        <v>0</v>
      </c>
      <c r="Q2068" s="147">
        <v>1.095E-2</v>
      </c>
      <c r="R2068" s="147">
        <f>Q2068*H2068</f>
        <v>0.39114494999999994</v>
      </c>
      <c r="S2068" s="147">
        <v>0</v>
      </c>
      <c r="T2068" s="148">
        <f>S2068*H2068</f>
        <v>0</v>
      </c>
      <c r="AR2068" s="149" t="s">
        <v>498</v>
      </c>
      <c r="AT2068" s="149" t="s">
        <v>1020</v>
      </c>
      <c r="AU2068" s="149" t="s">
        <v>85</v>
      </c>
      <c r="AY2068" s="17" t="s">
        <v>282</v>
      </c>
      <c r="BE2068" s="150">
        <f>IF(N2068="základní",J2068,0)</f>
        <v>0</v>
      </c>
      <c r="BF2068" s="150">
        <f>IF(N2068="snížená",J2068,0)</f>
        <v>0</v>
      </c>
      <c r="BG2068" s="150">
        <f>IF(N2068="zákl. přenesená",J2068,0)</f>
        <v>0</v>
      </c>
      <c r="BH2068" s="150">
        <f>IF(N2068="sníž. přenesená",J2068,0)</f>
        <v>0</v>
      </c>
      <c r="BI2068" s="150">
        <f>IF(N2068="nulová",J2068,0)</f>
        <v>0</v>
      </c>
      <c r="BJ2068" s="17" t="s">
        <v>83</v>
      </c>
      <c r="BK2068" s="150">
        <f>ROUND(I2068*H2068,2)</f>
        <v>0</v>
      </c>
      <c r="BL2068" s="17" t="s">
        <v>199</v>
      </c>
      <c r="BM2068" s="149" t="s">
        <v>2275</v>
      </c>
    </row>
    <row r="2069" spans="2:65" s="15" customFormat="1" x14ac:dyDescent="0.2">
      <c r="B2069" s="173"/>
      <c r="D2069" s="152" t="s">
        <v>290</v>
      </c>
      <c r="E2069" s="174" t="s">
        <v>1</v>
      </c>
      <c r="F2069" s="175" t="s">
        <v>1152</v>
      </c>
      <c r="H2069" s="174" t="s">
        <v>1</v>
      </c>
      <c r="I2069" s="176"/>
      <c r="L2069" s="173"/>
      <c r="M2069" s="177"/>
      <c r="T2069" s="178"/>
      <c r="AT2069" s="174" t="s">
        <v>290</v>
      </c>
      <c r="AU2069" s="174" t="s">
        <v>85</v>
      </c>
      <c r="AV2069" s="15" t="s">
        <v>83</v>
      </c>
      <c r="AW2069" s="15" t="s">
        <v>32</v>
      </c>
      <c r="AX2069" s="15" t="s">
        <v>76</v>
      </c>
      <c r="AY2069" s="174" t="s">
        <v>282</v>
      </c>
    </row>
    <row r="2070" spans="2:65" s="12" customFormat="1" x14ac:dyDescent="0.2">
      <c r="B2070" s="151"/>
      <c r="D2070" s="152" t="s">
        <v>290</v>
      </c>
      <c r="E2070" s="153" t="s">
        <v>1</v>
      </c>
      <c r="F2070" s="154" t="s">
        <v>1153</v>
      </c>
      <c r="H2070" s="155">
        <v>39.9</v>
      </c>
      <c r="I2070" s="156"/>
      <c r="L2070" s="151"/>
      <c r="M2070" s="157"/>
      <c r="T2070" s="158"/>
      <c r="AT2070" s="153" t="s">
        <v>290</v>
      </c>
      <c r="AU2070" s="153" t="s">
        <v>85</v>
      </c>
      <c r="AV2070" s="12" t="s">
        <v>85</v>
      </c>
      <c r="AW2070" s="12" t="s">
        <v>32</v>
      </c>
      <c r="AX2070" s="12" t="s">
        <v>76</v>
      </c>
      <c r="AY2070" s="153" t="s">
        <v>282</v>
      </c>
    </row>
    <row r="2071" spans="2:65" s="14" customFormat="1" x14ac:dyDescent="0.2">
      <c r="B2071" s="166"/>
      <c r="D2071" s="152" t="s">
        <v>290</v>
      </c>
      <c r="E2071" s="167" t="s">
        <v>1</v>
      </c>
      <c r="F2071" s="168" t="s">
        <v>306</v>
      </c>
      <c r="H2071" s="169">
        <v>39.9</v>
      </c>
      <c r="I2071" s="170"/>
      <c r="L2071" s="166"/>
      <c r="M2071" s="171"/>
      <c r="T2071" s="172"/>
      <c r="AT2071" s="167" t="s">
        <v>290</v>
      </c>
      <c r="AU2071" s="167" t="s">
        <v>85</v>
      </c>
      <c r="AV2071" s="14" t="s">
        <v>105</v>
      </c>
      <c r="AW2071" s="14" t="s">
        <v>32</v>
      </c>
      <c r="AX2071" s="14" t="s">
        <v>76</v>
      </c>
      <c r="AY2071" s="167" t="s">
        <v>282</v>
      </c>
    </row>
    <row r="2072" spans="2:65" s="12" customFormat="1" x14ac:dyDescent="0.2">
      <c r="B2072" s="151"/>
      <c r="D2072" s="152" t="s">
        <v>290</v>
      </c>
      <c r="E2072" s="153" t="s">
        <v>1</v>
      </c>
      <c r="F2072" s="154" t="s">
        <v>1154</v>
      </c>
      <c r="H2072" s="155">
        <v>-7.56</v>
      </c>
      <c r="I2072" s="156"/>
      <c r="L2072" s="151"/>
      <c r="M2072" s="157"/>
      <c r="T2072" s="158"/>
      <c r="AT2072" s="153" t="s">
        <v>290</v>
      </c>
      <c r="AU2072" s="153" t="s">
        <v>85</v>
      </c>
      <c r="AV2072" s="12" t="s">
        <v>85</v>
      </c>
      <c r="AW2072" s="12" t="s">
        <v>32</v>
      </c>
      <c r="AX2072" s="12" t="s">
        <v>76</v>
      </c>
      <c r="AY2072" s="153" t="s">
        <v>282</v>
      </c>
    </row>
    <row r="2073" spans="2:65" s="14" customFormat="1" x14ac:dyDescent="0.2">
      <c r="B2073" s="166"/>
      <c r="D2073" s="152" t="s">
        <v>290</v>
      </c>
      <c r="E2073" s="167" t="s">
        <v>1</v>
      </c>
      <c r="F2073" s="168" t="s">
        <v>306</v>
      </c>
      <c r="H2073" s="169">
        <v>-7.56</v>
      </c>
      <c r="I2073" s="170"/>
      <c r="L2073" s="166"/>
      <c r="M2073" s="171"/>
      <c r="T2073" s="172"/>
      <c r="AT2073" s="167" t="s">
        <v>290</v>
      </c>
      <c r="AU2073" s="167" t="s">
        <v>85</v>
      </c>
      <c r="AV2073" s="14" t="s">
        <v>105</v>
      </c>
      <c r="AW2073" s="14" t="s">
        <v>32</v>
      </c>
      <c r="AX2073" s="14" t="s">
        <v>76</v>
      </c>
      <c r="AY2073" s="167" t="s">
        <v>282</v>
      </c>
    </row>
    <row r="2074" spans="2:65" s="12" customFormat="1" x14ac:dyDescent="0.2">
      <c r="B2074" s="151"/>
      <c r="D2074" s="152" t="s">
        <v>290</v>
      </c>
      <c r="E2074" s="153" t="s">
        <v>1</v>
      </c>
      <c r="F2074" s="154" t="s">
        <v>1796</v>
      </c>
      <c r="H2074" s="155">
        <v>1.68</v>
      </c>
      <c r="I2074" s="156"/>
      <c r="L2074" s="151"/>
      <c r="M2074" s="157"/>
      <c r="T2074" s="158"/>
      <c r="AT2074" s="153" t="s">
        <v>290</v>
      </c>
      <c r="AU2074" s="153" t="s">
        <v>85</v>
      </c>
      <c r="AV2074" s="12" t="s">
        <v>85</v>
      </c>
      <c r="AW2074" s="12" t="s">
        <v>32</v>
      </c>
      <c r="AX2074" s="12" t="s">
        <v>76</v>
      </c>
      <c r="AY2074" s="153" t="s">
        <v>282</v>
      </c>
    </row>
    <row r="2075" spans="2:65" s="14" customFormat="1" x14ac:dyDescent="0.2">
      <c r="B2075" s="166"/>
      <c r="D2075" s="152" t="s">
        <v>290</v>
      </c>
      <c r="E2075" s="167" t="s">
        <v>1</v>
      </c>
      <c r="F2075" s="168" t="s">
        <v>306</v>
      </c>
      <c r="H2075" s="169">
        <v>1.68</v>
      </c>
      <c r="I2075" s="170"/>
      <c r="L2075" s="166"/>
      <c r="M2075" s="171"/>
      <c r="T2075" s="172"/>
      <c r="AT2075" s="167" t="s">
        <v>290</v>
      </c>
      <c r="AU2075" s="167" t="s">
        <v>85</v>
      </c>
      <c r="AV2075" s="14" t="s">
        <v>105</v>
      </c>
      <c r="AW2075" s="14" t="s">
        <v>32</v>
      </c>
      <c r="AX2075" s="14" t="s">
        <v>76</v>
      </c>
      <c r="AY2075" s="167" t="s">
        <v>282</v>
      </c>
    </row>
    <row r="2076" spans="2:65" s="13" customFormat="1" x14ac:dyDescent="0.2">
      <c r="B2076" s="159"/>
      <c r="D2076" s="152" t="s">
        <v>290</v>
      </c>
      <c r="E2076" s="160" t="s">
        <v>1</v>
      </c>
      <c r="F2076" s="161" t="s">
        <v>292</v>
      </c>
      <c r="H2076" s="162">
        <v>34.020000000000003</v>
      </c>
      <c r="I2076" s="163"/>
      <c r="L2076" s="159"/>
      <c r="M2076" s="164"/>
      <c r="T2076" s="165"/>
      <c r="AT2076" s="160" t="s">
        <v>290</v>
      </c>
      <c r="AU2076" s="160" t="s">
        <v>85</v>
      </c>
      <c r="AV2076" s="13" t="s">
        <v>288</v>
      </c>
      <c r="AW2076" s="13" t="s">
        <v>32</v>
      </c>
      <c r="AX2076" s="13" t="s">
        <v>83</v>
      </c>
      <c r="AY2076" s="160" t="s">
        <v>282</v>
      </c>
    </row>
    <row r="2077" spans="2:65" s="12" customFormat="1" x14ac:dyDescent="0.2">
      <c r="B2077" s="151"/>
      <c r="D2077" s="152" t="s">
        <v>290</v>
      </c>
      <c r="F2077" s="154" t="s">
        <v>2276</v>
      </c>
      <c r="H2077" s="155">
        <v>35.720999999999997</v>
      </c>
      <c r="I2077" s="156"/>
      <c r="L2077" s="151"/>
      <c r="M2077" s="157"/>
      <c r="T2077" s="158"/>
      <c r="AT2077" s="153" t="s">
        <v>290</v>
      </c>
      <c r="AU2077" s="153" t="s">
        <v>85</v>
      </c>
      <c r="AV2077" s="12" t="s">
        <v>85</v>
      </c>
      <c r="AW2077" s="12" t="s">
        <v>4</v>
      </c>
      <c r="AX2077" s="12" t="s">
        <v>83</v>
      </c>
      <c r="AY2077" s="153" t="s">
        <v>282</v>
      </c>
    </row>
    <row r="2078" spans="2:65" s="1" customFormat="1" ht="24.2" customHeight="1" x14ac:dyDescent="0.2">
      <c r="B2078" s="32"/>
      <c r="C2078" s="137" t="s">
        <v>2277</v>
      </c>
      <c r="D2078" s="137" t="s">
        <v>284</v>
      </c>
      <c r="E2078" s="138" t="s">
        <v>2278</v>
      </c>
      <c r="F2078" s="139" t="s">
        <v>2279</v>
      </c>
      <c r="G2078" s="140" t="s">
        <v>287</v>
      </c>
      <c r="H2078" s="141">
        <v>261.72000000000003</v>
      </c>
      <c r="I2078" s="142"/>
      <c r="J2078" s="143">
        <f>ROUND(I2078*H2078,2)</f>
        <v>0</v>
      </c>
      <c r="K2078" s="144"/>
      <c r="L2078" s="32"/>
      <c r="M2078" s="145" t="s">
        <v>1</v>
      </c>
      <c r="N2078" s="146" t="s">
        <v>41</v>
      </c>
      <c r="P2078" s="147">
        <f>O2078*H2078</f>
        <v>0</v>
      </c>
      <c r="Q2078" s="147">
        <v>0</v>
      </c>
      <c r="R2078" s="147">
        <f>Q2078*H2078</f>
        <v>0</v>
      </c>
      <c r="S2078" s="147">
        <v>0</v>
      </c>
      <c r="T2078" s="148">
        <f>S2078*H2078</f>
        <v>0</v>
      </c>
      <c r="AR2078" s="149" t="s">
        <v>199</v>
      </c>
      <c r="AT2078" s="149" t="s">
        <v>284</v>
      </c>
      <c r="AU2078" s="149" t="s">
        <v>85</v>
      </c>
      <c r="AY2078" s="17" t="s">
        <v>282</v>
      </c>
      <c r="BE2078" s="150">
        <f>IF(N2078="základní",J2078,0)</f>
        <v>0</v>
      </c>
      <c r="BF2078" s="150">
        <f>IF(N2078="snížená",J2078,0)</f>
        <v>0</v>
      </c>
      <c r="BG2078" s="150">
        <f>IF(N2078="zákl. přenesená",J2078,0)</f>
        <v>0</v>
      </c>
      <c r="BH2078" s="150">
        <f>IF(N2078="sníž. přenesená",J2078,0)</f>
        <v>0</v>
      </c>
      <c r="BI2078" s="150">
        <f>IF(N2078="nulová",J2078,0)</f>
        <v>0</v>
      </c>
      <c r="BJ2078" s="17" t="s">
        <v>83</v>
      </c>
      <c r="BK2078" s="150">
        <f>ROUND(I2078*H2078,2)</f>
        <v>0</v>
      </c>
      <c r="BL2078" s="17" t="s">
        <v>199</v>
      </c>
      <c r="BM2078" s="149" t="s">
        <v>2280</v>
      </c>
    </row>
    <row r="2079" spans="2:65" s="15" customFormat="1" x14ac:dyDescent="0.2">
      <c r="B2079" s="173"/>
      <c r="D2079" s="152" t="s">
        <v>290</v>
      </c>
      <c r="E2079" s="174" t="s">
        <v>1</v>
      </c>
      <c r="F2079" s="175" t="s">
        <v>2181</v>
      </c>
      <c r="H2079" s="174" t="s">
        <v>1</v>
      </c>
      <c r="I2079" s="176"/>
      <c r="L2079" s="173"/>
      <c r="M2079" s="177"/>
      <c r="T2079" s="178"/>
      <c r="AT2079" s="174" t="s">
        <v>290</v>
      </c>
      <c r="AU2079" s="174" t="s">
        <v>85</v>
      </c>
      <c r="AV2079" s="15" t="s">
        <v>83</v>
      </c>
      <c r="AW2079" s="15" t="s">
        <v>32</v>
      </c>
      <c r="AX2079" s="15" t="s">
        <v>76</v>
      </c>
      <c r="AY2079" s="174" t="s">
        <v>282</v>
      </c>
    </row>
    <row r="2080" spans="2:65" s="12" customFormat="1" x14ac:dyDescent="0.2">
      <c r="B2080" s="151"/>
      <c r="D2080" s="152" t="s">
        <v>290</v>
      </c>
      <c r="E2080" s="153" t="s">
        <v>1</v>
      </c>
      <c r="F2080" s="154" t="s">
        <v>2281</v>
      </c>
      <c r="H2080" s="155">
        <v>261.72000000000003</v>
      </c>
      <c r="I2080" s="156"/>
      <c r="L2080" s="151"/>
      <c r="M2080" s="157"/>
      <c r="T2080" s="158"/>
      <c r="AT2080" s="153" t="s">
        <v>290</v>
      </c>
      <c r="AU2080" s="153" t="s">
        <v>85</v>
      </c>
      <c r="AV2080" s="12" t="s">
        <v>85</v>
      </c>
      <c r="AW2080" s="12" t="s">
        <v>32</v>
      </c>
      <c r="AX2080" s="12" t="s">
        <v>76</v>
      </c>
      <c r="AY2080" s="153" t="s">
        <v>282</v>
      </c>
    </row>
    <row r="2081" spans="2:65" s="13" customFormat="1" x14ac:dyDescent="0.2">
      <c r="B2081" s="159"/>
      <c r="D2081" s="152" t="s">
        <v>290</v>
      </c>
      <c r="E2081" s="160" t="s">
        <v>1</v>
      </c>
      <c r="F2081" s="161" t="s">
        <v>292</v>
      </c>
      <c r="H2081" s="162">
        <v>261.72000000000003</v>
      </c>
      <c r="I2081" s="163"/>
      <c r="L2081" s="159"/>
      <c r="M2081" s="164"/>
      <c r="T2081" s="165"/>
      <c r="AT2081" s="160" t="s">
        <v>290</v>
      </c>
      <c r="AU2081" s="160" t="s">
        <v>85</v>
      </c>
      <c r="AV2081" s="13" t="s">
        <v>288</v>
      </c>
      <c r="AW2081" s="13" t="s">
        <v>32</v>
      </c>
      <c r="AX2081" s="13" t="s">
        <v>83</v>
      </c>
      <c r="AY2081" s="160" t="s">
        <v>282</v>
      </c>
    </row>
    <row r="2082" spans="2:65" s="1" customFormat="1" ht="24.2" customHeight="1" x14ac:dyDescent="0.2">
      <c r="B2082" s="32"/>
      <c r="C2082" s="179" t="s">
        <v>2282</v>
      </c>
      <c r="D2082" s="179" t="s">
        <v>1020</v>
      </c>
      <c r="E2082" s="180" t="s">
        <v>2283</v>
      </c>
      <c r="F2082" s="181" t="s">
        <v>2284</v>
      </c>
      <c r="G2082" s="182" t="s">
        <v>287</v>
      </c>
      <c r="H2082" s="183">
        <v>287.892</v>
      </c>
      <c r="I2082" s="184"/>
      <c r="J2082" s="185">
        <f>ROUND(I2082*H2082,2)</f>
        <v>0</v>
      </c>
      <c r="K2082" s="186"/>
      <c r="L2082" s="187"/>
      <c r="M2082" s="188" t="s">
        <v>1</v>
      </c>
      <c r="N2082" s="189" t="s">
        <v>41</v>
      </c>
      <c r="P2082" s="147">
        <f>O2082*H2082</f>
        <v>0</v>
      </c>
      <c r="Q2082" s="147">
        <v>9.3100000000000006E-3</v>
      </c>
      <c r="R2082" s="147">
        <f>Q2082*H2082</f>
        <v>2.6802745200000002</v>
      </c>
      <c r="S2082" s="147">
        <v>0</v>
      </c>
      <c r="T2082" s="148">
        <f>S2082*H2082</f>
        <v>0</v>
      </c>
      <c r="AR2082" s="149" t="s">
        <v>498</v>
      </c>
      <c r="AT2082" s="149" t="s">
        <v>1020</v>
      </c>
      <c r="AU2082" s="149" t="s">
        <v>85</v>
      </c>
      <c r="AY2082" s="17" t="s">
        <v>282</v>
      </c>
      <c r="BE2082" s="150">
        <f>IF(N2082="základní",J2082,0)</f>
        <v>0</v>
      </c>
      <c r="BF2082" s="150">
        <f>IF(N2082="snížená",J2082,0)</f>
        <v>0</v>
      </c>
      <c r="BG2082" s="150">
        <f>IF(N2082="zákl. přenesená",J2082,0)</f>
        <v>0</v>
      </c>
      <c r="BH2082" s="150">
        <f>IF(N2082="sníž. přenesená",J2082,0)</f>
        <v>0</v>
      </c>
      <c r="BI2082" s="150">
        <f>IF(N2082="nulová",J2082,0)</f>
        <v>0</v>
      </c>
      <c r="BJ2082" s="17" t="s">
        <v>83</v>
      </c>
      <c r="BK2082" s="150">
        <f>ROUND(I2082*H2082,2)</f>
        <v>0</v>
      </c>
      <c r="BL2082" s="17" t="s">
        <v>199</v>
      </c>
      <c r="BM2082" s="149" t="s">
        <v>2285</v>
      </c>
    </row>
    <row r="2083" spans="2:65" s="12" customFormat="1" x14ac:dyDescent="0.2">
      <c r="B2083" s="151"/>
      <c r="D2083" s="152" t="s">
        <v>290</v>
      </c>
      <c r="F2083" s="154" t="s">
        <v>2286</v>
      </c>
      <c r="H2083" s="155">
        <v>287.892</v>
      </c>
      <c r="I2083" s="156"/>
      <c r="L2083" s="151"/>
      <c r="M2083" s="157"/>
      <c r="T2083" s="158"/>
      <c r="AT2083" s="153" t="s">
        <v>290</v>
      </c>
      <c r="AU2083" s="153" t="s">
        <v>85</v>
      </c>
      <c r="AV2083" s="12" t="s">
        <v>85</v>
      </c>
      <c r="AW2083" s="12" t="s">
        <v>4</v>
      </c>
      <c r="AX2083" s="12" t="s">
        <v>83</v>
      </c>
      <c r="AY2083" s="153" t="s">
        <v>282</v>
      </c>
    </row>
    <row r="2084" spans="2:65" s="1" customFormat="1" ht="16.5" customHeight="1" x14ac:dyDescent="0.2">
      <c r="B2084" s="32"/>
      <c r="C2084" s="137" t="s">
        <v>2287</v>
      </c>
      <c r="D2084" s="137" t="s">
        <v>284</v>
      </c>
      <c r="E2084" s="138" t="s">
        <v>2288</v>
      </c>
      <c r="F2084" s="139" t="s">
        <v>2289</v>
      </c>
      <c r="G2084" s="140" t="s">
        <v>287</v>
      </c>
      <c r="H2084" s="141">
        <v>145.4</v>
      </c>
      <c r="I2084" s="142"/>
      <c r="J2084" s="143">
        <f>ROUND(I2084*H2084,2)</f>
        <v>0</v>
      </c>
      <c r="K2084" s="144"/>
      <c r="L2084" s="32"/>
      <c r="M2084" s="145" t="s">
        <v>1</v>
      </c>
      <c r="N2084" s="146" t="s">
        <v>41</v>
      </c>
      <c r="P2084" s="147">
        <f>O2084*H2084</f>
        <v>0</v>
      </c>
      <c r="Q2084" s="147">
        <v>0</v>
      </c>
      <c r="R2084" s="147">
        <f>Q2084*H2084</f>
        <v>0</v>
      </c>
      <c r="S2084" s="147">
        <v>0</v>
      </c>
      <c r="T2084" s="148">
        <f>S2084*H2084</f>
        <v>0</v>
      </c>
      <c r="AR2084" s="149" t="s">
        <v>199</v>
      </c>
      <c r="AT2084" s="149" t="s">
        <v>284</v>
      </c>
      <c r="AU2084" s="149" t="s">
        <v>85</v>
      </c>
      <c r="AY2084" s="17" t="s">
        <v>282</v>
      </c>
      <c r="BE2084" s="150">
        <f>IF(N2084="základní",J2084,0)</f>
        <v>0</v>
      </c>
      <c r="BF2084" s="150">
        <f>IF(N2084="snížená",J2084,0)</f>
        <v>0</v>
      </c>
      <c r="BG2084" s="150">
        <f>IF(N2084="zákl. přenesená",J2084,0)</f>
        <v>0</v>
      </c>
      <c r="BH2084" s="150">
        <f>IF(N2084="sníž. přenesená",J2084,0)</f>
        <v>0</v>
      </c>
      <c r="BI2084" s="150">
        <f>IF(N2084="nulová",J2084,0)</f>
        <v>0</v>
      </c>
      <c r="BJ2084" s="17" t="s">
        <v>83</v>
      </c>
      <c r="BK2084" s="150">
        <f>ROUND(I2084*H2084,2)</f>
        <v>0</v>
      </c>
      <c r="BL2084" s="17" t="s">
        <v>199</v>
      </c>
      <c r="BM2084" s="149" t="s">
        <v>2290</v>
      </c>
    </row>
    <row r="2085" spans="2:65" s="15" customFormat="1" x14ac:dyDescent="0.2">
      <c r="B2085" s="173"/>
      <c r="D2085" s="152" t="s">
        <v>290</v>
      </c>
      <c r="E2085" s="174" t="s">
        <v>1</v>
      </c>
      <c r="F2085" s="175" t="s">
        <v>2181</v>
      </c>
      <c r="H2085" s="174" t="s">
        <v>1</v>
      </c>
      <c r="I2085" s="176"/>
      <c r="L2085" s="173"/>
      <c r="M2085" s="177"/>
      <c r="T2085" s="178"/>
      <c r="AT2085" s="174" t="s">
        <v>290</v>
      </c>
      <c r="AU2085" s="174" t="s">
        <v>85</v>
      </c>
      <c r="AV2085" s="15" t="s">
        <v>83</v>
      </c>
      <c r="AW2085" s="15" t="s">
        <v>32</v>
      </c>
      <c r="AX2085" s="15" t="s">
        <v>76</v>
      </c>
      <c r="AY2085" s="174" t="s">
        <v>282</v>
      </c>
    </row>
    <row r="2086" spans="2:65" s="12" customFormat="1" x14ac:dyDescent="0.2">
      <c r="B2086" s="151"/>
      <c r="D2086" s="152" t="s">
        <v>290</v>
      </c>
      <c r="E2086" s="153" t="s">
        <v>1</v>
      </c>
      <c r="F2086" s="154" t="s">
        <v>2291</v>
      </c>
      <c r="H2086" s="155">
        <v>145.4</v>
      </c>
      <c r="I2086" s="156"/>
      <c r="L2086" s="151"/>
      <c r="M2086" s="157"/>
      <c r="T2086" s="158"/>
      <c r="AT2086" s="153" t="s">
        <v>290</v>
      </c>
      <c r="AU2086" s="153" t="s">
        <v>85</v>
      </c>
      <c r="AV2086" s="12" t="s">
        <v>85</v>
      </c>
      <c r="AW2086" s="12" t="s">
        <v>32</v>
      </c>
      <c r="AX2086" s="12" t="s">
        <v>76</v>
      </c>
      <c r="AY2086" s="153" t="s">
        <v>282</v>
      </c>
    </row>
    <row r="2087" spans="2:65" s="13" customFormat="1" x14ac:dyDescent="0.2">
      <c r="B2087" s="159"/>
      <c r="D2087" s="152" t="s">
        <v>290</v>
      </c>
      <c r="E2087" s="160" t="s">
        <v>1</v>
      </c>
      <c r="F2087" s="161" t="s">
        <v>292</v>
      </c>
      <c r="H2087" s="162">
        <v>145.4</v>
      </c>
      <c r="I2087" s="163"/>
      <c r="L2087" s="159"/>
      <c r="M2087" s="164"/>
      <c r="T2087" s="165"/>
      <c r="AT2087" s="160" t="s">
        <v>290</v>
      </c>
      <c r="AU2087" s="160" t="s">
        <v>85</v>
      </c>
      <c r="AV2087" s="13" t="s">
        <v>288</v>
      </c>
      <c r="AW2087" s="13" t="s">
        <v>32</v>
      </c>
      <c r="AX2087" s="13" t="s">
        <v>83</v>
      </c>
      <c r="AY2087" s="160" t="s">
        <v>282</v>
      </c>
    </row>
    <row r="2088" spans="2:65" s="1" customFormat="1" ht="16.5" customHeight="1" x14ac:dyDescent="0.2">
      <c r="B2088" s="32"/>
      <c r="C2088" s="179" t="s">
        <v>2292</v>
      </c>
      <c r="D2088" s="179" t="s">
        <v>1020</v>
      </c>
      <c r="E2088" s="180" t="s">
        <v>2293</v>
      </c>
      <c r="F2088" s="181" t="s">
        <v>2294</v>
      </c>
      <c r="G2088" s="182" t="s">
        <v>295</v>
      </c>
      <c r="H2088" s="183">
        <v>1.7909999999999999</v>
      </c>
      <c r="I2088" s="184"/>
      <c r="J2088" s="185">
        <f>ROUND(I2088*H2088,2)</f>
        <v>0</v>
      </c>
      <c r="K2088" s="186"/>
      <c r="L2088" s="187"/>
      <c r="M2088" s="188" t="s">
        <v>1</v>
      </c>
      <c r="N2088" s="189" t="s">
        <v>41</v>
      </c>
      <c r="P2088" s="147">
        <f>O2088*H2088</f>
        <v>0</v>
      </c>
      <c r="Q2088" s="147">
        <v>0.55000000000000004</v>
      </c>
      <c r="R2088" s="147">
        <f>Q2088*H2088</f>
        <v>0.98505000000000009</v>
      </c>
      <c r="S2088" s="147">
        <v>0</v>
      </c>
      <c r="T2088" s="148">
        <f>S2088*H2088</f>
        <v>0</v>
      </c>
      <c r="AR2088" s="149" t="s">
        <v>498</v>
      </c>
      <c r="AT2088" s="149" t="s">
        <v>1020</v>
      </c>
      <c r="AU2088" s="149" t="s">
        <v>85</v>
      </c>
      <c r="AY2088" s="17" t="s">
        <v>282</v>
      </c>
      <c r="BE2088" s="150">
        <f>IF(N2088="základní",J2088,0)</f>
        <v>0</v>
      </c>
      <c r="BF2088" s="150">
        <f>IF(N2088="snížená",J2088,0)</f>
        <v>0</v>
      </c>
      <c r="BG2088" s="150">
        <f>IF(N2088="zákl. přenesená",J2088,0)</f>
        <v>0</v>
      </c>
      <c r="BH2088" s="150">
        <f>IF(N2088="sníž. přenesená",J2088,0)</f>
        <v>0</v>
      </c>
      <c r="BI2088" s="150">
        <f>IF(N2088="nulová",J2088,0)</f>
        <v>0</v>
      </c>
      <c r="BJ2088" s="17" t="s">
        <v>83</v>
      </c>
      <c r="BK2088" s="150">
        <f>ROUND(I2088*H2088,2)</f>
        <v>0</v>
      </c>
      <c r="BL2088" s="17" t="s">
        <v>199</v>
      </c>
      <c r="BM2088" s="149" t="s">
        <v>2295</v>
      </c>
    </row>
    <row r="2089" spans="2:65" s="15" customFormat="1" x14ac:dyDescent="0.2">
      <c r="B2089" s="173"/>
      <c r="D2089" s="152" t="s">
        <v>290</v>
      </c>
      <c r="E2089" s="174" t="s">
        <v>1</v>
      </c>
      <c r="F2089" s="175" t="s">
        <v>2181</v>
      </c>
      <c r="H2089" s="174" t="s">
        <v>1</v>
      </c>
      <c r="I2089" s="176"/>
      <c r="L2089" s="173"/>
      <c r="M2089" s="177"/>
      <c r="T2089" s="178"/>
      <c r="AT2089" s="174" t="s">
        <v>290</v>
      </c>
      <c r="AU2089" s="174" t="s">
        <v>85</v>
      </c>
      <c r="AV2089" s="15" t="s">
        <v>83</v>
      </c>
      <c r="AW2089" s="15" t="s">
        <v>32</v>
      </c>
      <c r="AX2089" s="15" t="s">
        <v>76</v>
      </c>
      <c r="AY2089" s="174" t="s">
        <v>282</v>
      </c>
    </row>
    <row r="2090" spans="2:65" s="12" customFormat="1" x14ac:dyDescent="0.2">
      <c r="B2090" s="151"/>
      <c r="D2090" s="152" t="s">
        <v>290</v>
      </c>
      <c r="E2090" s="153" t="s">
        <v>1</v>
      </c>
      <c r="F2090" s="154" t="s">
        <v>2296</v>
      </c>
      <c r="H2090" s="155">
        <v>1.7909999999999999</v>
      </c>
      <c r="I2090" s="156"/>
      <c r="L2090" s="151"/>
      <c r="M2090" s="157"/>
      <c r="T2090" s="158"/>
      <c r="AT2090" s="153" t="s">
        <v>290</v>
      </c>
      <c r="AU2090" s="153" t="s">
        <v>85</v>
      </c>
      <c r="AV2090" s="12" t="s">
        <v>85</v>
      </c>
      <c r="AW2090" s="12" t="s">
        <v>32</v>
      </c>
      <c r="AX2090" s="12" t="s">
        <v>76</v>
      </c>
      <c r="AY2090" s="153" t="s">
        <v>282</v>
      </c>
    </row>
    <row r="2091" spans="2:65" s="13" customFormat="1" x14ac:dyDescent="0.2">
      <c r="B2091" s="159"/>
      <c r="D2091" s="152" t="s">
        <v>290</v>
      </c>
      <c r="E2091" s="160" t="s">
        <v>1</v>
      </c>
      <c r="F2091" s="161" t="s">
        <v>292</v>
      </c>
      <c r="H2091" s="162">
        <v>1.7909999999999999</v>
      </c>
      <c r="I2091" s="163"/>
      <c r="L2091" s="159"/>
      <c r="M2091" s="164"/>
      <c r="T2091" s="165"/>
      <c r="AT2091" s="160" t="s">
        <v>290</v>
      </c>
      <c r="AU2091" s="160" t="s">
        <v>85</v>
      </c>
      <c r="AV2091" s="13" t="s">
        <v>288</v>
      </c>
      <c r="AW2091" s="13" t="s">
        <v>32</v>
      </c>
      <c r="AX2091" s="13" t="s">
        <v>83</v>
      </c>
      <c r="AY2091" s="160" t="s">
        <v>282</v>
      </c>
    </row>
    <row r="2092" spans="2:65" s="1" customFormat="1" ht="49.15" customHeight="1" x14ac:dyDescent="0.2">
      <c r="B2092" s="32"/>
      <c r="C2092" s="137" t="s">
        <v>2297</v>
      </c>
      <c r="D2092" s="137" t="s">
        <v>284</v>
      </c>
      <c r="E2092" s="138" t="s">
        <v>2298</v>
      </c>
      <c r="F2092" s="139" t="s">
        <v>2299</v>
      </c>
      <c r="G2092" s="140" t="s">
        <v>613</v>
      </c>
      <c r="H2092" s="141">
        <v>16</v>
      </c>
      <c r="I2092" s="142"/>
      <c r="J2092" s="143">
        <f t="shared" ref="J2092:J2123" si="50">ROUND(I2092*H2092,2)</f>
        <v>0</v>
      </c>
      <c r="K2092" s="144"/>
      <c r="L2092" s="32"/>
      <c r="M2092" s="145" t="s">
        <v>1</v>
      </c>
      <c r="N2092" s="146" t="s">
        <v>41</v>
      </c>
      <c r="P2092" s="147">
        <f t="shared" ref="P2092:P2123" si="51">O2092*H2092</f>
        <v>0</v>
      </c>
      <c r="Q2092" s="147">
        <v>0</v>
      </c>
      <c r="R2092" s="147">
        <f t="shared" ref="R2092:R2123" si="52">Q2092*H2092</f>
        <v>0</v>
      </c>
      <c r="S2092" s="147">
        <v>0</v>
      </c>
      <c r="T2092" s="148">
        <f t="shared" ref="T2092:T2123" si="53">S2092*H2092</f>
        <v>0</v>
      </c>
      <c r="AR2092" s="149" t="s">
        <v>199</v>
      </c>
      <c r="AT2092" s="149" t="s">
        <v>284</v>
      </c>
      <c r="AU2092" s="149" t="s">
        <v>85</v>
      </c>
      <c r="AY2092" s="17" t="s">
        <v>282</v>
      </c>
      <c r="BE2092" s="150">
        <f t="shared" ref="BE2092:BE2123" si="54">IF(N2092="základní",J2092,0)</f>
        <v>0</v>
      </c>
      <c r="BF2092" s="150">
        <f t="shared" ref="BF2092:BF2123" si="55">IF(N2092="snížená",J2092,0)</f>
        <v>0</v>
      </c>
      <c r="BG2092" s="150">
        <f t="shared" ref="BG2092:BG2123" si="56">IF(N2092="zákl. přenesená",J2092,0)</f>
        <v>0</v>
      </c>
      <c r="BH2092" s="150">
        <f t="shared" ref="BH2092:BH2123" si="57">IF(N2092="sníž. přenesená",J2092,0)</f>
        <v>0</v>
      </c>
      <c r="BI2092" s="150">
        <f t="shared" ref="BI2092:BI2123" si="58">IF(N2092="nulová",J2092,0)</f>
        <v>0</v>
      </c>
      <c r="BJ2092" s="17" t="s">
        <v>83</v>
      </c>
      <c r="BK2092" s="150">
        <f t="shared" ref="BK2092:BK2123" si="59">ROUND(I2092*H2092,2)</f>
        <v>0</v>
      </c>
      <c r="BL2092" s="17" t="s">
        <v>199</v>
      </c>
      <c r="BM2092" s="149" t="s">
        <v>2300</v>
      </c>
    </row>
    <row r="2093" spans="2:65" s="1" customFormat="1" ht="37.9" customHeight="1" x14ac:dyDescent="0.2">
      <c r="B2093" s="32"/>
      <c r="C2093" s="179" t="s">
        <v>2301</v>
      </c>
      <c r="D2093" s="179" t="s">
        <v>1020</v>
      </c>
      <c r="E2093" s="180" t="s">
        <v>2302</v>
      </c>
      <c r="F2093" s="181" t="s">
        <v>2303</v>
      </c>
      <c r="G2093" s="182" t="s">
        <v>613</v>
      </c>
      <c r="H2093" s="183">
        <v>3</v>
      </c>
      <c r="I2093" s="184"/>
      <c r="J2093" s="185">
        <f t="shared" si="50"/>
        <v>0</v>
      </c>
      <c r="K2093" s="186"/>
      <c r="L2093" s="187"/>
      <c r="M2093" s="188" t="s">
        <v>1</v>
      </c>
      <c r="N2093" s="189" t="s">
        <v>41</v>
      </c>
      <c r="P2093" s="147">
        <f t="shared" si="51"/>
        <v>0</v>
      </c>
      <c r="Q2093" s="147">
        <v>1.95E-2</v>
      </c>
      <c r="R2093" s="147">
        <f t="shared" si="52"/>
        <v>5.8499999999999996E-2</v>
      </c>
      <c r="S2093" s="147">
        <v>0</v>
      </c>
      <c r="T2093" s="148">
        <f t="shared" si="53"/>
        <v>0</v>
      </c>
      <c r="AR2093" s="149" t="s">
        <v>498</v>
      </c>
      <c r="AT2093" s="149" t="s">
        <v>1020</v>
      </c>
      <c r="AU2093" s="149" t="s">
        <v>85</v>
      </c>
      <c r="AY2093" s="17" t="s">
        <v>282</v>
      </c>
      <c r="BE2093" s="150">
        <f t="shared" si="54"/>
        <v>0</v>
      </c>
      <c r="BF2093" s="150">
        <f t="shared" si="55"/>
        <v>0</v>
      </c>
      <c r="BG2093" s="150">
        <f t="shared" si="56"/>
        <v>0</v>
      </c>
      <c r="BH2093" s="150">
        <f t="shared" si="57"/>
        <v>0</v>
      </c>
      <c r="BI2093" s="150">
        <f t="shared" si="58"/>
        <v>0</v>
      </c>
      <c r="BJ2093" s="17" t="s">
        <v>83</v>
      </c>
      <c r="BK2093" s="150">
        <f t="shared" si="59"/>
        <v>0</v>
      </c>
      <c r="BL2093" s="17" t="s">
        <v>199</v>
      </c>
      <c r="BM2093" s="149" t="s">
        <v>2304</v>
      </c>
    </row>
    <row r="2094" spans="2:65" s="1" customFormat="1" ht="37.9" customHeight="1" x14ac:dyDescent="0.2">
      <c r="B2094" s="32"/>
      <c r="C2094" s="179" t="s">
        <v>2305</v>
      </c>
      <c r="D2094" s="179" t="s">
        <v>1020</v>
      </c>
      <c r="E2094" s="180" t="s">
        <v>2306</v>
      </c>
      <c r="F2094" s="181" t="s">
        <v>2307</v>
      </c>
      <c r="G2094" s="182" t="s">
        <v>613</v>
      </c>
      <c r="H2094" s="183">
        <v>3</v>
      </c>
      <c r="I2094" s="184"/>
      <c r="J2094" s="185">
        <f t="shared" si="50"/>
        <v>0</v>
      </c>
      <c r="K2094" s="186"/>
      <c r="L2094" s="187"/>
      <c r="M2094" s="188" t="s">
        <v>1</v>
      </c>
      <c r="N2094" s="189" t="s">
        <v>41</v>
      </c>
      <c r="P2094" s="147">
        <f t="shared" si="51"/>
        <v>0</v>
      </c>
      <c r="Q2094" s="147">
        <v>1.95E-2</v>
      </c>
      <c r="R2094" s="147">
        <f t="shared" si="52"/>
        <v>5.8499999999999996E-2</v>
      </c>
      <c r="S2094" s="147">
        <v>0</v>
      </c>
      <c r="T2094" s="148">
        <f t="shared" si="53"/>
        <v>0</v>
      </c>
      <c r="AR2094" s="149" t="s">
        <v>498</v>
      </c>
      <c r="AT2094" s="149" t="s">
        <v>1020</v>
      </c>
      <c r="AU2094" s="149" t="s">
        <v>85</v>
      </c>
      <c r="AY2094" s="17" t="s">
        <v>282</v>
      </c>
      <c r="BE2094" s="150">
        <f t="shared" si="54"/>
        <v>0</v>
      </c>
      <c r="BF2094" s="150">
        <f t="shared" si="55"/>
        <v>0</v>
      </c>
      <c r="BG2094" s="150">
        <f t="shared" si="56"/>
        <v>0</v>
      </c>
      <c r="BH2094" s="150">
        <f t="shared" si="57"/>
        <v>0</v>
      </c>
      <c r="BI2094" s="150">
        <f t="shared" si="58"/>
        <v>0</v>
      </c>
      <c r="BJ2094" s="17" t="s">
        <v>83</v>
      </c>
      <c r="BK2094" s="150">
        <f t="shared" si="59"/>
        <v>0</v>
      </c>
      <c r="BL2094" s="17" t="s">
        <v>199</v>
      </c>
      <c r="BM2094" s="149" t="s">
        <v>2308</v>
      </c>
    </row>
    <row r="2095" spans="2:65" s="1" customFormat="1" ht="37.9" customHeight="1" x14ac:dyDescent="0.2">
      <c r="B2095" s="32"/>
      <c r="C2095" s="179" t="s">
        <v>2309</v>
      </c>
      <c r="D2095" s="179" t="s">
        <v>1020</v>
      </c>
      <c r="E2095" s="180" t="s">
        <v>2310</v>
      </c>
      <c r="F2095" s="181" t="s">
        <v>2311</v>
      </c>
      <c r="G2095" s="182" t="s">
        <v>613</v>
      </c>
      <c r="H2095" s="183">
        <v>1</v>
      </c>
      <c r="I2095" s="184"/>
      <c r="J2095" s="185">
        <f t="shared" si="50"/>
        <v>0</v>
      </c>
      <c r="K2095" s="186"/>
      <c r="L2095" s="187"/>
      <c r="M2095" s="188" t="s">
        <v>1</v>
      </c>
      <c r="N2095" s="189" t="s">
        <v>41</v>
      </c>
      <c r="P2095" s="147">
        <f t="shared" si="51"/>
        <v>0</v>
      </c>
      <c r="Q2095" s="147">
        <v>1.95E-2</v>
      </c>
      <c r="R2095" s="147">
        <f t="shared" si="52"/>
        <v>1.95E-2</v>
      </c>
      <c r="S2095" s="147">
        <v>0</v>
      </c>
      <c r="T2095" s="148">
        <f t="shared" si="53"/>
        <v>0</v>
      </c>
      <c r="AR2095" s="149" t="s">
        <v>498</v>
      </c>
      <c r="AT2095" s="149" t="s">
        <v>1020</v>
      </c>
      <c r="AU2095" s="149" t="s">
        <v>85</v>
      </c>
      <c r="AY2095" s="17" t="s">
        <v>282</v>
      </c>
      <c r="BE2095" s="150">
        <f t="shared" si="54"/>
        <v>0</v>
      </c>
      <c r="BF2095" s="150">
        <f t="shared" si="55"/>
        <v>0</v>
      </c>
      <c r="BG2095" s="150">
        <f t="shared" si="56"/>
        <v>0</v>
      </c>
      <c r="BH2095" s="150">
        <f t="shared" si="57"/>
        <v>0</v>
      </c>
      <c r="BI2095" s="150">
        <f t="shared" si="58"/>
        <v>0</v>
      </c>
      <c r="BJ2095" s="17" t="s">
        <v>83</v>
      </c>
      <c r="BK2095" s="150">
        <f t="shared" si="59"/>
        <v>0</v>
      </c>
      <c r="BL2095" s="17" t="s">
        <v>199</v>
      </c>
      <c r="BM2095" s="149" t="s">
        <v>2312</v>
      </c>
    </row>
    <row r="2096" spans="2:65" s="1" customFormat="1" ht="49.15" customHeight="1" x14ac:dyDescent="0.2">
      <c r="B2096" s="32"/>
      <c r="C2096" s="179" t="s">
        <v>2313</v>
      </c>
      <c r="D2096" s="179" t="s">
        <v>1020</v>
      </c>
      <c r="E2096" s="180" t="s">
        <v>2314</v>
      </c>
      <c r="F2096" s="181" t="s">
        <v>2315</v>
      </c>
      <c r="G2096" s="182" t="s">
        <v>613</v>
      </c>
      <c r="H2096" s="183">
        <v>1</v>
      </c>
      <c r="I2096" s="184"/>
      <c r="J2096" s="185">
        <f t="shared" si="50"/>
        <v>0</v>
      </c>
      <c r="K2096" s="186"/>
      <c r="L2096" s="187"/>
      <c r="M2096" s="188" t="s">
        <v>1</v>
      </c>
      <c r="N2096" s="189" t="s">
        <v>41</v>
      </c>
      <c r="P2096" s="147">
        <f t="shared" si="51"/>
        <v>0</v>
      </c>
      <c r="Q2096" s="147">
        <v>1.95E-2</v>
      </c>
      <c r="R2096" s="147">
        <f t="shared" si="52"/>
        <v>1.95E-2</v>
      </c>
      <c r="S2096" s="147">
        <v>0</v>
      </c>
      <c r="T2096" s="148">
        <f t="shared" si="53"/>
        <v>0</v>
      </c>
      <c r="AR2096" s="149" t="s">
        <v>498</v>
      </c>
      <c r="AT2096" s="149" t="s">
        <v>1020</v>
      </c>
      <c r="AU2096" s="149" t="s">
        <v>85</v>
      </c>
      <c r="AY2096" s="17" t="s">
        <v>282</v>
      </c>
      <c r="BE2096" s="150">
        <f t="shared" si="54"/>
        <v>0</v>
      </c>
      <c r="BF2096" s="150">
        <f t="shared" si="55"/>
        <v>0</v>
      </c>
      <c r="BG2096" s="150">
        <f t="shared" si="56"/>
        <v>0</v>
      </c>
      <c r="BH2096" s="150">
        <f t="shared" si="57"/>
        <v>0</v>
      </c>
      <c r="BI2096" s="150">
        <f t="shared" si="58"/>
        <v>0</v>
      </c>
      <c r="BJ2096" s="17" t="s">
        <v>83</v>
      </c>
      <c r="BK2096" s="150">
        <f t="shared" si="59"/>
        <v>0</v>
      </c>
      <c r="BL2096" s="17" t="s">
        <v>199</v>
      </c>
      <c r="BM2096" s="149" t="s">
        <v>2316</v>
      </c>
    </row>
    <row r="2097" spans="2:65" s="1" customFormat="1" ht="33" customHeight="1" x14ac:dyDescent="0.2">
      <c r="B2097" s="32"/>
      <c r="C2097" s="179" t="s">
        <v>2317</v>
      </c>
      <c r="D2097" s="179" t="s">
        <v>1020</v>
      </c>
      <c r="E2097" s="180" t="s">
        <v>2318</v>
      </c>
      <c r="F2097" s="181" t="s">
        <v>2319</v>
      </c>
      <c r="G2097" s="182" t="s">
        <v>613</v>
      </c>
      <c r="H2097" s="183">
        <v>1</v>
      </c>
      <c r="I2097" s="184"/>
      <c r="J2097" s="185">
        <f t="shared" si="50"/>
        <v>0</v>
      </c>
      <c r="K2097" s="186"/>
      <c r="L2097" s="187"/>
      <c r="M2097" s="188" t="s">
        <v>1</v>
      </c>
      <c r="N2097" s="189" t="s">
        <v>41</v>
      </c>
      <c r="P2097" s="147">
        <f t="shared" si="51"/>
        <v>0</v>
      </c>
      <c r="Q2097" s="147">
        <v>1.95E-2</v>
      </c>
      <c r="R2097" s="147">
        <f t="shared" si="52"/>
        <v>1.95E-2</v>
      </c>
      <c r="S2097" s="147">
        <v>0</v>
      </c>
      <c r="T2097" s="148">
        <f t="shared" si="53"/>
        <v>0</v>
      </c>
      <c r="AR2097" s="149" t="s">
        <v>498</v>
      </c>
      <c r="AT2097" s="149" t="s">
        <v>1020</v>
      </c>
      <c r="AU2097" s="149" t="s">
        <v>85</v>
      </c>
      <c r="AY2097" s="17" t="s">
        <v>282</v>
      </c>
      <c r="BE2097" s="150">
        <f t="shared" si="54"/>
        <v>0</v>
      </c>
      <c r="BF2097" s="150">
        <f t="shared" si="55"/>
        <v>0</v>
      </c>
      <c r="BG2097" s="150">
        <f t="shared" si="56"/>
        <v>0</v>
      </c>
      <c r="BH2097" s="150">
        <f t="shared" si="57"/>
        <v>0</v>
      </c>
      <c r="BI2097" s="150">
        <f t="shared" si="58"/>
        <v>0</v>
      </c>
      <c r="BJ2097" s="17" t="s">
        <v>83</v>
      </c>
      <c r="BK2097" s="150">
        <f t="shared" si="59"/>
        <v>0</v>
      </c>
      <c r="BL2097" s="17" t="s">
        <v>199</v>
      </c>
      <c r="BM2097" s="149" t="s">
        <v>2320</v>
      </c>
    </row>
    <row r="2098" spans="2:65" s="1" customFormat="1" ht="33" customHeight="1" x14ac:dyDescent="0.2">
      <c r="B2098" s="32"/>
      <c r="C2098" s="179" t="s">
        <v>2321</v>
      </c>
      <c r="D2098" s="179" t="s">
        <v>1020</v>
      </c>
      <c r="E2098" s="180" t="s">
        <v>2322</v>
      </c>
      <c r="F2098" s="181" t="s">
        <v>2323</v>
      </c>
      <c r="G2098" s="182" t="s">
        <v>613</v>
      </c>
      <c r="H2098" s="183">
        <v>1</v>
      </c>
      <c r="I2098" s="184"/>
      <c r="J2098" s="185">
        <f t="shared" si="50"/>
        <v>0</v>
      </c>
      <c r="K2098" s="186"/>
      <c r="L2098" s="187"/>
      <c r="M2098" s="188" t="s">
        <v>1</v>
      </c>
      <c r="N2098" s="189" t="s">
        <v>41</v>
      </c>
      <c r="P2098" s="147">
        <f t="shared" si="51"/>
        <v>0</v>
      </c>
      <c r="Q2098" s="147">
        <v>1.95E-2</v>
      </c>
      <c r="R2098" s="147">
        <f t="shared" si="52"/>
        <v>1.95E-2</v>
      </c>
      <c r="S2098" s="147">
        <v>0</v>
      </c>
      <c r="T2098" s="148">
        <f t="shared" si="53"/>
        <v>0</v>
      </c>
      <c r="AR2098" s="149" t="s">
        <v>498</v>
      </c>
      <c r="AT2098" s="149" t="s">
        <v>1020</v>
      </c>
      <c r="AU2098" s="149" t="s">
        <v>85</v>
      </c>
      <c r="AY2098" s="17" t="s">
        <v>282</v>
      </c>
      <c r="BE2098" s="150">
        <f t="shared" si="54"/>
        <v>0</v>
      </c>
      <c r="BF2098" s="150">
        <f t="shared" si="55"/>
        <v>0</v>
      </c>
      <c r="BG2098" s="150">
        <f t="shared" si="56"/>
        <v>0</v>
      </c>
      <c r="BH2098" s="150">
        <f t="shared" si="57"/>
        <v>0</v>
      </c>
      <c r="BI2098" s="150">
        <f t="shared" si="58"/>
        <v>0</v>
      </c>
      <c r="BJ2098" s="17" t="s">
        <v>83</v>
      </c>
      <c r="BK2098" s="150">
        <f t="shared" si="59"/>
        <v>0</v>
      </c>
      <c r="BL2098" s="17" t="s">
        <v>199</v>
      </c>
      <c r="BM2098" s="149" t="s">
        <v>2324</v>
      </c>
    </row>
    <row r="2099" spans="2:65" s="1" customFormat="1" ht="44.25" customHeight="1" x14ac:dyDescent="0.2">
      <c r="B2099" s="32"/>
      <c r="C2099" s="179" t="s">
        <v>2325</v>
      </c>
      <c r="D2099" s="179" t="s">
        <v>1020</v>
      </c>
      <c r="E2099" s="180" t="s">
        <v>2326</v>
      </c>
      <c r="F2099" s="181" t="s">
        <v>2327</v>
      </c>
      <c r="G2099" s="182" t="s">
        <v>613</v>
      </c>
      <c r="H2099" s="183">
        <v>1</v>
      </c>
      <c r="I2099" s="184"/>
      <c r="J2099" s="185">
        <f t="shared" si="50"/>
        <v>0</v>
      </c>
      <c r="K2099" s="186"/>
      <c r="L2099" s="187"/>
      <c r="M2099" s="188" t="s">
        <v>1</v>
      </c>
      <c r="N2099" s="189" t="s">
        <v>41</v>
      </c>
      <c r="P2099" s="147">
        <f t="shared" si="51"/>
        <v>0</v>
      </c>
      <c r="Q2099" s="147">
        <v>1.95E-2</v>
      </c>
      <c r="R2099" s="147">
        <f t="shared" si="52"/>
        <v>1.95E-2</v>
      </c>
      <c r="S2099" s="147">
        <v>0</v>
      </c>
      <c r="T2099" s="148">
        <f t="shared" si="53"/>
        <v>0</v>
      </c>
      <c r="AR2099" s="149" t="s">
        <v>498</v>
      </c>
      <c r="AT2099" s="149" t="s">
        <v>1020</v>
      </c>
      <c r="AU2099" s="149" t="s">
        <v>85</v>
      </c>
      <c r="AY2099" s="17" t="s">
        <v>282</v>
      </c>
      <c r="BE2099" s="150">
        <f t="shared" si="54"/>
        <v>0</v>
      </c>
      <c r="BF2099" s="150">
        <f t="shared" si="55"/>
        <v>0</v>
      </c>
      <c r="BG2099" s="150">
        <f t="shared" si="56"/>
        <v>0</v>
      </c>
      <c r="BH2099" s="150">
        <f t="shared" si="57"/>
        <v>0</v>
      </c>
      <c r="BI2099" s="150">
        <f t="shared" si="58"/>
        <v>0</v>
      </c>
      <c r="BJ2099" s="17" t="s">
        <v>83</v>
      </c>
      <c r="BK2099" s="150">
        <f t="shared" si="59"/>
        <v>0</v>
      </c>
      <c r="BL2099" s="17" t="s">
        <v>199</v>
      </c>
      <c r="BM2099" s="149" t="s">
        <v>2328</v>
      </c>
    </row>
    <row r="2100" spans="2:65" s="1" customFormat="1" ht="55.5" customHeight="1" x14ac:dyDescent="0.2">
      <c r="B2100" s="32"/>
      <c r="C2100" s="179" t="s">
        <v>2329</v>
      </c>
      <c r="D2100" s="179" t="s">
        <v>1020</v>
      </c>
      <c r="E2100" s="180" t="s">
        <v>2330</v>
      </c>
      <c r="F2100" s="181" t="s">
        <v>2331</v>
      </c>
      <c r="G2100" s="182" t="s">
        <v>613</v>
      </c>
      <c r="H2100" s="183">
        <v>1</v>
      </c>
      <c r="I2100" s="184"/>
      <c r="J2100" s="185">
        <f t="shared" si="50"/>
        <v>0</v>
      </c>
      <c r="K2100" s="186"/>
      <c r="L2100" s="187"/>
      <c r="M2100" s="188" t="s">
        <v>1</v>
      </c>
      <c r="N2100" s="189" t="s">
        <v>41</v>
      </c>
      <c r="P2100" s="147">
        <f t="shared" si="51"/>
        <v>0</v>
      </c>
      <c r="Q2100" s="147">
        <v>1.95E-2</v>
      </c>
      <c r="R2100" s="147">
        <f t="shared" si="52"/>
        <v>1.95E-2</v>
      </c>
      <c r="S2100" s="147">
        <v>0</v>
      </c>
      <c r="T2100" s="148">
        <f t="shared" si="53"/>
        <v>0</v>
      </c>
      <c r="AR2100" s="149" t="s">
        <v>498</v>
      </c>
      <c r="AT2100" s="149" t="s">
        <v>1020</v>
      </c>
      <c r="AU2100" s="149" t="s">
        <v>85</v>
      </c>
      <c r="AY2100" s="17" t="s">
        <v>282</v>
      </c>
      <c r="BE2100" s="150">
        <f t="shared" si="54"/>
        <v>0</v>
      </c>
      <c r="BF2100" s="150">
        <f t="shared" si="55"/>
        <v>0</v>
      </c>
      <c r="BG2100" s="150">
        <f t="shared" si="56"/>
        <v>0</v>
      </c>
      <c r="BH2100" s="150">
        <f t="shared" si="57"/>
        <v>0</v>
      </c>
      <c r="BI2100" s="150">
        <f t="shared" si="58"/>
        <v>0</v>
      </c>
      <c r="BJ2100" s="17" t="s">
        <v>83</v>
      </c>
      <c r="BK2100" s="150">
        <f t="shared" si="59"/>
        <v>0</v>
      </c>
      <c r="BL2100" s="17" t="s">
        <v>199</v>
      </c>
      <c r="BM2100" s="149" t="s">
        <v>2332</v>
      </c>
    </row>
    <row r="2101" spans="2:65" s="1" customFormat="1" ht="44.25" customHeight="1" x14ac:dyDescent="0.2">
      <c r="B2101" s="32"/>
      <c r="C2101" s="179" t="s">
        <v>2333</v>
      </c>
      <c r="D2101" s="179" t="s">
        <v>1020</v>
      </c>
      <c r="E2101" s="180" t="s">
        <v>2334</v>
      </c>
      <c r="F2101" s="181" t="s">
        <v>2335</v>
      </c>
      <c r="G2101" s="182" t="s">
        <v>613</v>
      </c>
      <c r="H2101" s="183">
        <v>1</v>
      </c>
      <c r="I2101" s="184"/>
      <c r="J2101" s="185">
        <f t="shared" si="50"/>
        <v>0</v>
      </c>
      <c r="K2101" s="186"/>
      <c r="L2101" s="187"/>
      <c r="M2101" s="188" t="s">
        <v>1</v>
      </c>
      <c r="N2101" s="189" t="s">
        <v>41</v>
      </c>
      <c r="P2101" s="147">
        <f t="shared" si="51"/>
        <v>0</v>
      </c>
      <c r="Q2101" s="147">
        <v>1.95E-2</v>
      </c>
      <c r="R2101" s="147">
        <f t="shared" si="52"/>
        <v>1.95E-2</v>
      </c>
      <c r="S2101" s="147">
        <v>0</v>
      </c>
      <c r="T2101" s="148">
        <f t="shared" si="53"/>
        <v>0</v>
      </c>
      <c r="AR2101" s="149" t="s">
        <v>498</v>
      </c>
      <c r="AT2101" s="149" t="s">
        <v>1020</v>
      </c>
      <c r="AU2101" s="149" t="s">
        <v>85</v>
      </c>
      <c r="AY2101" s="17" t="s">
        <v>282</v>
      </c>
      <c r="BE2101" s="150">
        <f t="shared" si="54"/>
        <v>0</v>
      </c>
      <c r="BF2101" s="150">
        <f t="shared" si="55"/>
        <v>0</v>
      </c>
      <c r="BG2101" s="150">
        <f t="shared" si="56"/>
        <v>0</v>
      </c>
      <c r="BH2101" s="150">
        <f t="shared" si="57"/>
        <v>0</v>
      </c>
      <c r="BI2101" s="150">
        <f t="shared" si="58"/>
        <v>0</v>
      </c>
      <c r="BJ2101" s="17" t="s">
        <v>83</v>
      </c>
      <c r="BK2101" s="150">
        <f t="shared" si="59"/>
        <v>0</v>
      </c>
      <c r="BL2101" s="17" t="s">
        <v>199</v>
      </c>
      <c r="BM2101" s="149" t="s">
        <v>2336</v>
      </c>
    </row>
    <row r="2102" spans="2:65" s="1" customFormat="1" ht="44.25" customHeight="1" x14ac:dyDescent="0.2">
      <c r="B2102" s="32"/>
      <c r="C2102" s="179" t="s">
        <v>2337</v>
      </c>
      <c r="D2102" s="179" t="s">
        <v>1020</v>
      </c>
      <c r="E2102" s="180" t="s">
        <v>2338</v>
      </c>
      <c r="F2102" s="181" t="s">
        <v>2339</v>
      </c>
      <c r="G2102" s="182" t="s">
        <v>613</v>
      </c>
      <c r="H2102" s="183">
        <v>2</v>
      </c>
      <c r="I2102" s="184"/>
      <c r="J2102" s="185">
        <f t="shared" si="50"/>
        <v>0</v>
      </c>
      <c r="K2102" s="186"/>
      <c r="L2102" s="187"/>
      <c r="M2102" s="188" t="s">
        <v>1</v>
      </c>
      <c r="N2102" s="189" t="s">
        <v>41</v>
      </c>
      <c r="P2102" s="147">
        <f t="shared" si="51"/>
        <v>0</v>
      </c>
      <c r="Q2102" s="147">
        <v>1.95E-2</v>
      </c>
      <c r="R2102" s="147">
        <f t="shared" si="52"/>
        <v>3.9E-2</v>
      </c>
      <c r="S2102" s="147">
        <v>0</v>
      </c>
      <c r="T2102" s="148">
        <f t="shared" si="53"/>
        <v>0</v>
      </c>
      <c r="AR2102" s="149" t="s">
        <v>498</v>
      </c>
      <c r="AT2102" s="149" t="s">
        <v>1020</v>
      </c>
      <c r="AU2102" s="149" t="s">
        <v>85</v>
      </c>
      <c r="AY2102" s="17" t="s">
        <v>282</v>
      </c>
      <c r="BE2102" s="150">
        <f t="shared" si="54"/>
        <v>0</v>
      </c>
      <c r="BF2102" s="150">
        <f t="shared" si="55"/>
        <v>0</v>
      </c>
      <c r="BG2102" s="150">
        <f t="shared" si="56"/>
        <v>0</v>
      </c>
      <c r="BH2102" s="150">
        <f t="shared" si="57"/>
        <v>0</v>
      </c>
      <c r="BI2102" s="150">
        <f t="shared" si="58"/>
        <v>0</v>
      </c>
      <c r="BJ2102" s="17" t="s">
        <v>83</v>
      </c>
      <c r="BK2102" s="150">
        <f t="shared" si="59"/>
        <v>0</v>
      </c>
      <c r="BL2102" s="17" t="s">
        <v>199</v>
      </c>
      <c r="BM2102" s="149" t="s">
        <v>2340</v>
      </c>
    </row>
    <row r="2103" spans="2:65" s="1" customFormat="1" ht="44.25" customHeight="1" x14ac:dyDescent="0.2">
      <c r="B2103" s="32"/>
      <c r="C2103" s="179" t="s">
        <v>2341</v>
      </c>
      <c r="D2103" s="179" t="s">
        <v>1020</v>
      </c>
      <c r="E2103" s="180" t="s">
        <v>2342</v>
      </c>
      <c r="F2103" s="181" t="s">
        <v>2343</v>
      </c>
      <c r="G2103" s="182" t="s">
        <v>613</v>
      </c>
      <c r="H2103" s="183">
        <v>1</v>
      </c>
      <c r="I2103" s="184"/>
      <c r="J2103" s="185">
        <f t="shared" si="50"/>
        <v>0</v>
      </c>
      <c r="K2103" s="186"/>
      <c r="L2103" s="187"/>
      <c r="M2103" s="188" t="s">
        <v>1</v>
      </c>
      <c r="N2103" s="189" t="s">
        <v>41</v>
      </c>
      <c r="P2103" s="147">
        <f t="shared" si="51"/>
        <v>0</v>
      </c>
      <c r="Q2103" s="147">
        <v>1.95E-2</v>
      </c>
      <c r="R2103" s="147">
        <f t="shared" si="52"/>
        <v>1.95E-2</v>
      </c>
      <c r="S2103" s="147">
        <v>0</v>
      </c>
      <c r="T2103" s="148">
        <f t="shared" si="53"/>
        <v>0</v>
      </c>
      <c r="AR2103" s="149" t="s">
        <v>498</v>
      </c>
      <c r="AT2103" s="149" t="s">
        <v>1020</v>
      </c>
      <c r="AU2103" s="149" t="s">
        <v>85</v>
      </c>
      <c r="AY2103" s="17" t="s">
        <v>282</v>
      </c>
      <c r="BE2103" s="150">
        <f t="shared" si="54"/>
        <v>0</v>
      </c>
      <c r="BF2103" s="150">
        <f t="shared" si="55"/>
        <v>0</v>
      </c>
      <c r="BG2103" s="150">
        <f t="shared" si="56"/>
        <v>0</v>
      </c>
      <c r="BH2103" s="150">
        <f t="shared" si="57"/>
        <v>0</v>
      </c>
      <c r="BI2103" s="150">
        <f t="shared" si="58"/>
        <v>0</v>
      </c>
      <c r="BJ2103" s="17" t="s">
        <v>83</v>
      </c>
      <c r="BK2103" s="150">
        <f t="shared" si="59"/>
        <v>0</v>
      </c>
      <c r="BL2103" s="17" t="s">
        <v>199</v>
      </c>
      <c r="BM2103" s="149" t="s">
        <v>2344</v>
      </c>
    </row>
    <row r="2104" spans="2:65" s="1" customFormat="1" ht="49.15" customHeight="1" x14ac:dyDescent="0.2">
      <c r="B2104" s="32"/>
      <c r="C2104" s="137" t="s">
        <v>2345</v>
      </c>
      <c r="D2104" s="137" t="s">
        <v>284</v>
      </c>
      <c r="E2104" s="138" t="s">
        <v>2346</v>
      </c>
      <c r="F2104" s="139" t="s">
        <v>2347</v>
      </c>
      <c r="G2104" s="140" t="s">
        <v>613</v>
      </c>
      <c r="H2104" s="141">
        <v>2</v>
      </c>
      <c r="I2104" s="142"/>
      <c r="J2104" s="143">
        <f t="shared" si="50"/>
        <v>0</v>
      </c>
      <c r="K2104" s="144"/>
      <c r="L2104" s="32"/>
      <c r="M2104" s="145" t="s">
        <v>1</v>
      </c>
      <c r="N2104" s="146" t="s">
        <v>41</v>
      </c>
      <c r="P2104" s="147">
        <f t="shared" si="51"/>
        <v>0</v>
      </c>
      <c r="Q2104" s="147">
        <v>0</v>
      </c>
      <c r="R2104" s="147">
        <f t="shared" si="52"/>
        <v>0</v>
      </c>
      <c r="S2104" s="147">
        <v>0</v>
      </c>
      <c r="T2104" s="148">
        <f t="shared" si="53"/>
        <v>0</v>
      </c>
      <c r="AR2104" s="149" t="s">
        <v>199</v>
      </c>
      <c r="AT2104" s="149" t="s">
        <v>284</v>
      </c>
      <c r="AU2104" s="149" t="s">
        <v>85</v>
      </c>
      <c r="AY2104" s="17" t="s">
        <v>282</v>
      </c>
      <c r="BE2104" s="150">
        <f t="shared" si="54"/>
        <v>0</v>
      </c>
      <c r="BF2104" s="150">
        <f t="shared" si="55"/>
        <v>0</v>
      </c>
      <c r="BG2104" s="150">
        <f t="shared" si="56"/>
        <v>0</v>
      </c>
      <c r="BH2104" s="150">
        <f t="shared" si="57"/>
        <v>0</v>
      </c>
      <c r="BI2104" s="150">
        <f t="shared" si="58"/>
        <v>0</v>
      </c>
      <c r="BJ2104" s="17" t="s">
        <v>83</v>
      </c>
      <c r="BK2104" s="150">
        <f t="shared" si="59"/>
        <v>0</v>
      </c>
      <c r="BL2104" s="17" t="s">
        <v>199</v>
      </c>
      <c r="BM2104" s="149" t="s">
        <v>2348</v>
      </c>
    </row>
    <row r="2105" spans="2:65" s="1" customFormat="1" ht="37.9" customHeight="1" x14ac:dyDescent="0.2">
      <c r="B2105" s="32"/>
      <c r="C2105" s="179" t="s">
        <v>2349</v>
      </c>
      <c r="D2105" s="179" t="s">
        <v>1020</v>
      </c>
      <c r="E2105" s="180" t="s">
        <v>2350</v>
      </c>
      <c r="F2105" s="181" t="s">
        <v>2351</v>
      </c>
      <c r="G2105" s="182" t="s">
        <v>613</v>
      </c>
      <c r="H2105" s="183">
        <v>1</v>
      </c>
      <c r="I2105" s="184"/>
      <c r="J2105" s="185">
        <f t="shared" si="50"/>
        <v>0</v>
      </c>
      <c r="K2105" s="186"/>
      <c r="L2105" s="187"/>
      <c r="M2105" s="188" t="s">
        <v>1</v>
      </c>
      <c r="N2105" s="189" t="s">
        <v>41</v>
      </c>
      <c r="P2105" s="147">
        <f t="shared" si="51"/>
        <v>0</v>
      </c>
      <c r="Q2105" s="147">
        <v>2.9000000000000001E-2</v>
      </c>
      <c r="R2105" s="147">
        <f t="shared" si="52"/>
        <v>2.9000000000000001E-2</v>
      </c>
      <c r="S2105" s="147">
        <v>0</v>
      </c>
      <c r="T2105" s="148">
        <f t="shared" si="53"/>
        <v>0</v>
      </c>
      <c r="AR2105" s="149" t="s">
        <v>498</v>
      </c>
      <c r="AT2105" s="149" t="s">
        <v>1020</v>
      </c>
      <c r="AU2105" s="149" t="s">
        <v>85</v>
      </c>
      <c r="AY2105" s="17" t="s">
        <v>282</v>
      </c>
      <c r="BE2105" s="150">
        <f t="shared" si="54"/>
        <v>0</v>
      </c>
      <c r="BF2105" s="150">
        <f t="shared" si="55"/>
        <v>0</v>
      </c>
      <c r="BG2105" s="150">
        <f t="shared" si="56"/>
        <v>0</v>
      </c>
      <c r="BH2105" s="150">
        <f t="shared" si="57"/>
        <v>0</v>
      </c>
      <c r="BI2105" s="150">
        <f t="shared" si="58"/>
        <v>0</v>
      </c>
      <c r="BJ2105" s="17" t="s">
        <v>83</v>
      </c>
      <c r="BK2105" s="150">
        <f t="shared" si="59"/>
        <v>0</v>
      </c>
      <c r="BL2105" s="17" t="s">
        <v>199</v>
      </c>
      <c r="BM2105" s="149" t="s">
        <v>2352</v>
      </c>
    </row>
    <row r="2106" spans="2:65" s="1" customFormat="1" ht="44.25" customHeight="1" x14ac:dyDescent="0.2">
      <c r="B2106" s="32"/>
      <c r="C2106" s="179" t="s">
        <v>2353</v>
      </c>
      <c r="D2106" s="179" t="s">
        <v>1020</v>
      </c>
      <c r="E2106" s="180" t="s">
        <v>2354</v>
      </c>
      <c r="F2106" s="181" t="s">
        <v>2355</v>
      </c>
      <c r="G2106" s="182" t="s">
        <v>613</v>
      </c>
      <c r="H2106" s="183">
        <v>1</v>
      </c>
      <c r="I2106" s="184"/>
      <c r="J2106" s="185">
        <f t="shared" si="50"/>
        <v>0</v>
      </c>
      <c r="K2106" s="186"/>
      <c r="L2106" s="187"/>
      <c r="M2106" s="188" t="s">
        <v>1</v>
      </c>
      <c r="N2106" s="189" t="s">
        <v>41</v>
      </c>
      <c r="P2106" s="147">
        <f t="shared" si="51"/>
        <v>0</v>
      </c>
      <c r="Q2106" s="147">
        <v>2.9000000000000001E-2</v>
      </c>
      <c r="R2106" s="147">
        <f t="shared" si="52"/>
        <v>2.9000000000000001E-2</v>
      </c>
      <c r="S2106" s="147">
        <v>0</v>
      </c>
      <c r="T2106" s="148">
        <f t="shared" si="53"/>
        <v>0</v>
      </c>
      <c r="AR2106" s="149" t="s">
        <v>498</v>
      </c>
      <c r="AT2106" s="149" t="s">
        <v>1020</v>
      </c>
      <c r="AU2106" s="149" t="s">
        <v>85</v>
      </c>
      <c r="AY2106" s="17" t="s">
        <v>282</v>
      </c>
      <c r="BE2106" s="150">
        <f t="shared" si="54"/>
        <v>0</v>
      </c>
      <c r="BF2106" s="150">
        <f t="shared" si="55"/>
        <v>0</v>
      </c>
      <c r="BG2106" s="150">
        <f t="shared" si="56"/>
        <v>0</v>
      </c>
      <c r="BH2106" s="150">
        <f t="shared" si="57"/>
        <v>0</v>
      </c>
      <c r="BI2106" s="150">
        <f t="shared" si="58"/>
        <v>0</v>
      </c>
      <c r="BJ2106" s="17" t="s">
        <v>83</v>
      </c>
      <c r="BK2106" s="150">
        <f t="shared" si="59"/>
        <v>0</v>
      </c>
      <c r="BL2106" s="17" t="s">
        <v>199</v>
      </c>
      <c r="BM2106" s="149" t="s">
        <v>2356</v>
      </c>
    </row>
    <row r="2107" spans="2:65" s="1" customFormat="1" ht="49.15" customHeight="1" x14ac:dyDescent="0.2">
      <c r="B2107" s="32"/>
      <c r="C2107" s="137" t="s">
        <v>2357</v>
      </c>
      <c r="D2107" s="137" t="s">
        <v>284</v>
      </c>
      <c r="E2107" s="138" t="s">
        <v>2358</v>
      </c>
      <c r="F2107" s="139" t="s">
        <v>2359</v>
      </c>
      <c r="G2107" s="140" t="s">
        <v>613</v>
      </c>
      <c r="H2107" s="141">
        <v>2</v>
      </c>
      <c r="I2107" s="142"/>
      <c r="J2107" s="143">
        <f t="shared" si="50"/>
        <v>0</v>
      </c>
      <c r="K2107" s="144"/>
      <c r="L2107" s="32"/>
      <c r="M2107" s="145" t="s">
        <v>1</v>
      </c>
      <c r="N2107" s="146" t="s">
        <v>41</v>
      </c>
      <c r="P2107" s="147">
        <f t="shared" si="51"/>
        <v>0</v>
      </c>
      <c r="Q2107" s="147">
        <v>0</v>
      </c>
      <c r="R2107" s="147">
        <f t="shared" si="52"/>
        <v>0</v>
      </c>
      <c r="S2107" s="147">
        <v>0</v>
      </c>
      <c r="T2107" s="148">
        <f t="shared" si="53"/>
        <v>0</v>
      </c>
      <c r="AR2107" s="149" t="s">
        <v>199</v>
      </c>
      <c r="AT2107" s="149" t="s">
        <v>284</v>
      </c>
      <c r="AU2107" s="149" t="s">
        <v>85</v>
      </c>
      <c r="AY2107" s="17" t="s">
        <v>282</v>
      </c>
      <c r="BE2107" s="150">
        <f t="shared" si="54"/>
        <v>0</v>
      </c>
      <c r="BF2107" s="150">
        <f t="shared" si="55"/>
        <v>0</v>
      </c>
      <c r="BG2107" s="150">
        <f t="shared" si="56"/>
        <v>0</v>
      </c>
      <c r="BH2107" s="150">
        <f t="shared" si="57"/>
        <v>0</v>
      </c>
      <c r="BI2107" s="150">
        <f t="shared" si="58"/>
        <v>0</v>
      </c>
      <c r="BJ2107" s="17" t="s">
        <v>83</v>
      </c>
      <c r="BK2107" s="150">
        <f t="shared" si="59"/>
        <v>0</v>
      </c>
      <c r="BL2107" s="17" t="s">
        <v>199</v>
      </c>
      <c r="BM2107" s="149" t="s">
        <v>2360</v>
      </c>
    </row>
    <row r="2108" spans="2:65" s="1" customFormat="1" ht="49.15" customHeight="1" x14ac:dyDescent="0.2">
      <c r="B2108" s="32"/>
      <c r="C2108" s="179" t="s">
        <v>2361</v>
      </c>
      <c r="D2108" s="179" t="s">
        <v>1020</v>
      </c>
      <c r="E2108" s="180" t="s">
        <v>2362</v>
      </c>
      <c r="F2108" s="181" t="s">
        <v>2363</v>
      </c>
      <c r="G2108" s="182" t="s">
        <v>613</v>
      </c>
      <c r="H2108" s="183">
        <v>1</v>
      </c>
      <c r="I2108" s="184"/>
      <c r="J2108" s="185">
        <f t="shared" si="50"/>
        <v>0</v>
      </c>
      <c r="K2108" s="186"/>
      <c r="L2108" s="187"/>
      <c r="M2108" s="188" t="s">
        <v>1</v>
      </c>
      <c r="N2108" s="189" t="s">
        <v>41</v>
      </c>
      <c r="P2108" s="147">
        <f t="shared" si="51"/>
        <v>0</v>
      </c>
      <c r="Q2108" s="147">
        <v>1.7500000000000002E-2</v>
      </c>
      <c r="R2108" s="147">
        <f t="shared" si="52"/>
        <v>1.7500000000000002E-2</v>
      </c>
      <c r="S2108" s="147">
        <v>0</v>
      </c>
      <c r="T2108" s="148">
        <f t="shared" si="53"/>
        <v>0</v>
      </c>
      <c r="AR2108" s="149" t="s">
        <v>498</v>
      </c>
      <c r="AT2108" s="149" t="s">
        <v>1020</v>
      </c>
      <c r="AU2108" s="149" t="s">
        <v>85</v>
      </c>
      <c r="AY2108" s="17" t="s">
        <v>282</v>
      </c>
      <c r="BE2108" s="150">
        <f t="shared" si="54"/>
        <v>0</v>
      </c>
      <c r="BF2108" s="150">
        <f t="shared" si="55"/>
        <v>0</v>
      </c>
      <c r="BG2108" s="150">
        <f t="shared" si="56"/>
        <v>0</v>
      </c>
      <c r="BH2108" s="150">
        <f t="shared" si="57"/>
        <v>0</v>
      </c>
      <c r="BI2108" s="150">
        <f t="shared" si="58"/>
        <v>0</v>
      </c>
      <c r="BJ2108" s="17" t="s">
        <v>83</v>
      </c>
      <c r="BK2108" s="150">
        <f t="shared" si="59"/>
        <v>0</v>
      </c>
      <c r="BL2108" s="17" t="s">
        <v>199</v>
      </c>
      <c r="BM2108" s="149" t="s">
        <v>2364</v>
      </c>
    </row>
    <row r="2109" spans="2:65" s="1" customFormat="1" ht="49.15" customHeight="1" x14ac:dyDescent="0.2">
      <c r="B2109" s="32"/>
      <c r="C2109" s="179" t="s">
        <v>2365</v>
      </c>
      <c r="D2109" s="179" t="s">
        <v>1020</v>
      </c>
      <c r="E2109" s="180" t="s">
        <v>2366</v>
      </c>
      <c r="F2109" s="181" t="s">
        <v>2367</v>
      </c>
      <c r="G2109" s="182" t="s">
        <v>613</v>
      </c>
      <c r="H2109" s="183">
        <v>1</v>
      </c>
      <c r="I2109" s="184"/>
      <c r="J2109" s="185">
        <f t="shared" si="50"/>
        <v>0</v>
      </c>
      <c r="K2109" s="186"/>
      <c r="L2109" s="187"/>
      <c r="M2109" s="188" t="s">
        <v>1</v>
      </c>
      <c r="N2109" s="189" t="s">
        <v>41</v>
      </c>
      <c r="P2109" s="147">
        <f t="shared" si="51"/>
        <v>0</v>
      </c>
      <c r="Q2109" s="147">
        <v>1.7500000000000002E-2</v>
      </c>
      <c r="R2109" s="147">
        <f t="shared" si="52"/>
        <v>1.7500000000000002E-2</v>
      </c>
      <c r="S2109" s="147">
        <v>0</v>
      </c>
      <c r="T2109" s="148">
        <f t="shared" si="53"/>
        <v>0</v>
      </c>
      <c r="AR2109" s="149" t="s">
        <v>498</v>
      </c>
      <c r="AT2109" s="149" t="s">
        <v>1020</v>
      </c>
      <c r="AU2109" s="149" t="s">
        <v>85</v>
      </c>
      <c r="AY2109" s="17" t="s">
        <v>282</v>
      </c>
      <c r="BE2109" s="150">
        <f t="shared" si="54"/>
        <v>0</v>
      </c>
      <c r="BF2109" s="150">
        <f t="shared" si="55"/>
        <v>0</v>
      </c>
      <c r="BG2109" s="150">
        <f t="shared" si="56"/>
        <v>0</v>
      </c>
      <c r="BH2109" s="150">
        <f t="shared" si="57"/>
        <v>0</v>
      </c>
      <c r="BI2109" s="150">
        <f t="shared" si="58"/>
        <v>0</v>
      </c>
      <c r="BJ2109" s="17" t="s">
        <v>83</v>
      </c>
      <c r="BK2109" s="150">
        <f t="shared" si="59"/>
        <v>0</v>
      </c>
      <c r="BL2109" s="17" t="s">
        <v>199</v>
      </c>
      <c r="BM2109" s="149" t="s">
        <v>2368</v>
      </c>
    </row>
    <row r="2110" spans="2:65" s="1" customFormat="1" ht="49.15" customHeight="1" x14ac:dyDescent="0.2">
      <c r="B2110" s="32"/>
      <c r="C2110" s="137" t="s">
        <v>2369</v>
      </c>
      <c r="D2110" s="137" t="s">
        <v>284</v>
      </c>
      <c r="E2110" s="138" t="s">
        <v>2370</v>
      </c>
      <c r="F2110" s="139" t="s">
        <v>2371</v>
      </c>
      <c r="G2110" s="140" t="s">
        <v>613</v>
      </c>
      <c r="H2110" s="141">
        <v>2</v>
      </c>
      <c r="I2110" s="142"/>
      <c r="J2110" s="143">
        <f t="shared" si="50"/>
        <v>0</v>
      </c>
      <c r="K2110" s="144"/>
      <c r="L2110" s="32"/>
      <c r="M2110" s="145" t="s">
        <v>1</v>
      </c>
      <c r="N2110" s="146" t="s">
        <v>41</v>
      </c>
      <c r="P2110" s="147">
        <f t="shared" si="51"/>
        <v>0</v>
      </c>
      <c r="Q2110" s="147">
        <v>0</v>
      </c>
      <c r="R2110" s="147">
        <f t="shared" si="52"/>
        <v>0</v>
      </c>
      <c r="S2110" s="147">
        <v>0</v>
      </c>
      <c r="T2110" s="148">
        <f t="shared" si="53"/>
        <v>0</v>
      </c>
      <c r="AR2110" s="149" t="s">
        <v>199</v>
      </c>
      <c r="AT2110" s="149" t="s">
        <v>284</v>
      </c>
      <c r="AU2110" s="149" t="s">
        <v>85</v>
      </c>
      <c r="AY2110" s="17" t="s">
        <v>282</v>
      </c>
      <c r="BE2110" s="150">
        <f t="shared" si="54"/>
        <v>0</v>
      </c>
      <c r="BF2110" s="150">
        <f t="shared" si="55"/>
        <v>0</v>
      </c>
      <c r="BG2110" s="150">
        <f t="shared" si="56"/>
        <v>0</v>
      </c>
      <c r="BH2110" s="150">
        <f t="shared" si="57"/>
        <v>0</v>
      </c>
      <c r="BI2110" s="150">
        <f t="shared" si="58"/>
        <v>0</v>
      </c>
      <c r="BJ2110" s="17" t="s">
        <v>83</v>
      </c>
      <c r="BK2110" s="150">
        <f t="shared" si="59"/>
        <v>0</v>
      </c>
      <c r="BL2110" s="17" t="s">
        <v>199</v>
      </c>
      <c r="BM2110" s="149" t="s">
        <v>2372</v>
      </c>
    </row>
    <row r="2111" spans="2:65" s="1" customFormat="1" ht="44.25" customHeight="1" x14ac:dyDescent="0.2">
      <c r="B2111" s="32"/>
      <c r="C2111" s="179" t="s">
        <v>2373</v>
      </c>
      <c r="D2111" s="179" t="s">
        <v>1020</v>
      </c>
      <c r="E2111" s="180" t="s">
        <v>2374</v>
      </c>
      <c r="F2111" s="181" t="s">
        <v>2375</v>
      </c>
      <c r="G2111" s="182" t="s">
        <v>613</v>
      </c>
      <c r="H2111" s="183">
        <v>1</v>
      </c>
      <c r="I2111" s="184"/>
      <c r="J2111" s="185">
        <f t="shared" si="50"/>
        <v>0</v>
      </c>
      <c r="K2111" s="186"/>
      <c r="L2111" s="187"/>
      <c r="M2111" s="188" t="s">
        <v>1</v>
      </c>
      <c r="N2111" s="189" t="s">
        <v>41</v>
      </c>
      <c r="P2111" s="147">
        <f t="shared" si="51"/>
        <v>0</v>
      </c>
      <c r="Q2111" s="147">
        <v>4.1000000000000002E-2</v>
      </c>
      <c r="R2111" s="147">
        <f t="shared" si="52"/>
        <v>4.1000000000000002E-2</v>
      </c>
      <c r="S2111" s="147">
        <v>0</v>
      </c>
      <c r="T2111" s="148">
        <f t="shared" si="53"/>
        <v>0</v>
      </c>
      <c r="AR2111" s="149" t="s">
        <v>498</v>
      </c>
      <c r="AT2111" s="149" t="s">
        <v>1020</v>
      </c>
      <c r="AU2111" s="149" t="s">
        <v>85</v>
      </c>
      <c r="AY2111" s="17" t="s">
        <v>282</v>
      </c>
      <c r="BE2111" s="150">
        <f t="shared" si="54"/>
        <v>0</v>
      </c>
      <c r="BF2111" s="150">
        <f t="shared" si="55"/>
        <v>0</v>
      </c>
      <c r="BG2111" s="150">
        <f t="shared" si="56"/>
        <v>0</v>
      </c>
      <c r="BH2111" s="150">
        <f t="shared" si="57"/>
        <v>0</v>
      </c>
      <c r="BI2111" s="150">
        <f t="shared" si="58"/>
        <v>0</v>
      </c>
      <c r="BJ2111" s="17" t="s">
        <v>83</v>
      </c>
      <c r="BK2111" s="150">
        <f t="shared" si="59"/>
        <v>0</v>
      </c>
      <c r="BL2111" s="17" t="s">
        <v>199</v>
      </c>
      <c r="BM2111" s="149" t="s">
        <v>2376</v>
      </c>
    </row>
    <row r="2112" spans="2:65" s="1" customFormat="1" ht="55.5" customHeight="1" x14ac:dyDescent="0.2">
      <c r="B2112" s="32"/>
      <c r="C2112" s="179" t="s">
        <v>2377</v>
      </c>
      <c r="D2112" s="179" t="s">
        <v>1020</v>
      </c>
      <c r="E2112" s="180" t="s">
        <v>2378</v>
      </c>
      <c r="F2112" s="181" t="s">
        <v>2379</v>
      </c>
      <c r="G2112" s="182" t="s">
        <v>613</v>
      </c>
      <c r="H2112" s="183">
        <v>1</v>
      </c>
      <c r="I2112" s="184"/>
      <c r="J2112" s="185">
        <f t="shared" si="50"/>
        <v>0</v>
      </c>
      <c r="K2112" s="186"/>
      <c r="L2112" s="187"/>
      <c r="M2112" s="188" t="s">
        <v>1</v>
      </c>
      <c r="N2112" s="189" t="s">
        <v>41</v>
      </c>
      <c r="P2112" s="147">
        <f t="shared" si="51"/>
        <v>0</v>
      </c>
      <c r="Q2112" s="147">
        <v>4.1000000000000002E-2</v>
      </c>
      <c r="R2112" s="147">
        <f t="shared" si="52"/>
        <v>4.1000000000000002E-2</v>
      </c>
      <c r="S2112" s="147">
        <v>0</v>
      </c>
      <c r="T2112" s="148">
        <f t="shared" si="53"/>
        <v>0</v>
      </c>
      <c r="AR2112" s="149" t="s">
        <v>498</v>
      </c>
      <c r="AT2112" s="149" t="s">
        <v>1020</v>
      </c>
      <c r="AU2112" s="149" t="s">
        <v>85</v>
      </c>
      <c r="AY2112" s="17" t="s">
        <v>282</v>
      </c>
      <c r="BE2112" s="150">
        <f t="shared" si="54"/>
        <v>0</v>
      </c>
      <c r="BF2112" s="150">
        <f t="shared" si="55"/>
        <v>0</v>
      </c>
      <c r="BG2112" s="150">
        <f t="shared" si="56"/>
        <v>0</v>
      </c>
      <c r="BH2112" s="150">
        <f t="shared" si="57"/>
        <v>0</v>
      </c>
      <c r="BI2112" s="150">
        <f t="shared" si="58"/>
        <v>0</v>
      </c>
      <c r="BJ2112" s="17" t="s">
        <v>83</v>
      </c>
      <c r="BK2112" s="150">
        <f t="shared" si="59"/>
        <v>0</v>
      </c>
      <c r="BL2112" s="17" t="s">
        <v>199</v>
      </c>
      <c r="BM2112" s="149" t="s">
        <v>2380</v>
      </c>
    </row>
    <row r="2113" spans="2:65" s="1" customFormat="1" ht="49.15" customHeight="1" x14ac:dyDescent="0.2">
      <c r="B2113" s="32"/>
      <c r="C2113" s="137" t="s">
        <v>2381</v>
      </c>
      <c r="D2113" s="137" t="s">
        <v>284</v>
      </c>
      <c r="E2113" s="138" t="s">
        <v>2382</v>
      </c>
      <c r="F2113" s="139" t="s">
        <v>2383</v>
      </c>
      <c r="G2113" s="140" t="s">
        <v>613</v>
      </c>
      <c r="H2113" s="141">
        <v>7</v>
      </c>
      <c r="I2113" s="142"/>
      <c r="J2113" s="143">
        <f t="shared" si="50"/>
        <v>0</v>
      </c>
      <c r="K2113" s="144"/>
      <c r="L2113" s="32"/>
      <c r="M2113" s="145" t="s">
        <v>1</v>
      </c>
      <c r="N2113" s="146" t="s">
        <v>41</v>
      </c>
      <c r="P2113" s="147">
        <f t="shared" si="51"/>
        <v>0</v>
      </c>
      <c r="Q2113" s="147">
        <v>0</v>
      </c>
      <c r="R2113" s="147">
        <f t="shared" si="52"/>
        <v>0</v>
      </c>
      <c r="S2113" s="147">
        <v>0</v>
      </c>
      <c r="T2113" s="148">
        <f t="shared" si="53"/>
        <v>0</v>
      </c>
      <c r="AR2113" s="149" t="s">
        <v>199</v>
      </c>
      <c r="AT2113" s="149" t="s">
        <v>284</v>
      </c>
      <c r="AU2113" s="149" t="s">
        <v>85</v>
      </c>
      <c r="AY2113" s="17" t="s">
        <v>282</v>
      </c>
      <c r="BE2113" s="150">
        <f t="shared" si="54"/>
        <v>0</v>
      </c>
      <c r="BF2113" s="150">
        <f t="shared" si="55"/>
        <v>0</v>
      </c>
      <c r="BG2113" s="150">
        <f t="shared" si="56"/>
        <v>0</v>
      </c>
      <c r="BH2113" s="150">
        <f t="shared" si="57"/>
        <v>0</v>
      </c>
      <c r="BI2113" s="150">
        <f t="shared" si="58"/>
        <v>0</v>
      </c>
      <c r="BJ2113" s="17" t="s">
        <v>83</v>
      </c>
      <c r="BK2113" s="150">
        <f t="shared" si="59"/>
        <v>0</v>
      </c>
      <c r="BL2113" s="17" t="s">
        <v>199</v>
      </c>
      <c r="BM2113" s="149" t="s">
        <v>2384</v>
      </c>
    </row>
    <row r="2114" spans="2:65" s="1" customFormat="1" ht="44.25" customHeight="1" x14ac:dyDescent="0.2">
      <c r="B2114" s="32"/>
      <c r="C2114" s="179" t="s">
        <v>2385</v>
      </c>
      <c r="D2114" s="179" t="s">
        <v>1020</v>
      </c>
      <c r="E2114" s="180" t="s">
        <v>2386</v>
      </c>
      <c r="F2114" s="181" t="s">
        <v>2387</v>
      </c>
      <c r="G2114" s="182" t="s">
        <v>613</v>
      </c>
      <c r="H2114" s="183">
        <v>1</v>
      </c>
      <c r="I2114" s="184"/>
      <c r="J2114" s="185">
        <f t="shared" si="50"/>
        <v>0</v>
      </c>
      <c r="K2114" s="186"/>
      <c r="L2114" s="187"/>
      <c r="M2114" s="188" t="s">
        <v>1</v>
      </c>
      <c r="N2114" s="189" t="s">
        <v>41</v>
      </c>
      <c r="P2114" s="147">
        <f t="shared" si="51"/>
        <v>0</v>
      </c>
      <c r="Q2114" s="147">
        <v>4.1000000000000002E-2</v>
      </c>
      <c r="R2114" s="147">
        <f t="shared" si="52"/>
        <v>4.1000000000000002E-2</v>
      </c>
      <c r="S2114" s="147">
        <v>0</v>
      </c>
      <c r="T2114" s="148">
        <f t="shared" si="53"/>
        <v>0</v>
      </c>
      <c r="AR2114" s="149" t="s">
        <v>498</v>
      </c>
      <c r="AT2114" s="149" t="s">
        <v>1020</v>
      </c>
      <c r="AU2114" s="149" t="s">
        <v>85</v>
      </c>
      <c r="AY2114" s="17" t="s">
        <v>282</v>
      </c>
      <c r="BE2114" s="150">
        <f t="shared" si="54"/>
        <v>0</v>
      </c>
      <c r="BF2114" s="150">
        <f t="shared" si="55"/>
        <v>0</v>
      </c>
      <c r="BG2114" s="150">
        <f t="shared" si="56"/>
        <v>0</v>
      </c>
      <c r="BH2114" s="150">
        <f t="shared" si="57"/>
        <v>0</v>
      </c>
      <c r="BI2114" s="150">
        <f t="shared" si="58"/>
        <v>0</v>
      </c>
      <c r="BJ2114" s="17" t="s">
        <v>83</v>
      </c>
      <c r="BK2114" s="150">
        <f t="shared" si="59"/>
        <v>0</v>
      </c>
      <c r="BL2114" s="17" t="s">
        <v>199</v>
      </c>
      <c r="BM2114" s="149" t="s">
        <v>2388</v>
      </c>
    </row>
    <row r="2115" spans="2:65" s="1" customFormat="1" ht="49.15" customHeight="1" x14ac:dyDescent="0.2">
      <c r="B2115" s="32"/>
      <c r="C2115" s="179" t="s">
        <v>2389</v>
      </c>
      <c r="D2115" s="179" t="s">
        <v>1020</v>
      </c>
      <c r="E2115" s="180" t="s">
        <v>2390</v>
      </c>
      <c r="F2115" s="181" t="s">
        <v>2391</v>
      </c>
      <c r="G2115" s="182" t="s">
        <v>613</v>
      </c>
      <c r="H2115" s="183">
        <v>1</v>
      </c>
      <c r="I2115" s="184"/>
      <c r="J2115" s="185">
        <f t="shared" si="50"/>
        <v>0</v>
      </c>
      <c r="K2115" s="186"/>
      <c r="L2115" s="187"/>
      <c r="M2115" s="188" t="s">
        <v>1</v>
      </c>
      <c r="N2115" s="189" t="s">
        <v>41</v>
      </c>
      <c r="P2115" s="147">
        <f t="shared" si="51"/>
        <v>0</v>
      </c>
      <c r="Q2115" s="147">
        <v>4.1000000000000002E-2</v>
      </c>
      <c r="R2115" s="147">
        <f t="shared" si="52"/>
        <v>4.1000000000000002E-2</v>
      </c>
      <c r="S2115" s="147">
        <v>0</v>
      </c>
      <c r="T2115" s="148">
        <f t="shared" si="53"/>
        <v>0</v>
      </c>
      <c r="AR2115" s="149" t="s">
        <v>498</v>
      </c>
      <c r="AT2115" s="149" t="s">
        <v>1020</v>
      </c>
      <c r="AU2115" s="149" t="s">
        <v>85</v>
      </c>
      <c r="AY2115" s="17" t="s">
        <v>282</v>
      </c>
      <c r="BE2115" s="150">
        <f t="shared" si="54"/>
        <v>0</v>
      </c>
      <c r="BF2115" s="150">
        <f t="shared" si="55"/>
        <v>0</v>
      </c>
      <c r="BG2115" s="150">
        <f t="shared" si="56"/>
        <v>0</v>
      </c>
      <c r="BH2115" s="150">
        <f t="shared" si="57"/>
        <v>0</v>
      </c>
      <c r="BI2115" s="150">
        <f t="shared" si="58"/>
        <v>0</v>
      </c>
      <c r="BJ2115" s="17" t="s">
        <v>83</v>
      </c>
      <c r="BK2115" s="150">
        <f t="shared" si="59"/>
        <v>0</v>
      </c>
      <c r="BL2115" s="17" t="s">
        <v>199</v>
      </c>
      <c r="BM2115" s="149" t="s">
        <v>2392</v>
      </c>
    </row>
    <row r="2116" spans="2:65" s="1" customFormat="1" ht="37.9" customHeight="1" x14ac:dyDescent="0.2">
      <c r="B2116" s="32"/>
      <c r="C2116" s="179" t="s">
        <v>2393</v>
      </c>
      <c r="D2116" s="179" t="s">
        <v>1020</v>
      </c>
      <c r="E2116" s="180" t="s">
        <v>2394</v>
      </c>
      <c r="F2116" s="181" t="s">
        <v>2395</v>
      </c>
      <c r="G2116" s="182" t="s">
        <v>613</v>
      </c>
      <c r="H2116" s="183">
        <v>1</v>
      </c>
      <c r="I2116" s="184"/>
      <c r="J2116" s="185">
        <f t="shared" si="50"/>
        <v>0</v>
      </c>
      <c r="K2116" s="186"/>
      <c r="L2116" s="187"/>
      <c r="M2116" s="188" t="s">
        <v>1</v>
      </c>
      <c r="N2116" s="189" t="s">
        <v>41</v>
      </c>
      <c r="P2116" s="147">
        <f t="shared" si="51"/>
        <v>0</v>
      </c>
      <c r="Q2116" s="147">
        <v>4.1000000000000002E-2</v>
      </c>
      <c r="R2116" s="147">
        <f t="shared" si="52"/>
        <v>4.1000000000000002E-2</v>
      </c>
      <c r="S2116" s="147">
        <v>0</v>
      </c>
      <c r="T2116" s="148">
        <f t="shared" si="53"/>
        <v>0</v>
      </c>
      <c r="AR2116" s="149" t="s">
        <v>498</v>
      </c>
      <c r="AT2116" s="149" t="s">
        <v>1020</v>
      </c>
      <c r="AU2116" s="149" t="s">
        <v>85</v>
      </c>
      <c r="AY2116" s="17" t="s">
        <v>282</v>
      </c>
      <c r="BE2116" s="150">
        <f t="shared" si="54"/>
        <v>0</v>
      </c>
      <c r="BF2116" s="150">
        <f t="shared" si="55"/>
        <v>0</v>
      </c>
      <c r="BG2116" s="150">
        <f t="shared" si="56"/>
        <v>0</v>
      </c>
      <c r="BH2116" s="150">
        <f t="shared" si="57"/>
        <v>0</v>
      </c>
      <c r="BI2116" s="150">
        <f t="shared" si="58"/>
        <v>0</v>
      </c>
      <c r="BJ2116" s="17" t="s">
        <v>83</v>
      </c>
      <c r="BK2116" s="150">
        <f t="shared" si="59"/>
        <v>0</v>
      </c>
      <c r="BL2116" s="17" t="s">
        <v>199</v>
      </c>
      <c r="BM2116" s="149" t="s">
        <v>2396</v>
      </c>
    </row>
    <row r="2117" spans="2:65" s="1" customFormat="1" ht="37.9" customHeight="1" x14ac:dyDescent="0.2">
      <c r="B2117" s="32"/>
      <c r="C2117" s="179" t="s">
        <v>2397</v>
      </c>
      <c r="D2117" s="179" t="s">
        <v>1020</v>
      </c>
      <c r="E2117" s="180" t="s">
        <v>2398</v>
      </c>
      <c r="F2117" s="181" t="s">
        <v>2399</v>
      </c>
      <c r="G2117" s="182" t="s">
        <v>613</v>
      </c>
      <c r="H2117" s="183">
        <v>1</v>
      </c>
      <c r="I2117" s="184"/>
      <c r="J2117" s="185">
        <f t="shared" si="50"/>
        <v>0</v>
      </c>
      <c r="K2117" s="186"/>
      <c r="L2117" s="187"/>
      <c r="M2117" s="188" t="s">
        <v>1</v>
      </c>
      <c r="N2117" s="189" t="s">
        <v>41</v>
      </c>
      <c r="P2117" s="147">
        <f t="shared" si="51"/>
        <v>0</v>
      </c>
      <c r="Q2117" s="147">
        <v>4.1000000000000002E-2</v>
      </c>
      <c r="R2117" s="147">
        <f t="shared" si="52"/>
        <v>4.1000000000000002E-2</v>
      </c>
      <c r="S2117" s="147">
        <v>0</v>
      </c>
      <c r="T2117" s="148">
        <f t="shared" si="53"/>
        <v>0</v>
      </c>
      <c r="AR2117" s="149" t="s">
        <v>498</v>
      </c>
      <c r="AT2117" s="149" t="s">
        <v>1020</v>
      </c>
      <c r="AU2117" s="149" t="s">
        <v>85</v>
      </c>
      <c r="AY2117" s="17" t="s">
        <v>282</v>
      </c>
      <c r="BE2117" s="150">
        <f t="shared" si="54"/>
        <v>0</v>
      </c>
      <c r="BF2117" s="150">
        <f t="shared" si="55"/>
        <v>0</v>
      </c>
      <c r="BG2117" s="150">
        <f t="shared" si="56"/>
        <v>0</v>
      </c>
      <c r="BH2117" s="150">
        <f t="shared" si="57"/>
        <v>0</v>
      </c>
      <c r="BI2117" s="150">
        <f t="shared" si="58"/>
        <v>0</v>
      </c>
      <c r="BJ2117" s="17" t="s">
        <v>83</v>
      </c>
      <c r="BK2117" s="150">
        <f t="shared" si="59"/>
        <v>0</v>
      </c>
      <c r="BL2117" s="17" t="s">
        <v>199</v>
      </c>
      <c r="BM2117" s="149" t="s">
        <v>2400</v>
      </c>
    </row>
    <row r="2118" spans="2:65" s="1" customFormat="1" ht="37.9" customHeight="1" x14ac:dyDescent="0.2">
      <c r="B2118" s="32"/>
      <c r="C2118" s="179" t="s">
        <v>2401</v>
      </c>
      <c r="D2118" s="179" t="s">
        <v>1020</v>
      </c>
      <c r="E2118" s="180" t="s">
        <v>2402</v>
      </c>
      <c r="F2118" s="181" t="s">
        <v>2403</v>
      </c>
      <c r="G2118" s="182" t="s">
        <v>613</v>
      </c>
      <c r="H2118" s="183">
        <v>1</v>
      </c>
      <c r="I2118" s="184"/>
      <c r="J2118" s="185">
        <f t="shared" si="50"/>
        <v>0</v>
      </c>
      <c r="K2118" s="186"/>
      <c r="L2118" s="187"/>
      <c r="M2118" s="188" t="s">
        <v>1</v>
      </c>
      <c r="N2118" s="189" t="s">
        <v>41</v>
      </c>
      <c r="P2118" s="147">
        <f t="shared" si="51"/>
        <v>0</v>
      </c>
      <c r="Q2118" s="147">
        <v>4.1000000000000002E-2</v>
      </c>
      <c r="R2118" s="147">
        <f t="shared" si="52"/>
        <v>4.1000000000000002E-2</v>
      </c>
      <c r="S2118" s="147">
        <v>0</v>
      </c>
      <c r="T2118" s="148">
        <f t="shared" si="53"/>
        <v>0</v>
      </c>
      <c r="AR2118" s="149" t="s">
        <v>498</v>
      </c>
      <c r="AT2118" s="149" t="s">
        <v>1020</v>
      </c>
      <c r="AU2118" s="149" t="s">
        <v>85</v>
      </c>
      <c r="AY2118" s="17" t="s">
        <v>282</v>
      </c>
      <c r="BE2118" s="150">
        <f t="shared" si="54"/>
        <v>0</v>
      </c>
      <c r="BF2118" s="150">
        <f t="shared" si="55"/>
        <v>0</v>
      </c>
      <c r="BG2118" s="150">
        <f t="shared" si="56"/>
        <v>0</v>
      </c>
      <c r="BH2118" s="150">
        <f t="shared" si="57"/>
        <v>0</v>
      </c>
      <c r="BI2118" s="150">
        <f t="shared" si="58"/>
        <v>0</v>
      </c>
      <c r="BJ2118" s="17" t="s">
        <v>83</v>
      </c>
      <c r="BK2118" s="150">
        <f t="shared" si="59"/>
        <v>0</v>
      </c>
      <c r="BL2118" s="17" t="s">
        <v>199</v>
      </c>
      <c r="BM2118" s="149" t="s">
        <v>2404</v>
      </c>
    </row>
    <row r="2119" spans="2:65" s="1" customFormat="1" ht="37.9" customHeight="1" x14ac:dyDescent="0.2">
      <c r="B2119" s="32"/>
      <c r="C2119" s="179" t="s">
        <v>2405</v>
      </c>
      <c r="D2119" s="179" t="s">
        <v>1020</v>
      </c>
      <c r="E2119" s="180" t="s">
        <v>2406</v>
      </c>
      <c r="F2119" s="181" t="s">
        <v>2407</v>
      </c>
      <c r="G2119" s="182" t="s">
        <v>613</v>
      </c>
      <c r="H2119" s="183">
        <v>1</v>
      </c>
      <c r="I2119" s="184"/>
      <c r="J2119" s="185">
        <f t="shared" si="50"/>
        <v>0</v>
      </c>
      <c r="K2119" s="186"/>
      <c r="L2119" s="187"/>
      <c r="M2119" s="188" t="s">
        <v>1</v>
      </c>
      <c r="N2119" s="189" t="s">
        <v>41</v>
      </c>
      <c r="P2119" s="147">
        <f t="shared" si="51"/>
        <v>0</v>
      </c>
      <c r="Q2119" s="147">
        <v>4.1000000000000002E-2</v>
      </c>
      <c r="R2119" s="147">
        <f t="shared" si="52"/>
        <v>4.1000000000000002E-2</v>
      </c>
      <c r="S2119" s="147">
        <v>0</v>
      </c>
      <c r="T2119" s="148">
        <f t="shared" si="53"/>
        <v>0</v>
      </c>
      <c r="AR2119" s="149" t="s">
        <v>498</v>
      </c>
      <c r="AT2119" s="149" t="s">
        <v>1020</v>
      </c>
      <c r="AU2119" s="149" t="s">
        <v>85</v>
      </c>
      <c r="AY2119" s="17" t="s">
        <v>282</v>
      </c>
      <c r="BE2119" s="150">
        <f t="shared" si="54"/>
        <v>0</v>
      </c>
      <c r="BF2119" s="150">
        <f t="shared" si="55"/>
        <v>0</v>
      </c>
      <c r="BG2119" s="150">
        <f t="shared" si="56"/>
        <v>0</v>
      </c>
      <c r="BH2119" s="150">
        <f t="shared" si="57"/>
        <v>0</v>
      </c>
      <c r="BI2119" s="150">
        <f t="shared" si="58"/>
        <v>0</v>
      </c>
      <c r="BJ2119" s="17" t="s">
        <v>83</v>
      </c>
      <c r="BK2119" s="150">
        <f t="shared" si="59"/>
        <v>0</v>
      </c>
      <c r="BL2119" s="17" t="s">
        <v>199</v>
      </c>
      <c r="BM2119" s="149" t="s">
        <v>2408</v>
      </c>
    </row>
    <row r="2120" spans="2:65" s="1" customFormat="1" ht="55.5" customHeight="1" x14ac:dyDescent="0.2">
      <c r="B2120" s="32"/>
      <c r="C2120" s="179" t="s">
        <v>2409</v>
      </c>
      <c r="D2120" s="179" t="s">
        <v>1020</v>
      </c>
      <c r="E2120" s="180" t="s">
        <v>2410</v>
      </c>
      <c r="F2120" s="181" t="s">
        <v>2411</v>
      </c>
      <c r="G2120" s="182" t="s">
        <v>613</v>
      </c>
      <c r="H2120" s="183">
        <v>1</v>
      </c>
      <c r="I2120" s="184"/>
      <c r="J2120" s="185">
        <f t="shared" si="50"/>
        <v>0</v>
      </c>
      <c r="K2120" s="186"/>
      <c r="L2120" s="187"/>
      <c r="M2120" s="188" t="s">
        <v>1</v>
      </c>
      <c r="N2120" s="189" t="s">
        <v>41</v>
      </c>
      <c r="P2120" s="147">
        <f t="shared" si="51"/>
        <v>0</v>
      </c>
      <c r="Q2120" s="147">
        <v>4.1000000000000002E-2</v>
      </c>
      <c r="R2120" s="147">
        <f t="shared" si="52"/>
        <v>4.1000000000000002E-2</v>
      </c>
      <c r="S2120" s="147">
        <v>0</v>
      </c>
      <c r="T2120" s="148">
        <f t="shared" si="53"/>
        <v>0</v>
      </c>
      <c r="AR2120" s="149" t="s">
        <v>498</v>
      </c>
      <c r="AT2120" s="149" t="s">
        <v>1020</v>
      </c>
      <c r="AU2120" s="149" t="s">
        <v>85</v>
      </c>
      <c r="AY2120" s="17" t="s">
        <v>282</v>
      </c>
      <c r="BE2120" s="150">
        <f t="shared" si="54"/>
        <v>0</v>
      </c>
      <c r="BF2120" s="150">
        <f t="shared" si="55"/>
        <v>0</v>
      </c>
      <c r="BG2120" s="150">
        <f t="shared" si="56"/>
        <v>0</v>
      </c>
      <c r="BH2120" s="150">
        <f t="shared" si="57"/>
        <v>0</v>
      </c>
      <c r="BI2120" s="150">
        <f t="shared" si="58"/>
        <v>0</v>
      </c>
      <c r="BJ2120" s="17" t="s">
        <v>83</v>
      </c>
      <c r="BK2120" s="150">
        <f t="shared" si="59"/>
        <v>0</v>
      </c>
      <c r="BL2120" s="17" t="s">
        <v>199</v>
      </c>
      <c r="BM2120" s="149" t="s">
        <v>2412</v>
      </c>
    </row>
    <row r="2121" spans="2:65" s="1" customFormat="1" ht="49.15" customHeight="1" x14ac:dyDescent="0.2">
      <c r="B2121" s="32"/>
      <c r="C2121" s="137" t="s">
        <v>2413</v>
      </c>
      <c r="D2121" s="137" t="s">
        <v>284</v>
      </c>
      <c r="E2121" s="138" t="s">
        <v>2414</v>
      </c>
      <c r="F2121" s="139" t="s">
        <v>2415</v>
      </c>
      <c r="G2121" s="140" t="s">
        <v>613</v>
      </c>
      <c r="H2121" s="141">
        <v>5</v>
      </c>
      <c r="I2121" s="142"/>
      <c r="J2121" s="143">
        <f t="shared" si="50"/>
        <v>0</v>
      </c>
      <c r="K2121" s="144"/>
      <c r="L2121" s="32"/>
      <c r="M2121" s="145" t="s">
        <v>1</v>
      </c>
      <c r="N2121" s="146" t="s">
        <v>41</v>
      </c>
      <c r="P2121" s="147">
        <f t="shared" si="51"/>
        <v>0</v>
      </c>
      <c r="Q2121" s="147">
        <v>0</v>
      </c>
      <c r="R2121" s="147">
        <f t="shared" si="52"/>
        <v>0</v>
      </c>
      <c r="S2121" s="147">
        <v>0</v>
      </c>
      <c r="T2121" s="148">
        <f t="shared" si="53"/>
        <v>0</v>
      </c>
      <c r="AR2121" s="149" t="s">
        <v>199</v>
      </c>
      <c r="AT2121" s="149" t="s">
        <v>284</v>
      </c>
      <c r="AU2121" s="149" t="s">
        <v>85</v>
      </c>
      <c r="AY2121" s="17" t="s">
        <v>282</v>
      </c>
      <c r="BE2121" s="150">
        <f t="shared" si="54"/>
        <v>0</v>
      </c>
      <c r="BF2121" s="150">
        <f t="shared" si="55"/>
        <v>0</v>
      </c>
      <c r="BG2121" s="150">
        <f t="shared" si="56"/>
        <v>0</v>
      </c>
      <c r="BH2121" s="150">
        <f t="shared" si="57"/>
        <v>0</v>
      </c>
      <c r="BI2121" s="150">
        <f t="shared" si="58"/>
        <v>0</v>
      </c>
      <c r="BJ2121" s="17" t="s">
        <v>83</v>
      </c>
      <c r="BK2121" s="150">
        <f t="shared" si="59"/>
        <v>0</v>
      </c>
      <c r="BL2121" s="17" t="s">
        <v>199</v>
      </c>
      <c r="BM2121" s="149" t="s">
        <v>2416</v>
      </c>
    </row>
    <row r="2122" spans="2:65" s="1" customFormat="1" ht="44.25" customHeight="1" x14ac:dyDescent="0.2">
      <c r="B2122" s="32"/>
      <c r="C2122" s="179" t="s">
        <v>2417</v>
      </c>
      <c r="D2122" s="179" t="s">
        <v>1020</v>
      </c>
      <c r="E2122" s="180" t="s">
        <v>2418</v>
      </c>
      <c r="F2122" s="181" t="s">
        <v>2419</v>
      </c>
      <c r="G2122" s="182" t="s">
        <v>613</v>
      </c>
      <c r="H2122" s="183">
        <v>1</v>
      </c>
      <c r="I2122" s="184"/>
      <c r="J2122" s="185">
        <f t="shared" si="50"/>
        <v>0</v>
      </c>
      <c r="K2122" s="186"/>
      <c r="L2122" s="187"/>
      <c r="M2122" s="188" t="s">
        <v>1</v>
      </c>
      <c r="N2122" s="189" t="s">
        <v>41</v>
      </c>
      <c r="P2122" s="147">
        <f t="shared" si="51"/>
        <v>0</v>
      </c>
      <c r="Q2122" s="147">
        <v>4.1000000000000002E-2</v>
      </c>
      <c r="R2122" s="147">
        <f t="shared" si="52"/>
        <v>4.1000000000000002E-2</v>
      </c>
      <c r="S2122" s="147">
        <v>0</v>
      </c>
      <c r="T2122" s="148">
        <f t="shared" si="53"/>
        <v>0</v>
      </c>
      <c r="AR2122" s="149" t="s">
        <v>498</v>
      </c>
      <c r="AT2122" s="149" t="s">
        <v>1020</v>
      </c>
      <c r="AU2122" s="149" t="s">
        <v>85</v>
      </c>
      <c r="AY2122" s="17" t="s">
        <v>282</v>
      </c>
      <c r="BE2122" s="150">
        <f t="shared" si="54"/>
        <v>0</v>
      </c>
      <c r="BF2122" s="150">
        <f t="shared" si="55"/>
        <v>0</v>
      </c>
      <c r="BG2122" s="150">
        <f t="shared" si="56"/>
        <v>0</v>
      </c>
      <c r="BH2122" s="150">
        <f t="shared" si="57"/>
        <v>0</v>
      </c>
      <c r="BI2122" s="150">
        <f t="shared" si="58"/>
        <v>0</v>
      </c>
      <c r="BJ2122" s="17" t="s">
        <v>83</v>
      </c>
      <c r="BK2122" s="150">
        <f t="shared" si="59"/>
        <v>0</v>
      </c>
      <c r="BL2122" s="17" t="s">
        <v>199</v>
      </c>
      <c r="BM2122" s="149" t="s">
        <v>2420</v>
      </c>
    </row>
    <row r="2123" spans="2:65" s="1" customFormat="1" ht="44.25" customHeight="1" x14ac:dyDescent="0.2">
      <c r="B2123" s="32"/>
      <c r="C2123" s="179" t="s">
        <v>2421</v>
      </c>
      <c r="D2123" s="179" t="s">
        <v>1020</v>
      </c>
      <c r="E2123" s="180" t="s">
        <v>2422</v>
      </c>
      <c r="F2123" s="181" t="s">
        <v>2423</v>
      </c>
      <c r="G2123" s="182" t="s">
        <v>613</v>
      </c>
      <c r="H2123" s="183">
        <v>3</v>
      </c>
      <c r="I2123" s="184"/>
      <c r="J2123" s="185">
        <f t="shared" si="50"/>
        <v>0</v>
      </c>
      <c r="K2123" s="186"/>
      <c r="L2123" s="187"/>
      <c r="M2123" s="188" t="s">
        <v>1</v>
      </c>
      <c r="N2123" s="189" t="s">
        <v>41</v>
      </c>
      <c r="P2123" s="147">
        <f t="shared" si="51"/>
        <v>0</v>
      </c>
      <c r="Q2123" s="147">
        <v>4.1000000000000002E-2</v>
      </c>
      <c r="R2123" s="147">
        <f t="shared" si="52"/>
        <v>0.123</v>
      </c>
      <c r="S2123" s="147">
        <v>0</v>
      </c>
      <c r="T2123" s="148">
        <f t="shared" si="53"/>
        <v>0</v>
      </c>
      <c r="AR2123" s="149" t="s">
        <v>498</v>
      </c>
      <c r="AT2123" s="149" t="s">
        <v>1020</v>
      </c>
      <c r="AU2123" s="149" t="s">
        <v>85</v>
      </c>
      <c r="AY2123" s="17" t="s">
        <v>282</v>
      </c>
      <c r="BE2123" s="150">
        <f t="shared" si="54"/>
        <v>0</v>
      </c>
      <c r="BF2123" s="150">
        <f t="shared" si="55"/>
        <v>0</v>
      </c>
      <c r="BG2123" s="150">
        <f t="shared" si="56"/>
        <v>0</v>
      </c>
      <c r="BH2123" s="150">
        <f t="shared" si="57"/>
        <v>0</v>
      </c>
      <c r="BI2123" s="150">
        <f t="shared" si="58"/>
        <v>0</v>
      </c>
      <c r="BJ2123" s="17" t="s">
        <v>83</v>
      </c>
      <c r="BK2123" s="150">
        <f t="shared" si="59"/>
        <v>0</v>
      </c>
      <c r="BL2123" s="17" t="s">
        <v>199</v>
      </c>
      <c r="BM2123" s="149" t="s">
        <v>2424</v>
      </c>
    </row>
    <row r="2124" spans="2:65" s="1" customFormat="1" ht="44.25" customHeight="1" x14ac:dyDescent="0.2">
      <c r="B2124" s="32"/>
      <c r="C2124" s="179" t="s">
        <v>2425</v>
      </c>
      <c r="D2124" s="179" t="s">
        <v>1020</v>
      </c>
      <c r="E2124" s="180" t="s">
        <v>2426</v>
      </c>
      <c r="F2124" s="181" t="s">
        <v>2427</v>
      </c>
      <c r="G2124" s="182" t="s">
        <v>613</v>
      </c>
      <c r="H2124" s="183">
        <v>1</v>
      </c>
      <c r="I2124" s="184"/>
      <c r="J2124" s="185">
        <f t="shared" ref="J2124:J2143" si="60">ROUND(I2124*H2124,2)</f>
        <v>0</v>
      </c>
      <c r="K2124" s="186"/>
      <c r="L2124" s="187"/>
      <c r="M2124" s="188" t="s">
        <v>1</v>
      </c>
      <c r="N2124" s="189" t="s">
        <v>41</v>
      </c>
      <c r="P2124" s="147">
        <f t="shared" ref="P2124:P2143" si="61">O2124*H2124</f>
        <v>0</v>
      </c>
      <c r="Q2124" s="147">
        <v>4.1000000000000002E-2</v>
      </c>
      <c r="R2124" s="147">
        <f t="shared" ref="R2124:R2143" si="62">Q2124*H2124</f>
        <v>4.1000000000000002E-2</v>
      </c>
      <c r="S2124" s="147">
        <v>0</v>
      </c>
      <c r="T2124" s="148">
        <f t="shared" ref="T2124:T2143" si="63">S2124*H2124</f>
        <v>0</v>
      </c>
      <c r="AR2124" s="149" t="s">
        <v>498</v>
      </c>
      <c r="AT2124" s="149" t="s">
        <v>1020</v>
      </c>
      <c r="AU2124" s="149" t="s">
        <v>85</v>
      </c>
      <c r="AY2124" s="17" t="s">
        <v>282</v>
      </c>
      <c r="BE2124" s="150">
        <f t="shared" ref="BE2124:BE2143" si="64">IF(N2124="základní",J2124,0)</f>
        <v>0</v>
      </c>
      <c r="BF2124" s="150">
        <f t="shared" ref="BF2124:BF2143" si="65">IF(N2124="snížená",J2124,0)</f>
        <v>0</v>
      </c>
      <c r="BG2124" s="150">
        <f t="shared" ref="BG2124:BG2143" si="66">IF(N2124="zákl. přenesená",J2124,0)</f>
        <v>0</v>
      </c>
      <c r="BH2124" s="150">
        <f t="shared" ref="BH2124:BH2143" si="67">IF(N2124="sníž. přenesená",J2124,0)</f>
        <v>0</v>
      </c>
      <c r="BI2124" s="150">
        <f t="shared" ref="BI2124:BI2143" si="68">IF(N2124="nulová",J2124,0)</f>
        <v>0</v>
      </c>
      <c r="BJ2124" s="17" t="s">
        <v>83</v>
      </c>
      <c r="BK2124" s="150">
        <f t="shared" ref="BK2124:BK2143" si="69">ROUND(I2124*H2124,2)</f>
        <v>0</v>
      </c>
      <c r="BL2124" s="17" t="s">
        <v>199</v>
      </c>
      <c r="BM2124" s="149" t="s">
        <v>2428</v>
      </c>
    </row>
    <row r="2125" spans="2:65" s="1" customFormat="1" ht="49.15" customHeight="1" x14ac:dyDescent="0.2">
      <c r="B2125" s="32"/>
      <c r="C2125" s="137" t="s">
        <v>2429</v>
      </c>
      <c r="D2125" s="137" t="s">
        <v>284</v>
      </c>
      <c r="E2125" s="138" t="s">
        <v>2430</v>
      </c>
      <c r="F2125" s="139" t="s">
        <v>2431</v>
      </c>
      <c r="G2125" s="140" t="s">
        <v>613</v>
      </c>
      <c r="H2125" s="141">
        <v>10</v>
      </c>
      <c r="I2125" s="142"/>
      <c r="J2125" s="143">
        <f t="shared" si="60"/>
        <v>0</v>
      </c>
      <c r="K2125" s="144"/>
      <c r="L2125" s="32"/>
      <c r="M2125" s="145" t="s">
        <v>1</v>
      </c>
      <c r="N2125" s="146" t="s">
        <v>41</v>
      </c>
      <c r="P2125" s="147">
        <f t="shared" si="61"/>
        <v>0</v>
      </c>
      <c r="Q2125" s="147">
        <v>0</v>
      </c>
      <c r="R2125" s="147">
        <f t="shared" si="62"/>
        <v>0</v>
      </c>
      <c r="S2125" s="147">
        <v>0</v>
      </c>
      <c r="T2125" s="148">
        <f t="shared" si="63"/>
        <v>0</v>
      </c>
      <c r="AR2125" s="149" t="s">
        <v>199</v>
      </c>
      <c r="AT2125" s="149" t="s">
        <v>284</v>
      </c>
      <c r="AU2125" s="149" t="s">
        <v>85</v>
      </c>
      <c r="AY2125" s="17" t="s">
        <v>282</v>
      </c>
      <c r="BE2125" s="150">
        <f t="shared" si="64"/>
        <v>0</v>
      </c>
      <c r="BF2125" s="150">
        <f t="shared" si="65"/>
        <v>0</v>
      </c>
      <c r="BG2125" s="150">
        <f t="shared" si="66"/>
        <v>0</v>
      </c>
      <c r="BH2125" s="150">
        <f t="shared" si="67"/>
        <v>0</v>
      </c>
      <c r="BI2125" s="150">
        <f t="shared" si="68"/>
        <v>0</v>
      </c>
      <c r="BJ2125" s="17" t="s">
        <v>83</v>
      </c>
      <c r="BK2125" s="150">
        <f t="shared" si="69"/>
        <v>0</v>
      </c>
      <c r="BL2125" s="17" t="s">
        <v>199</v>
      </c>
      <c r="BM2125" s="149" t="s">
        <v>2432</v>
      </c>
    </row>
    <row r="2126" spans="2:65" s="1" customFormat="1" ht="44.25" customHeight="1" x14ac:dyDescent="0.2">
      <c r="B2126" s="32"/>
      <c r="C2126" s="179" t="s">
        <v>2433</v>
      </c>
      <c r="D2126" s="179" t="s">
        <v>1020</v>
      </c>
      <c r="E2126" s="180" t="s">
        <v>2434</v>
      </c>
      <c r="F2126" s="181" t="s">
        <v>2435</v>
      </c>
      <c r="G2126" s="182" t="s">
        <v>613</v>
      </c>
      <c r="H2126" s="183">
        <v>1</v>
      </c>
      <c r="I2126" s="184"/>
      <c r="J2126" s="185">
        <f t="shared" si="60"/>
        <v>0</v>
      </c>
      <c r="K2126" s="186"/>
      <c r="L2126" s="187"/>
      <c r="M2126" s="188" t="s">
        <v>1</v>
      </c>
      <c r="N2126" s="189" t="s">
        <v>41</v>
      </c>
      <c r="P2126" s="147">
        <f t="shared" si="61"/>
        <v>0</v>
      </c>
      <c r="Q2126" s="147">
        <v>1.6E-2</v>
      </c>
      <c r="R2126" s="147">
        <f t="shared" si="62"/>
        <v>1.6E-2</v>
      </c>
      <c r="S2126" s="147">
        <v>0</v>
      </c>
      <c r="T2126" s="148">
        <f t="shared" si="63"/>
        <v>0</v>
      </c>
      <c r="AR2126" s="149" t="s">
        <v>498</v>
      </c>
      <c r="AT2126" s="149" t="s">
        <v>1020</v>
      </c>
      <c r="AU2126" s="149" t="s">
        <v>85</v>
      </c>
      <c r="AY2126" s="17" t="s">
        <v>282</v>
      </c>
      <c r="BE2126" s="150">
        <f t="shared" si="64"/>
        <v>0</v>
      </c>
      <c r="BF2126" s="150">
        <f t="shared" si="65"/>
        <v>0</v>
      </c>
      <c r="BG2126" s="150">
        <f t="shared" si="66"/>
        <v>0</v>
      </c>
      <c r="BH2126" s="150">
        <f t="shared" si="67"/>
        <v>0</v>
      </c>
      <c r="BI2126" s="150">
        <f t="shared" si="68"/>
        <v>0</v>
      </c>
      <c r="BJ2126" s="17" t="s">
        <v>83</v>
      </c>
      <c r="BK2126" s="150">
        <f t="shared" si="69"/>
        <v>0</v>
      </c>
      <c r="BL2126" s="17" t="s">
        <v>199</v>
      </c>
      <c r="BM2126" s="149" t="s">
        <v>2436</v>
      </c>
    </row>
    <row r="2127" spans="2:65" s="1" customFormat="1" ht="44.25" customHeight="1" x14ac:dyDescent="0.2">
      <c r="B2127" s="32"/>
      <c r="C2127" s="179" t="s">
        <v>2437</v>
      </c>
      <c r="D2127" s="179" t="s">
        <v>1020</v>
      </c>
      <c r="E2127" s="180" t="s">
        <v>2438</v>
      </c>
      <c r="F2127" s="181" t="s">
        <v>2439</v>
      </c>
      <c r="G2127" s="182" t="s">
        <v>613</v>
      </c>
      <c r="H2127" s="183">
        <v>3</v>
      </c>
      <c r="I2127" s="184"/>
      <c r="J2127" s="185">
        <f t="shared" si="60"/>
        <v>0</v>
      </c>
      <c r="K2127" s="186"/>
      <c r="L2127" s="187"/>
      <c r="M2127" s="188" t="s">
        <v>1</v>
      </c>
      <c r="N2127" s="189" t="s">
        <v>41</v>
      </c>
      <c r="P2127" s="147">
        <f t="shared" si="61"/>
        <v>0</v>
      </c>
      <c r="Q2127" s="147">
        <v>1.6E-2</v>
      </c>
      <c r="R2127" s="147">
        <f t="shared" si="62"/>
        <v>4.8000000000000001E-2</v>
      </c>
      <c r="S2127" s="147">
        <v>0</v>
      </c>
      <c r="T2127" s="148">
        <f t="shared" si="63"/>
        <v>0</v>
      </c>
      <c r="AR2127" s="149" t="s">
        <v>498</v>
      </c>
      <c r="AT2127" s="149" t="s">
        <v>1020</v>
      </c>
      <c r="AU2127" s="149" t="s">
        <v>85</v>
      </c>
      <c r="AY2127" s="17" t="s">
        <v>282</v>
      </c>
      <c r="BE2127" s="150">
        <f t="shared" si="64"/>
        <v>0</v>
      </c>
      <c r="BF2127" s="150">
        <f t="shared" si="65"/>
        <v>0</v>
      </c>
      <c r="BG2127" s="150">
        <f t="shared" si="66"/>
        <v>0</v>
      </c>
      <c r="BH2127" s="150">
        <f t="shared" si="67"/>
        <v>0</v>
      </c>
      <c r="BI2127" s="150">
        <f t="shared" si="68"/>
        <v>0</v>
      </c>
      <c r="BJ2127" s="17" t="s">
        <v>83</v>
      </c>
      <c r="BK2127" s="150">
        <f t="shared" si="69"/>
        <v>0</v>
      </c>
      <c r="BL2127" s="17" t="s">
        <v>199</v>
      </c>
      <c r="BM2127" s="149" t="s">
        <v>2440</v>
      </c>
    </row>
    <row r="2128" spans="2:65" s="1" customFormat="1" ht="49.15" customHeight="1" x14ac:dyDescent="0.2">
      <c r="B2128" s="32"/>
      <c r="C2128" s="179" t="s">
        <v>2441</v>
      </c>
      <c r="D2128" s="179" t="s">
        <v>1020</v>
      </c>
      <c r="E2128" s="180" t="s">
        <v>2442</v>
      </c>
      <c r="F2128" s="181" t="s">
        <v>2443</v>
      </c>
      <c r="G2128" s="182" t="s">
        <v>613</v>
      </c>
      <c r="H2128" s="183">
        <v>1</v>
      </c>
      <c r="I2128" s="184"/>
      <c r="J2128" s="185">
        <f t="shared" si="60"/>
        <v>0</v>
      </c>
      <c r="K2128" s="186"/>
      <c r="L2128" s="187"/>
      <c r="M2128" s="188" t="s">
        <v>1</v>
      </c>
      <c r="N2128" s="189" t="s">
        <v>41</v>
      </c>
      <c r="P2128" s="147">
        <f t="shared" si="61"/>
        <v>0</v>
      </c>
      <c r="Q2128" s="147">
        <v>1.6E-2</v>
      </c>
      <c r="R2128" s="147">
        <f t="shared" si="62"/>
        <v>1.6E-2</v>
      </c>
      <c r="S2128" s="147">
        <v>0</v>
      </c>
      <c r="T2128" s="148">
        <f t="shared" si="63"/>
        <v>0</v>
      </c>
      <c r="AR2128" s="149" t="s">
        <v>498</v>
      </c>
      <c r="AT2128" s="149" t="s">
        <v>1020</v>
      </c>
      <c r="AU2128" s="149" t="s">
        <v>85</v>
      </c>
      <c r="AY2128" s="17" t="s">
        <v>282</v>
      </c>
      <c r="BE2128" s="150">
        <f t="shared" si="64"/>
        <v>0</v>
      </c>
      <c r="BF2128" s="150">
        <f t="shared" si="65"/>
        <v>0</v>
      </c>
      <c r="BG2128" s="150">
        <f t="shared" si="66"/>
        <v>0</v>
      </c>
      <c r="BH2128" s="150">
        <f t="shared" si="67"/>
        <v>0</v>
      </c>
      <c r="BI2128" s="150">
        <f t="shared" si="68"/>
        <v>0</v>
      </c>
      <c r="BJ2128" s="17" t="s">
        <v>83</v>
      </c>
      <c r="BK2128" s="150">
        <f t="shared" si="69"/>
        <v>0</v>
      </c>
      <c r="BL2128" s="17" t="s">
        <v>199</v>
      </c>
      <c r="BM2128" s="149" t="s">
        <v>2444</v>
      </c>
    </row>
    <row r="2129" spans="2:65" s="1" customFormat="1" ht="49.15" customHeight="1" x14ac:dyDescent="0.2">
      <c r="B2129" s="32"/>
      <c r="C2129" s="179" t="s">
        <v>2445</v>
      </c>
      <c r="D2129" s="179" t="s">
        <v>1020</v>
      </c>
      <c r="E2129" s="180" t="s">
        <v>2446</v>
      </c>
      <c r="F2129" s="181" t="s">
        <v>2447</v>
      </c>
      <c r="G2129" s="182" t="s">
        <v>613</v>
      </c>
      <c r="H2129" s="183">
        <v>2</v>
      </c>
      <c r="I2129" s="184"/>
      <c r="J2129" s="185">
        <f t="shared" si="60"/>
        <v>0</v>
      </c>
      <c r="K2129" s="186"/>
      <c r="L2129" s="187"/>
      <c r="M2129" s="188" t="s">
        <v>1</v>
      </c>
      <c r="N2129" s="189" t="s">
        <v>41</v>
      </c>
      <c r="P2129" s="147">
        <f t="shared" si="61"/>
        <v>0</v>
      </c>
      <c r="Q2129" s="147">
        <v>1.6E-2</v>
      </c>
      <c r="R2129" s="147">
        <f t="shared" si="62"/>
        <v>3.2000000000000001E-2</v>
      </c>
      <c r="S2129" s="147">
        <v>0</v>
      </c>
      <c r="T2129" s="148">
        <f t="shared" si="63"/>
        <v>0</v>
      </c>
      <c r="AR2129" s="149" t="s">
        <v>498</v>
      </c>
      <c r="AT2129" s="149" t="s">
        <v>1020</v>
      </c>
      <c r="AU2129" s="149" t="s">
        <v>85</v>
      </c>
      <c r="AY2129" s="17" t="s">
        <v>282</v>
      </c>
      <c r="BE2129" s="150">
        <f t="shared" si="64"/>
        <v>0</v>
      </c>
      <c r="BF2129" s="150">
        <f t="shared" si="65"/>
        <v>0</v>
      </c>
      <c r="BG2129" s="150">
        <f t="shared" si="66"/>
        <v>0</v>
      </c>
      <c r="BH2129" s="150">
        <f t="shared" si="67"/>
        <v>0</v>
      </c>
      <c r="BI2129" s="150">
        <f t="shared" si="68"/>
        <v>0</v>
      </c>
      <c r="BJ2129" s="17" t="s">
        <v>83</v>
      </c>
      <c r="BK2129" s="150">
        <f t="shared" si="69"/>
        <v>0</v>
      </c>
      <c r="BL2129" s="17" t="s">
        <v>199</v>
      </c>
      <c r="BM2129" s="149" t="s">
        <v>2448</v>
      </c>
    </row>
    <row r="2130" spans="2:65" s="1" customFormat="1" ht="49.15" customHeight="1" x14ac:dyDescent="0.2">
      <c r="B2130" s="32"/>
      <c r="C2130" s="179" t="s">
        <v>2449</v>
      </c>
      <c r="D2130" s="179" t="s">
        <v>1020</v>
      </c>
      <c r="E2130" s="180" t="s">
        <v>2450</v>
      </c>
      <c r="F2130" s="181" t="s">
        <v>2451</v>
      </c>
      <c r="G2130" s="182" t="s">
        <v>613</v>
      </c>
      <c r="H2130" s="183">
        <v>2</v>
      </c>
      <c r="I2130" s="184"/>
      <c r="J2130" s="185">
        <f t="shared" si="60"/>
        <v>0</v>
      </c>
      <c r="K2130" s="186"/>
      <c r="L2130" s="187"/>
      <c r="M2130" s="188" t="s">
        <v>1</v>
      </c>
      <c r="N2130" s="189" t="s">
        <v>41</v>
      </c>
      <c r="P2130" s="147">
        <f t="shared" si="61"/>
        <v>0</v>
      </c>
      <c r="Q2130" s="147">
        <v>1.6E-2</v>
      </c>
      <c r="R2130" s="147">
        <f t="shared" si="62"/>
        <v>3.2000000000000001E-2</v>
      </c>
      <c r="S2130" s="147">
        <v>0</v>
      </c>
      <c r="T2130" s="148">
        <f t="shared" si="63"/>
        <v>0</v>
      </c>
      <c r="AR2130" s="149" t="s">
        <v>498</v>
      </c>
      <c r="AT2130" s="149" t="s">
        <v>1020</v>
      </c>
      <c r="AU2130" s="149" t="s">
        <v>85</v>
      </c>
      <c r="AY2130" s="17" t="s">
        <v>282</v>
      </c>
      <c r="BE2130" s="150">
        <f t="shared" si="64"/>
        <v>0</v>
      </c>
      <c r="BF2130" s="150">
        <f t="shared" si="65"/>
        <v>0</v>
      </c>
      <c r="BG2130" s="150">
        <f t="shared" si="66"/>
        <v>0</v>
      </c>
      <c r="BH2130" s="150">
        <f t="shared" si="67"/>
        <v>0</v>
      </c>
      <c r="BI2130" s="150">
        <f t="shared" si="68"/>
        <v>0</v>
      </c>
      <c r="BJ2130" s="17" t="s">
        <v>83</v>
      </c>
      <c r="BK2130" s="150">
        <f t="shared" si="69"/>
        <v>0</v>
      </c>
      <c r="BL2130" s="17" t="s">
        <v>199</v>
      </c>
      <c r="BM2130" s="149" t="s">
        <v>2452</v>
      </c>
    </row>
    <row r="2131" spans="2:65" s="1" customFormat="1" ht="37.9" customHeight="1" x14ac:dyDescent="0.2">
      <c r="B2131" s="32"/>
      <c r="C2131" s="179" t="s">
        <v>2453</v>
      </c>
      <c r="D2131" s="179" t="s">
        <v>1020</v>
      </c>
      <c r="E2131" s="180" t="s">
        <v>2454</v>
      </c>
      <c r="F2131" s="181" t="s">
        <v>2455</v>
      </c>
      <c r="G2131" s="182" t="s">
        <v>613</v>
      </c>
      <c r="H2131" s="183">
        <v>1</v>
      </c>
      <c r="I2131" s="184"/>
      <c r="J2131" s="185">
        <f t="shared" si="60"/>
        <v>0</v>
      </c>
      <c r="K2131" s="186"/>
      <c r="L2131" s="187"/>
      <c r="M2131" s="188" t="s">
        <v>1</v>
      </c>
      <c r="N2131" s="189" t="s">
        <v>41</v>
      </c>
      <c r="P2131" s="147">
        <f t="shared" si="61"/>
        <v>0</v>
      </c>
      <c r="Q2131" s="147">
        <v>1.6E-2</v>
      </c>
      <c r="R2131" s="147">
        <f t="shared" si="62"/>
        <v>1.6E-2</v>
      </c>
      <c r="S2131" s="147">
        <v>0</v>
      </c>
      <c r="T2131" s="148">
        <f t="shared" si="63"/>
        <v>0</v>
      </c>
      <c r="AR2131" s="149" t="s">
        <v>498</v>
      </c>
      <c r="AT2131" s="149" t="s">
        <v>1020</v>
      </c>
      <c r="AU2131" s="149" t="s">
        <v>85</v>
      </c>
      <c r="AY2131" s="17" t="s">
        <v>282</v>
      </c>
      <c r="BE2131" s="150">
        <f t="shared" si="64"/>
        <v>0</v>
      </c>
      <c r="BF2131" s="150">
        <f t="shared" si="65"/>
        <v>0</v>
      </c>
      <c r="BG2131" s="150">
        <f t="shared" si="66"/>
        <v>0</v>
      </c>
      <c r="BH2131" s="150">
        <f t="shared" si="67"/>
        <v>0</v>
      </c>
      <c r="BI2131" s="150">
        <f t="shared" si="68"/>
        <v>0</v>
      </c>
      <c r="BJ2131" s="17" t="s">
        <v>83</v>
      </c>
      <c r="BK2131" s="150">
        <f t="shared" si="69"/>
        <v>0</v>
      </c>
      <c r="BL2131" s="17" t="s">
        <v>199</v>
      </c>
      <c r="BM2131" s="149" t="s">
        <v>2456</v>
      </c>
    </row>
    <row r="2132" spans="2:65" s="1" customFormat="1" ht="49.15" customHeight="1" x14ac:dyDescent="0.2">
      <c r="B2132" s="32"/>
      <c r="C2132" s="137" t="s">
        <v>2457</v>
      </c>
      <c r="D2132" s="137" t="s">
        <v>284</v>
      </c>
      <c r="E2132" s="138" t="s">
        <v>2458</v>
      </c>
      <c r="F2132" s="139" t="s">
        <v>2459</v>
      </c>
      <c r="G2132" s="140" t="s">
        <v>613</v>
      </c>
      <c r="H2132" s="141">
        <v>4</v>
      </c>
      <c r="I2132" s="142"/>
      <c r="J2132" s="143">
        <f t="shared" si="60"/>
        <v>0</v>
      </c>
      <c r="K2132" s="144"/>
      <c r="L2132" s="32"/>
      <c r="M2132" s="145" t="s">
        <v>1</v>
      </c>
      <c r="N2132" s="146" t="s">
        <v>41</v>
      </c>
      <c r="P2132" s="147">
        <f t="shared" si="61"/>
        <v>0</v>
      </c>
      <c r="Q2132" s="147">
        <v>0</v>
      </c>
      <c r="R2132" s="147">
        <f t="shared" si="62"/>
        <v>0</v>
      </c>
      <c r="S2132" s="147">
        <v>0</v>
      </c>
      <c r="T2132" s="148">
        <f t="shared" si="63"/>
        <v>0</v>
      </c>
      <c r="AR2132" s="149" t="s">
        <v>199</v>
      </c>
      <c r="AT2132" s="149" t="s">
        <v>284</v>
      </c>
      <c r="AU2132" s="149" t="s">
        <v>85</v>
      </c>
      <c r="AY2132" s="17" t="s">
        <v>282</v>
      </c>
      <c r="BE2132" s="150">
        <f t="shared" si="64"/>
        <v>0</v>
      </c>
      <c r="BF2132" s="150">
        <f t="shared" si="65"/>
        <v>0</v>
      </c>
      <c r="BG2132" s="150">
        <f t="shared" si="66"/>
        <v>0</v>
      </c>
      <c r="BH2132" s="150">
        <f t="shared" si="67"/>
        <v>0</v>
      </c>
      <c r="BI2132" s="150">
        <f t="shared" si="68"/>
        <v>0</v>
      </c>
      <c r="BJ2132" s="17" t="s">
        <v>83</v>
      </c>
      <c r="BK2132" s="150">
        <f t="shared" si="69"/>
        <v>0</v>
      </c>
      <c r="BL2132" s="17" t="s">
        <v>199</v>
      </c>
      <c r="BM2132" s="149" t="s">
        <v>2460</v>
      </c>
    </row>
    <row r="2133" spans="2:65" s="1" customFormat="1" ht="24.2" customHeight="1" x14ac:dyDescent="0.2">
      <c r="B2133" s="32"/>
      <c r="C2133" s="179" t="s">
        <v>2461</v>
      </c>
      <c r="D2133" s="179" t="s">
        <v>1020</v>
      </c>
      <c r="E2133" s="180" t="s">
        <v>2462</v>
      </c>
      <c r="F2133" s="181" t="s">
        <v>2463</v>
      </c>
      <c r="G2133" s="182" t="s">
        <v>613</v>
      </c>
      <c r="H2133" s="183">
        <v>4</v>
      </c>
      <c r="I2133" s="184"/>
      <c r="J2133" s="185">
        <f t="shared" si="60"/>
        <v>0</v>
      </c>
      <c r="K2133" s="186"/>
      <c r="L2133" s="187"/>
      <c r="M2133" s="188" t="s">
        <v>1</v>
      </c>
      <c r="N2133" s="189" t="s">
        <v>41</v>
      </c>
      <c r="P2133" s="147">
        <f t="shared" si="61"/>
        <v>0</v>
      </c>
      <c r="Q2133" s="147">
        <v>1.6000000000000001E-3</v>
      </c>
      <c r="R2133" s="147">
        <f t="shared" si="62"/>
        <v>6.4000000000000003E-3</v>
      </c>
      <c r="S2133" s="147">
        <v>0</v>
      </c>
      <c r="T2133" s="148">
        <f t="shared" si="63"/>
        <v>0</v>
      </c>
      <c r="AR2133" s="149" t="s">
        <v>498</v>
      </c>
      <c r="AT2133" s="149" t="s">
        <v>1020</v>
      </c>
      <c r="AU2133" s="149" t="s">
        <v>85</v>
      </c>
      <c r="AY2133" s="17" t="s">
        <v>282</v>
      </c>
      <c r="BE2133" s="150">
        <f t="shared" si="64"/>
        <v>0</v>
      </c>
      <c r="BF2133" s="150">
        <f t="shared" si="65"/>
        <v>0</v>
      </c>
      <c r="BG2133" s="150">
        <f t="shared" si="66"/>
        <v>0</v>
      </c>
      <c r="BH2133" s="150">
        <f t="shared" si="67"/>
        <v>0</v>
      </c>
      <c r="BI2133" s="150">
        <f t="shared" si="68"/>
        <v>0</v>
      </c>
      <c r="BJ2133" s="17" t="s">
        <v>83</v>
      </c>
      <c r="BK2133" s="150">
        <f t="shared" si="69"/>
        <v>0</v>
      </c>
      <c r="BL2133" s="17" t="s">
        <v>199</v>
      </c>
      <c r="BM2133" s="149" t="s">
        <v>2464</v>
      </c>
    </row>
    <row r="2134" spans="2:65" s="1" customFormat="1" ht="44.25" customHeight="1" x14ac:dyDescent="0.2">
      <c r="B2134" s="32"/>
      <c r="C2134" s="179" t="s">
        <v>2465</v>
      </c>
      <c r="D2134" s="179" t="s">
        <v>1020</v>
      </c>
      <c r="E2134" s="180" t="s">
        <v>2466</v>
      </c>
      <c r="F2134" s="181" t="s">
        <v>2467</v>
      </c>
      <c r="G2134" s="182" t="s">
        <v>613</v>
      </c>
      <c r="H2134" s="183">
        <v>1</v>
      </c>
      <c r="I2134" s="184"/>
      <c r="J2134" s="185">
        <f t="shared" si="60"/>
        <v>0</v>
      </c>
      <c r="K2134" s="186"/>
      <c r="L2134" s="187"/>
      <c r="M2134" s="188" t="s">
        <v>1</v>
      </c>
      <c r="N2134" s="189" t="s">
        <v>41</v>
      </c>
      <c r="P2134" s="147">
        <f t="shared" si="61"/>
        <v>0</v>
      </c>
      <c r="Q2134" s="147">
        <v>2.1000000000000001E-2</v>
      </c>
      <c r="R2134" s="147">
        <f t="shared" si="62"/>
        <v>2.1000000000000001E-2</v>
      </c>
      <c r="S2134" s="147">
        <v>0</v>
      </c>
      <c r="T2134" s="148">
        <f t="shared" si="63"/>
        <v>0</v>
      </c>
      <c r="AR2134" s="149" t="s">
        <v>498</v>
      </c>
      <c r="AT2134" s="149" t="s">
        <v>1020</v>
      </c>
      <c r="AU2134" s="149" t="s">
        <v>85</v>
      </c>
      <c r="AY2134" s="17" t="s">
        <v>282</v>
      </c>
      <c r="BE2134" s="150">
        <f t="shared" si="64"/>
        <v>0</v>
      </c>
      <c r="BF2134" s="150">
        <f t="shared" si="65"/>
        <v>0</v>
      </c>
      <c r="BG2134" s="150">
        <f t="shared" si="66"/>
        <v>0</v>
      </c>
      <c r="BH2134" s="150">
        <f t="shared" si="67"/>
        <v>0</v>
      </c>
      <c r="BI2134" s="150">
        <f t="shared" si="68"/>
        <v>0</v>
      </c>
      <c r="BJ2134" s="17" t="s">
        <v>83</v>
      </c>
      <c r="BK2134" s="150">
        <f t="shared" si="69"/>
        <v>0</v>
      </c>
      <c r="BL2134" s="17" t="s">
        <v>199</v>
      </c>
      <c r="BM2134" s="149" t="s">
        <v>2468</v>
      </c>
    </row>
    <row r="2135" spans="2:65" s="1" customFormat="1" ht="44.25" customHeight="1" x14ac:dyDescent="0.2">
      <c r="B2135" s="32"/>
      <c r="C2135" s="179" t="s">
        <v>2469</v>
      </c>
      <c r="D2135" s="179" t="s">
        <v>1020</v>
      </c>
      <c r="E2135" s="180" t="s">
        <v>2470</v>
      </c>
      <c r="F2135" s="181" t="s">
        <v>2471</v>
      </c>
      <c r="G2135" s="182" t="s">
        <v>613</v>
      </c>
      <c r="H2135" s="183">
        <v>3</v>
      </c>
      <c r="I2135" s="184"/>
      <c r="J2135" s="185">
        <f t="shared" si="60"/>
        <v>0</v>
      </c>
      <c r="K2135" s="186"/>
      <c r="L2135" s="187"/>
      <c r="M2135" s="188" t="s">
        <v>1</v>
      </c>
      <c r="N2135" s="189" t="s">
        <v>41</v>
      </c>
      <c r="P2135" s="147">
        <f t="shared" si="61"/>
        <v>0</v>
      </c>
      <c r="Q2135" s="147">
        <v>2.1000000000000001E-2</v>
      </c>
      <c r="R2135" s="147">
        <f t="shared" si="62"/>
        <v>6.3E-2</v>
      </c>
      <c r="S2135" s="147">
        <v>0</v>
      </c>
      <c r="T2135" s="148">
        <f t="shared" si="63"/>
        <v>0</v>
      </c>
      <c r="AR2135" s="149" t="s">
        <v>498</v>
      </c>
      <c r="AT2135" s="149" t="s">
        <v>1020</v>
      </c>
      <c r="AU2135" s="149" t="s">
        <v>85</v>
      </c>
      <c r="AY2135" s="17" t="s">
        <v>282</v>
      </c>
      <c r="BE2135" s="150">
        <f t="shared" si="64"/>
        <v>0</v>
      </c>
      <c r="BF2135" s="150">
        <f t="shared" si="65"/>
        <v>0</v>
      </c>
      <c r="BG2135" s="150">
        <f t="shared" si="66"/>
        <v>0</v>
      </c>
      <c r="BH2135" s="150">
        <f t="shared" si="67"/>
        <v>0</v>
      </c>
      <c r="BI2135" s="150">
        <f t="shared" si="68"/>
        <v>0</v>
      </c>
      <c r="BJ2135" s="17" t="s">
        <v>83</v>
      </c>
      <c r="BK2135" s="150">
        <f t="shared" si="69"/>
        <v>0</v>
      </c>
      <c r="BL2135" s="17" t="s">
        <v>199</v>
      </c>
      <c r="BM2135" s="149" t="s">
        <v>2472</v>
      </c>
    </row>
    <row r="2136" spans="2:65" s="1" customFormat="1" ht="24.2" customHeight="1" x14ac:dyDescent="0.2">
      <c r="B2136" s="32"/>
      <c r="C2136" s="137" t="s">
        <v>2473</v>
      </c>
      <c r="D2136" s="137" t="s">
        <v>284</v>
      </c>
      <c r="E2136" s="138" t="s">
        <v>2474</v>
      </c>
      <c r="F2136" s="139" t="s">
        <v>2475</v>
      </c>
      <c r="G2136" s="140" t="s">
        <v>613</v>
      </c>
      <c r="H2136" s="141">
        <v>5</v>
      </c>
      <c r="I2136" s="142"/>
      <c r="J2136" s="143">
        <f t="shared" si="60"/>
        <v>0</v>
      </c>
      <c r="K2136" s="144"/>
      <c r="L2136" s="32"/>
      <c r="M2136" s="145" t="s">
        <v>1</v>
      </c>
      <c r="N2136" s="146" t="s">
        <v>41</v>
      </c>
      <c r="P2136" s="147">
        <f t="shared" si="61"/>
        <v>0</v>
      </c>
      <c r="Q2136" s="147">
        <v>0</v>
      </c>
      <c r="R2136" s="147">
        <f t="shared" si="62"/>
        <v>0</v>
      </c>
      <c r="S2136" s="147">
        <v>0</v>
      </c>
      <c r="T2136" s="148">
        <f t="shared" si="63"/>
        <v>0</v>
      </c>
      <c r="AR2136" s="149" t="s">
        <v>199</v>
      </c>
      <c r="AT2136" s="149" t="s">
        <v>284</v>
      </c>
      <c r="AU2136" s="149" t="s">
        <v>85</v>
      </c>
      <c r="AY2136" s="17" t="s">
        <v>282</v>
      </c>
      <c r="BE2136" s="150">
        <f t="shared" si="64"/>
        <v>0</v>
      </c>
      <c r="BF2136" s="150">
        <f t="shared" si="65"/>
        <v>0</v>
      </c>
      <c r="BG2136" s="150">
        <f t="shared" si="66"/>
        <v>0</v>
      </c>
      <c r="BH2136" s="150">
        <f t="shared" si="67"/>
        <v>0</v>
      </c>
      <c r="BI2136" s="150">
        <f t="shared" si="68"/>
        <v>0</v>
      </c>
      <c r="BJ2136" s="17" t="s">
        <v>83</v>
      </c>
      <c r="BK2136" s="150">
        <f t="shared" si="69"/>
        <v>0</v>
      </c>
      <c r="BL2136" s="17" t="s">
        <v>199</v>
      </c>
      <c r="BM2136" s="149" t="s">
        <v>2476</v>
      </c>
    </row>
    <row r="2137" spans="2:65" s="1" customFormat="1" ht="16.5" customHeight="1" x14ac:dyDescent="0.2">
      <c r="B2137" s="32"/>
      <c r="C2137" s="179" t="s">
        <v>2477</v>
      </c>
      <c r="D2137" s="179" t="s">
        <v>1020</v>
      </c>
      <c r="E2137" s="180" t="s">
        <v>2478</v>
      </c>
      <c r="F2137" s="181" t="s">
        <v>2479</v>
      </c>
      <c r="G2137" s="182" t="s">
        <v>613</v>
      </c>
      <c r="H2137" s="183">
        <v>5</v>
      </c>
      <c r="I2137" s="184"/>
      <c r="J2137" s="185">
        <f t="shared" si="60"/>
        <v>0</v>
      </c>
      <c r="K2137" s="186"/>
      <c r="L2137" s="187"/>
      <c r="M2137" s="188" t="s">
        <v>1</v>
      </c>
      <c r="N2137" s="189" t="s">
        <v>41</v>
      </c>
      <c r="P2137" s="147">
        <f t="shared" si="61"/>
        <v>0</v>
      </c>
      <c r="Q2137" s="147">
        <v>2.3999999999999998E-3</v>
      </c>
      <c r="R2137" s="147">
        <f t="shared" si="62"/>
        <v>1.1999999999999999E-2</v>
      </c>
      <c r="S2137" s="147">
        <v>0</v>
      </c>
      <c r="T2137" s="148">
        <f t="shared" si="63"/>
        <v>0</v>
      </c>
      <c r="AR2137" s="149" t="s">
        <v>498</v>
      </c>
      <c r="AT2137" s="149" t="s">
        <v>1020</v>
      </c>
      <c r="AU2137" s="149" t="s">
        <v>85</v>
      </c>
      <c r="AY2137" s="17" t="s">
        <v>282</v>
      </c>
      <c r="BE2137" s="150">
        <f t="shared" si="64"/>
        <v>0</v>
      </c>
      <c r="BF2137" s="150">
        <f t="shared" si="65"/>
        <v>0</v>
      </c>
      <c r="BG2137" s="150">
        <f t="shared" si="66"/>
        <v>0</v>
      </c>
      <c r="BH2137" s="150">
        <f t="shared" si="67"/>
        <v>0</v>
      </c>
      <c r="BI2137" s="150">
        <f t="shared" si="68"/>
        <v>0</v>
      </c>
      <c r="BJ2137" s="17" t="s">
        <v>83</v>
      </c>
      <c r="BK2137" s="150">
        <f t="shared" si="69"/>
        <v>0</v>
      </c>
      <c r="BL2137" s="17" t="s">
        <v>199</v>
      </c>
      <c r="BM2137" s="149" t="s">
        <v>2480</v>
      </c>
    </row>
    <row r="2138" spans="2:65" s="1" customFormat="1" ht="24.2" customHeight="1" x14ac:dyDescent="0.2">
      <c r="B2138" s="32"/>
      <c r="C2138" s="137" t="s">
        <v>2481</v>
      </c>
      <c r="D2138" s="137" t="s">
        <v>284</v>
      </c>
      <c r="E2138" s="138" t="s">
        <v>2482</v>
      </c>
      <c r="F2138" s="139" t="s">
        <v>2483</v>
      </c>
      <c r="G2138" s="140" t="s">
        <v>613</v>
      </c>
      <c r="H2138" s="141">
        <v>4</v>
      </c>
      <c r="I2138" s="142"/>
      <c r="J2138" s="143">
        <f t="shared" si="60"/>
        <v>0</v>
      </c>
      <c r="K2138" s="144"/>
      <c r="L2138" s="32"/>
      <c r="M2138" s="145" t="s">
        <v>1</v>
      </c>
      <c r="N2138" s="146" t="s">
        <v>41</v>
      </c>
      <c r="P2138" s="147">
        <f t="shared" si="61"/>
        <v>0</v>
      </c>
      <c r="Q2138" s="147">
        <v>0</v>
      </c>
      <c r="R2138" s="147">
        <f t="shared" si="62"/>
        <v>0</v>
      </c>
      <c r="S2138" s="147">
        <v>0</v>
      </c>
      <c r="T2138" s="148">
        <f t="shared" si="63"/>
        <v>0</v>
      </c>
      <c r="AR2138" s="149" t="s">
        <v>199</v>
      </c>
      <c r="AT2138" s="149" t="s">
        <v>284</v>
      </c>
      <c r="AU2138" s="149" t="s">
        <v>85</v>
      </c>
      <c r="AY2138" s="17" t="s">
        <v>282</v>
      </c>
      <c r="BE2138" s="150">
        <f t="shared" si="64"/>
        <v>0</v>
      </c>
      <c r="BF2138" s="150">
        <f t="shared" si="65"/>
        <v>0</v>
      </c>
      <c r="BG2138" s="150">
        <f t="shared" si="66"/>
        <v>0</v>
      </c>
      <c r="BH2138" s="150">
        <f t="shared" si="67"/>
        <v>0</v>
      </c>
      <c r="BI2138" s="150">
        <f t="shared" si="68"/>
        <v>0</v>
      </c>
      <c r="BJ2138" s="17" t="s">
        <v>83</v>
      </c>
      <c r="BK2138" s="150">
        <f t="shared" si="69"/>
        <v>0</v>
      </c>
      <c r="BL2138" s="17" t="s">
        <v>199</v>
      </c>
      <c r="BM2138" s="149" t="s">
        <v>2484</v>
      </c>
    </row>
    <row r="2139" spans="2:65" s="1" customFormat="1" ht="16.5" customHeight="1" x14ac:dyDescent="0.2">
      <c r="B2139" s="32"/>
      <c r="C2139" s="179" t="s">
        <v>2485</v>
      </c>
      <c r="D2139" s="179" t="s">
        <v>1020</v>
      </c>
      <c r="E2139" s="180" t="s">
        <v>2486</v>
      </c>
      <c r="F2139" s="181" t="s">
        <v>2479</v>
      </c>
      <c r="G2139" s="182" t="s">
        <v>613</v>
      </c>
      <c r="H2139" s="183">
        <v>4</v>
      </c>
      <c r="I2139" s="184"/>
      <c r="J2139" s="185">
        <f t="shared" si="60"/>
        <v>0</v>
      </c>
      <c r="K2139" s="186"/>
      <c r="L2139" s="187"/>
      <c r="M2139" s="188" t="s">
        <v>1</v>
      </c>
      <c r="N2139" s="189" t="s">
        <v>41</v>
      </c>
      <c r="P2139" s="147">
        <f t="shared" si="61"/>
        <v>0</v>
      </c>
      <c r="Q2139" s="147">
        <v>2.3999999999999998E-3</v>
      </c>
      <c r="R2139" s="147">
        <f t="shared" si="62"/>
        <v>9.5999999999999992E-3</v>
      </c>
      <c r="S2139" s="147">
        <v>0</v>
      </c>
      <c r="T2139" s="148">
        <f t="shared" si="63"/>
        <v>0</v>
      </c>
      <c r="AR2139" s="149" t="s">
        <v>498</v>
      </c>
      <c r="AT2139" s="149" t="s">
        <v>1020</v>
      </c>
      <c r="AU2139" s="149" t="s">
        <v>85</v>
      </c>
      <c r="AY2139" s="17" t="s">
        <v>282</v>
      </c>
      <c r="BE2139" s="150">
        <f t="shared" si="64"/>
        <v>0</v>
      </c>
      <c r="BF2139" s="150">
        <f t="shared" si="65"/>
        <v>0</v>
      </c>
      <c r="BG2139" s="150">
        <f t="shared" si="66"/>
        <v>0</v>
      </c>
      <c r="BH2139" s="150">
        <f t="shared" si="67"/>
        <v>0</v>
      </c>
      <c r="BI2139" s="150">
        <f t="shared" si="68"/>
        <v>0</v>
      </c>
      <c r="BJ2139" s="17" t="s">
        <v>83</v>
      </c>
      <c r="BK2139" s="150">
        <f t="shared" si="69"/>
        <v>0</v>
      </c>
      <c r="BL2139" s="17" t="s">
        <v>199</v>
      </c>
      <c r="BM2139" s="149" t="s">
        <v>2487</v>
      </c>
    </row>
    <row r="2140" spans="2:65" s="1" customFormat="1" ht="16.5" customHeight="1" x14ac:dyDescent="0.2">
      <c r="B2140" s="32"/>
      <c r="C2140" s="137" t="s">
        <v>2488</v>
      </c>
      <c r="D2140" s="137" t="s">
        <v>284</v>
      </c>
      <c r="E2140" s="138" t="s">
        <v>2489</v>
      </c>
      <c r="F2140" s="139" t="s">
        <v>2490</v>
      </c>
      <c r="G2140" s="140" t="s">
        <v>2491</v>
      </c>
      <c r="H2140" s="141">
        <v>1</v>
      </c>
      <c r="I2140" s="142"/>
      <c r="J2140" s="143">
        <f t="shared" si="60"/>
        <v>0</v>
      </c>
      <c r="K2140" s="144"/>
      <c r="L2140" s="32"/>
      <c r="M2140" s="145" t="s">
        <v>1</v>
      </c>
      <c r="N2140" s="146" t="s">
        <v>41</v>
      </c>
      <c r="P2140" s="147">
        <f t="shared" si="61"/>
        <v>0</v>
      </c>
      <c r="Q2140" s="147">
        <v>0</v>
      </c>
      <c r="R2140" s="147">
        <f t="shared" si="62"/>
        <v>0</v>
      </c>
      <c r="S2140" s="147">
        <v>0</v>
      </c>
      <c r="T2140" s="148">
        <f t="shared" si="63"/>
        <v>0</v>
      </c>
      <c r="AR2140" s="149" t="s">
        <v>199</v>
      </c>
      <c r="AT2140" s="149" t="s">
        <v>284</v>
      </c>
      <c r="AU2140" s="149" t="s">
        <v>85</v>
      </c>
      <c r="AY2140" s="17" t="s">
        <v>282</v>
      </c>
      <c r="BE2140" s="150">
        <f t="shared" si="64"/>
        <v>0</v>
      </c>
      <c r="BF2140" s="150">
        <f t="shared" si="65"/>
        <v>0</v>
      </c>
      <c r="BG2140" s="150">
        <f t="shared" si="66"/>
        <v>0</v>
      </c>
      <c r="BH2140" s="150">
        <f t="shared" si="67"/>
        <v>0</v>
      </c>
      <c r="BI2140" s="150">
        <f t="shared" si="68"/>
        <v>0</v>
      </c>
      <c r="BJ2140" s="17" t="s">
        <v>83</v>
      </c>
      <c r="BK2140" s="150">
        <f t="shared" si="69"/>
        <v>0</v>
      </c>
      <c r="BL2140" s="17" t="s">
        <v>199</v>
      </c>
      <c r="BM2140" s="149" t="s">
        <v>2492</v>
      </c>
    </row>
    <row r="2141" spans="2:65" s="1" customFormat="1" ht="21.75" customHeight="1" x14ac:dyDescent="0.2">
      <c r="B2141" s="32"/>
      <c r="C2141" s="137" t="s">
        <v>2493</v>
      </c>
      <c r="D2141" s="137" t="s">
        <v>284</v>
      </c>
      <c r="E2141" s="138" t="s">
        <v>2494</v>
      </c>
      <c r="F2141" s="139" t="s">
        <v>2495</v>
      </c>
      <c r="G2141" s="140" t="s">
        <v>613</v>
      </c>
      <c r="H2141" s="141">
        <v>1</v>
      </c>
      <c r="I2141" s="142"/>
      <c r="J2141" s="143">
        <f t="shared" si="60"/>
        <v>0</v>
      </c>
      <c r="K2141" s="144"/>
      <c r="L2141" s="32"/>
      <c r="M2141" s="145" t="s">
        <v>1</v>
      </c>
      <c r="N2141" s="146" t="s">
        <v>41</v>
      </c>
      <c r="P2141" s="147">
        <f t="shared" si="61"/>
        <v>0</v>
      </c>
      <c r="Q2141" s="147">
        <v>2.5999999999999998E-4</v>
      </c>
      <c r="R2141" s="147">
        <f t="shared" si="62"/>
        <v>2.5999999999999998E-4</v>
      </c>
      <c r="S2141" s="147">
        <v>0</v>
      </c>
      <c r="T2141" s="148">
        <f t="shared" si="63"/>
        <v>0</v>
      </c>
      <c r="AR2141" s="149" t="s">
        <v>199</v>
      </c>
      <c r="AT2141" s="149" t="s">
        <v>284</v>
      </c>
      <c r="AU2141" s="149" t="s">
        <v>85</v>
      </c>
      <c r="AY2141" s="17" t="s">
        <v>282</v>
      </c>
      <c r="BE2141" s="150">
        <f t="shared" si="64"/>
        <v>0</v>
      </c>
      <c r="BF2141" s="150">
        <f t="shared" si="65"/>
        <v>0</v>
      </c>
      <c r="BG2141" s="150">
        <f t="shared" si="66"/>
        <v>0</v>
      </c>
      <c r="BH2141" s="150">
        <f t="shared" si="67"/>
        <v>0</v>
      </c>
      <c r="BI2141" s="150">
        <f t="shared" si="68"/>
        <v>0</v>
      </c>
      <c r="BJ2141" s="17" t="s">
        <v>83</v>
      </c>
      <c r="BK2141" s="150">
        <f t="shared" si="69"/>
        <v>0</v>
      </c>
      <c r="BL2141" s="17" t="s">
        <v>199</v>
      </c>
      <c r="BM2141" s="149" t="s">
        <v>2496</v>
      </c>
    </row>
    <row r="2142" spans="2:65" s="1" customFormat="1" ht="37.9" customHeight="1" x14ac:dyDescent="0.2">
      <c r="B2142" s="32"/>
      <c r="C2142" s="179" t="s">
        <v>2497</v>
      </c>
      <c r="D2142" s="179" t="s">
        <v>1020</v>
      </c>
      <c r="E2142" s="180" t="s">
        <v>2498</v>
      </c>
      <c r="F2142" s="181" t="s">
        <v>2499</v>
      </c>
      <c r="G2142" s="182" t="s">
        <v>613</v>
      </c>
      <c r="H2142" s="183">
        <v>1</v>
      </c>
      <c r="I2142" s="184"/>
      <c r="J2142" s="185">
        <f t="shared" si="60"/>
        <v>0</v>
      </c>
      <c r="K2142" s="186"/>
      <c r="L2142" s="187"/>
      <c r="M2142" s="188" t="s">
        <v>1</v>
      </c>
      <c r="N2142" s="189" t="s">
        <v>41</v>
      </c>
      <c r="P2142" s="147">
        <f t="shared" si="61"/>
        <v>0</v>
      </c>
      <c r="Q2142" s="147">
        <v>3.5000000000000003E-2</v>
      </c>
      <c r="R2142" s="147">
        <f t="shared" si="62"/>
        <v>3.5000000000000003E-2</v>
      </c>
      <c r="S2142" s="147">
        <v>0</v>
      </c>
      <c r="T2142" s="148">
        <f t="shared" si="63"/>
        <v>0</v>
      </c>
      <c r="AR2142" s="149" t="s">
        <v>498</v>
      </c>
      <c r="AT2142" s="149" t="s">
        <v>1020</v>
      </c>
      <c r="AU2142" s="149" t="s">
        <v>85</v>
      </c>
      <c r="AY2142" s="17" t="s">
        <v>282</v>
      </c>
      <c r="BE2142" s="150">
        <f t="shared" si="64"/>
        <v>0</v>
      </c>
      <c r="BF2142" s="150">
        <f t="shared" si="65"/>
        <v>0</v>
      </c>
      <c r="BG2142" s="150">
        <f t="shared" si="66"/>
        <v>0</v>
      </c>
      <c r="BH2142" s="150">
        <f t="shared" si="67"/>
        <v>0</v>
      </c>
      <c r="BI2142" s="150">
        <f t="shared" si="68"/>
        <v>0</v>
      </c>
      <c r="BJ2142" s="17" t="s">
        <v>83</v>
      </c>
      <c r="BK2142" s="150">
        <f t="shared" si="69"/>
        <v>0</v>
      </c>
      <c r="BL2142" s="17" t="s">
        <v>199</v>
      </c>
      <c r="BM2142" s="149" t="s">
        <v>2500</v>
      </c>
    </row>
    <row r="2143" spans="2:65" s="1" customFormat="1" ht="37.9" customHeight="1" x14ac:dyDescent="0.2">
      <c r="B2143" s="32"/>
      <c r="C2143" s="137" t="s">
        <v>2501</v>
      </c>
      <c r="D2143" s="137" t="s">
        <v>284</v>
      </c>
      <c r="E2143" s="138" t="s">
        <v>2502</v>
      </c>
      <c r="F2143" s="139" t="s">
        <v>2503</v>
      </c>
      <c r="G2143" s="140" t="s">
        <v>613</v>
      </c>
      <c r="H2143" s="141">
        <v>30</v>
      </c>
      <c r="I2143" s="142"/>
      <c r="J2143" s="143">
        <f t="shared" si="60"/>
        <v>0</v>
      </c>
      <c r="K2143" s="144"/>
      <c r="L2143" s="32"/>
      <c r="M2143" s="145" t="s">
        <v>1</v>
      </c>
      <c r="N2143" s="146" t="s">
        <v>41</v>
      </c>
      <c r="P2143" s="147">
        <f t="shared" si="61"/>
        <v>0</v>
      </c>
      <c r="Q2143" s="147">
        <v>2.5999999999999998E-4</v>
      </c>
      <c r="R2143" s="147">
        <f t="shared" si="62"/>
        <v>7.7999999999999996E-3</v>
      </c>
      <c r="S2143" s="147">
        <v>0</v>
      </c>
      <c r="T2143" s="148">
        <f t="shared" si="63"/>
        <v>0</v>
      </c>
      <c r="AR2143" s="149" t="s">
        <v>199</v>
      </c>
      <c r="AT2143" s="149" t="s">
        <v>284</v>
      </c>
      <c r="AU2143" s="149" t="s">
        <v>85</v>
      </c>
      <c r="AY2143" s="17" t="s">
        <v>282</v>
      </c>
      <c r="BE2143" s="150">
        <f t="shared" si="64"/>
        <v>0</v>
      </c>
      <c r="BF2143" s="150">
        <f t="shared" si="65"/>
        <v>0</v>
      </c>
      <c r="BG2143" s="150">
        <f t="shared" si="66"/>
        <v>0</v>
      </c>
      <c r="BH2143" s="150">
        <f t="shared" si="67"/>
        <v>0</v>
      </c>
      <c r="BI2143" s="150">
        <f t="shared" si="68"/>
        <v>0</v>
      </c>
      <c r="BJ2143" s="17" t="s">
        <v>83</v>
      </c>
      <c r="BK2143" s="150">
        <f t="shared" si="69"/>
        <v>0</v>
      </c>
      <c r="BL2143" s="17" t="s">
        <v>199</v>
      </c>
      <c r="BM2143" s="149" t="s">
        <v>2504</v>
      </c>
    </row>
    <row r="2144" spans="2:65" s="12" customFormat="1" x14ac:dyDescent="0.2">
      <c r="B2144" s="151"/>
      <c r="D2144" s="152" t="s">
        <v>290</v>
      </c>
      <c r="E2144" s="153" t="s">
        <v>1</v>
      </c>
      <c r="F2144" s="154" t="s">
        <v>2505</v>
      </c>
      <c r="H2144" s="155">
        <v>30</v>
      </c>
      <c r="I2144" s="156"/>
      <c r="L2144" s="151"/>
      <c r="M2144" s="157"/>
      <c r="T2144" s="158"/>
      <c r="AT2144" s="153" t="s">
        <v>290</v>
      </c>
      <c r="AU2144" s="153" t="s">
        <v>85</v>
      </c>
      <c r="AV2144" s="12" t="s">
        <v>85</v>
      </c>
      <c r="AW2144" s="12" t="s">
        <v>32</v>
      </c>
      <c r="AX2144" s="12" t="s">
        <v>76</v>
      </c>
      <c r="AY2144" s="153" t="s">
        <v>282</v>
      </c>
    </row>
    <row r="2145" spans="2:65" s="13" customFormat="1" x14ac:dyDescent="0.2">
      <c r="B2145" s="159"/>
      <c r="D2145" s="152" t="s">
        <v>290</v>
      </c>
      <c r="E2145" s="160" t="s">
        <v>1</v>
      </c>
      <c r="F2145" s="161" t="s">
        <v>292</v>
      </c>
      <c r="H2145" s="162">
        <v>30</v>
      </c>
      <c r="I2145" s="163"/>
      <c r="L2145" s="159"/>
      <c r="M2145" s="164"/>
      <c r="T2145" s="165"/>
      <c r="AT2145" s="160" t="s">
        <v>290</v>
      </c>
      <c r="AU2145" s="160" t="s">
        <v>85</v>
      </c>
      <c r="AV2145" s="13" t="s">
        <v>288</v>
      </c>
      <c r="AW2145" s="13" t="s">
        <v>32</v>
      </c>
      <c r="AX2145" s="13" t="s">
        <v>83</v>
      </c>
      <c r="AY2145" s="160" t="s">
        <v>282</v>
      </c>
    </row>
    <row r="2146" spans="2:65" s="1" customFormat="1" ht="66.75" customHeight="1" x14ac:dyDescent="0.2">
      <c r="B2146" s="32"/>
      <c r="C2146" s="179" t="s">
        <v>2506</v>
      </c>
      <c r="D2146" s="179" t="s">
        <v>1020</v>
      </c>
      <c r="E2146" s="180" t="s">
        <v>2507</v>
      </c>
      <c r="F2146" s="181" t="s">
        <v>2508</v>
      </c>
      <c r="G2146" s="182" t="s">
        <v>613</v>
      </c>
      <c r="H2146" s="183">
        <v>10</v>
      </c>
      <c r="I2146" s="184"/>
      <c r="J2146" s="185">
        <f>ROUND(I2146*H2146,2)</f>
        <v>0</v>
      </c>
      <c r="K2146" s="186"/>
      <c r="L2146" s="187"/>
      <c r="M2146" s="188" t="s">
        <v>1</v>
      </c>
      <c r="N2146" s="189" t="s">
        <v>41</v>
      </c>
      <c r="P2146" s="147">
        <f>O2146*H2146</f>
        <v>0</v>
      </c>
      <c r="Q2146" s="147">
        <v>5.0999999999999997E-2</v>
      </c>
      <c r="R2146" s="147">
        <f>Q2146*H2146</f>
        <v>0.51</v>
      </c>
      <c r="S2146" s="147">
        <v>0</v>
      </c>
      <c r="T2146" s="148">
        <f>S2146*H2146</f>
        <v>0</v>
      </c>
      <c r="AR2146" s="149" t="s">
        <v>498</v>
      </c>
      <c r="AT2146" s="149" t="s">
        <v>1020</v>
      </c>
      <c r="AU2146" s="149" t="s">
        <v>85</v>
      </c>
      <c r="AY2146" s="17" t="s">
        <v>282</v>
      </c>
      <c r="BE2146" s="150">
        <f>IF(N2146="základní",J2146,0)</f>
        <v>0</v>
      </c>
      <c r="BF2146" s="150">
        <f>IF(N2146="snížená",J2146,0)</f>
        <v>0</v>
      </c>
      <c r="BG2146" s="150">
        <f>IF(N2146="zákl. přenesená",J2146,0)</f>
        <v>0</v>
      </c>
      <c r="BH2146" s="150">
        <f>IF(N2146="sníž. přenesená",J2146,0)</f>
        <v>0</v>
      </c>
      <c r="BI2146" s="150">
        <f>IF(N2146="nulová",J2146,0)</f>
        <v>0</v>
      </c>
      <c r="BJ2146" s="17" t="s">
        <v>83</v>
      </c>
      <c r="BK2146" s="150">
        <f>ROUND(I2146*H2146,2)</f>
        <v>0</v>
      </c>
      <c r="BL2146" s="17" t="s">
        <v>199</v>
      </c>
      <c r="BM2146" s="149" t="s">
        <v>2509</v>
      </c>
    </row>
    <row r="2147" spans="2:65" s="1" customFormat="1" ht="62.65" customHeight="1" x14ac:dyDescent="0.2">
      <c r="B2147" s="32"/>
      <c r="C2147" s="179" t="s">
        <v>2510</v>
      </c>
      <c r="D2147" s="179" t="s">
        <v>1020</v>
      </c>
      <c r="E2147" s="180" t="s">
        <v>2511</v>
      </c>
      <c r="F2147" s="181" t="s">
        <v>2512</v>
      </c>
      <c r="G2147" s="182" t="s">
        <v>613</v>
      </c>
      <c r="H2147" s="183">
        <v>20</v>
      </c>
      <c r="I2147" s="184"/>
      <c r="J2147" s="185">
        <f>ROUND(I2147*H2147,2)</f>
        <v>0</v>
      </c>
      <c r="K2147" s="186"/>
      <c r="L2147" s="187"/>
      <c r="M2147" s="188" t="s">
        <v>1</v>
      </c>
      <c r="N2147" s="189" t="s">
        <v>41</v>
      </c>
      <c r="P2147" s="147">
        <f>O2147*H2147</f>
        <v>0</v>
      </c>
      <c r="Q2147" s="147">
        <v>4.9000000000000002E-2</v>
      </c>
      <c r="R2147" s="147">
        <f>Q2147*H2147</f>
        <v>0.98</v>
      </c>
      <c r="S2147" s="147">
        <v>0</v>
      </c>
      <c r="T2147" s="148">
        <f>S2147*H2147</f>
        <v>0</v>
      </c>
      <c r="AR2147" s="149" t="s">
        <v>498</v>
      </c>
      <c r="AT2147" s="149" t="s">
        <v>1020</v>
      </c>
      <c r="AU2147" s="149" t="s">
        <v>85</v>
      </c>
      <c r="AY2147" s="17" t="s">
        <v>282</v>
      </c>
      <c r="BE2147" s="150">
        <f>IF(N2147="základní",J2147,0)</f>
        <v>0</v>
      </c>
      <c r="BF2147" s="150">
        <f>IF(N2147="snížená",J2147,0)</f>
        <v>0</v>
      </c>
      <c r="BG2147" s="150">
        <f>IF(N2147="zákl. přenesená",J2147,0)</f>
        <v>0</v>
      </c>
      <c r="BH2147" s="150">
        <f>IF(N2147="sníž. přenesená",J2147,0)</f>
        <v>0</v>
      </c>
      <c r="BI2147" s="150">
        <f>IF(N2147="nulová",J2147,0)</f>
        <v>0</v>
      </c>
      <c r="BJ2147" s="17" t="s">
        <v>83</v>
      </c>
      <c r="BK2147" s="150">
        <f>ROUND(I2147*H2147,2)</f>
        <v>0</v>
      </c>
      <c r="BL2147" s="17" t="s">
        <v>199</v>
      </c>
      <c r="BM2147" s="149" t="s">
        <v>2513</v>
      </c>
    </row>
    <row r="2148" spans="2:65" s="1" customFormat="1" ht="37.9" customHeight="1" x14ac:dyDescent="0.2">
      <c r="B2148" s="32"/>
      <c r="C2148" s="137" t="s">
        <v>2514</v>
      </c>
      <c r="D2148" s="137" t="s">
        <v>284</v>
      </c>
      <c r="E2148" s="138" t="s">
        <v>2515</v>
      </c>
      <c r="F2148" s="139" t="s">
        <v>2516</v>
      </c>
      <c r="G2148" s="140" t="s">
        <v>613</v>
      </c>
      <c r="H2148" s="141">
        <v>12</v>
      </c>
      <c r="I2148" s="142"/>
      <c r="J2148" s="143">
        <f>ROUND(I2148*H2148,2)</f>
        <v>0</v>
      </c>
      <c r="K2148" s="144"/>
      <c r="L2148" s="32"/>
      <c r="M2148" s="145" t="s">
        <v>1</v>
      </c>
      <c r="N2148" s="146" t="s">
        <v>41</v>
      </c>
      <c r="P2148" s="147">
        <f>O2148*H2148</f>
        <v>0</v>
      </c>
      <c r="Q2148" s="147">
        <v>4.8000000000000001E-4</v>
      </c>
      <c r="R2148" s="147">
        <f>Q2148*H2148</f>
        <v>5.7600000000000004E-3</v>
      </c>
      <c r="S2148" s="147">
        <v>0</v>
      </c>
      <c r="T2148" s="148">
        <f>S2148*H2148</f>
        <v>0</v>
      </c>
      <c r="AR2148" s="149" t="s">
        <v>199</v>
      </c>
      <c r="AT2148" s="149" t="s">
        <v>284</v>
      </c>
      <c r="AU2148" s="149" t="s">
        <v>85</v>
      </c>
      <c r="AY2148" s="17" t="s">
        <v>282</v>
      </c>
      <c r="BE2148" s="150">
        <f>IF(N2148="základní",J2148,0)</f>
        <v>0</v>
      </c>
      <c r="BF2148" s="150">
        <f>IF(N2148="snížená",J2148,0)</f>
        <v>0</v>
      </c>
      <c r="BG2148" s="150">
        <f>IF(N2148="zákl. přenesená",J2148,0)</f>
        <v>0</v>
      </c>
      <c r="BH2148" s="150">
        <f>IF(N2148="sníž. přenesená",J2148,0)</f>
        <v>0</v>
      </c>
      <c r="BI2148" s="150">
        <f>IF(N2148="nulová",J2148,0)</f>
        <v>0</v>
      </c>
      <c r="BJ2148" s="17" t="s">
        <v>83</v>
      </c>
      <c r="BK2148" s="150">
        <f>ROUND(I2148*H2148,2)</f>
        <v>0</v>
      </c>
      <c r="BL2148" s="17" t="s">
        <v>199</v>
      </c>
      <c r="BM2148" s="149" t="s">
        <v>2517</v>
      </c>
    </row>
    <row r="2149" spans="2:65" s="1" customFormat="1" ht="37.9" customHeight="1" x14ac:dyDescent="0.2">
      <c r="B2149" s="32"/>
      <c r="C2149" s="179" t="s">
        <v>2518</v>
      </c>
      <c r="D2149" s="179" t="s">
        <v>1020</v>
      </c>
      <c r="E2149" s="180" t="s">
        <v>2519</v>
      </c>
      <c r="F2149" s="181" t="s">
        <v>2520</v>
      </c>
      <c r="G2149" s="182" t="s">
        <v>613</v>
      </c>
      <c r="H2149" s="183">
        <v>5</v>
      </c>
      <c r="I2149" s="184"/>
      <c r="J2149" s="185">
        <f>ROUND(I2149*H2149,2)</f>
        <v>0</v>
      </c>
      <c r="K2149" s="186"/>
      <c r="L2149" s="187"/>
      <c r="M2149" s="188" t="s">
        <v>1</v>
      </c>
      <c r="N2149" s="189" t="s">
        <v>41</v>
      </c>
      <c r="P2149" s="147">
        <f>O2149*H2149</f>
        <v>0</v>
      </c>
      <c r="Q2149" s="147">
        <v>1.2500000000000001E-2</v>
      </c>
      <c r="R2149" s="147">
        <f>Q2149*H2149</f>
        <v>6.25E-2</v>
      </c>
      <c r="S2149" s="147">
        <v>0</v>
      </c>
      <c r="T2149" s="148">
        <f>S2149*H2149</f>
        <v>0</v>
      </c>
      <c r="AR2149" s="149" t="s">
        <v>498</v>
      </c>
      <c r="AT2149" s="149" t="s">
        <v>1020</v>
      </c>
      <c r="AU2149" s="149" t="s">
        <v>85</v>
      </c>
      <c r="AY2149" s="17" t="s">
        <v>282</v>
      </c>
      <c r="BE2149" s="150">
        <f>IF(N2149="základní",J2149,0)</f>
        <v>0</v>
      </c>
      <c r="BF2149" s="150">
        <f>IF(N2149="snížená",J2149,0)</f>
        <v>0</v>
      </c>
      <c r="BG2149" s="150">
        <f>IF(N2149="zákl. přenesená",J2149,0)</f>
        <v>0</v>
      </c>
      <c r="BH2149" s="150">
        <f>IF(N2149="sníž. přenesená",J2149,0)</f>
        <v>0</v>
      </c>
      <c r="BI2149" s="150">
        <f>IF(N2149="nulová",J2149,0)</f>
        <v>0</v>
      </c>
      <c r="BJ2149" s="17" t="s">
        <v>83</v>
      </c>
      <c r="BK2149" s="150">
        <f>ROUND(I2149*H2149,2)</f>
        <v>0</v>
      </c>
      <c r="BL2149" s="17" t="s">
        <v>199</v>
      </c>
      <c r="BM2149" s="149" t="s">
        <v>2521</v>
      </c>
    </row>
    <row r="2150" spans="2:65" s="15" customFormat="1" x14ac:dyDescent="0.2">
      <c r="B2150" s="173"/>
      <c r="D2150" s="152" t="s">
        <v>290</v>
      </c>
      <c r="E2150" s="174" t="s">
        <v>1</v>
      </c>
      <c r="F2150" s="175" t="s">
        <v>2522</v>
      </c>
      <c r="H2150" s="174" t="s">
        <v>1</v>
      </c>
      <c r="I2150" s="176"/>
      <c r="L2150" s="173"/>
      <c r="M2150" s="177"/>
      <c r="T2150" s="178"/>
      <c r="AT2150" s="174" t="s">
        <v>290</v>
      </c>
      <c r="AU2150" s="174" t="s">
        <v>85</v>
      </c>
      <c r="AV2150" s="15" t="s">
        <v>83</v>
      </c>
      <c r="AW2150" s="15" t="s">
        <v>32</v>
      </c>
      <c r="AX2150" s="15" t="s">
        <v>76</v>
      </c>
      <c r="AY2150" s="174" t="s">
        <v>282</v>
      </c>
    </row>
    <row r="2151" spans="2:65" s="12" customFormat="1" x14ac:dyDescent="0.2">
      <c r="B2151" s="151"/>
      <c r="D2151" s="152" t="s">
        <v>290</v>
      </c>
      <c r="E2151" s="153" t="s">
        <v>1</v>
      </c>
      <c r="F2151" s="154" t="s">
        <v>2523</v>
      </c>
      <c r="H2151" s="155">
        <v>5</v>
      </c>
      <c r="I2151" s="156"/>
      <c r="L2151" s="151"/>
      <c r="M2151" s="157"/>
      <c r="T2151" s="158"/>
      <c r="AT2151" s="153" t="s">
        <v>290</v>
      </c>
      <c r="AU2151" s="153" t="s">
        <v>85</v>
      </c>
      <c r="AV2151" s="12" t="s">
        <v>85</v>
      </c>
      <c r="AW2151" s="12" t="s">
        <v>32</v>
      </c>
      <c r="AX2151" s="12" t="s">
        <v>76</v>
      </c>
      <c r="AY2151" s="153" t="s">
        <v>282</v>
      </c>
    </row>
    <row r="2152" spans="2:65" s="14" customFormat="1" x14ac:dyDescent="0.2">
      <c r="B2152" s="166"/>
      <c r="D2152" s="152" t="s">
        <v>290</v>
      </c>
      <c r="E2152" s="167" t="s">
        <v>1</v>
      </c>
      <c r="F2152" s="168" t="s">
        <v>306</v>
      </c>
      <c r="H2152" s="169">
        <v>5</v>
      </c>
      <c r="I2152" s="170"/>
      <c r="L2152" s="166"/>
      <c r="M2152" s="171"/>
      <c r="T2152" s="172"/>
      <c r="AT2152" s="167" t="s">
        <v>290</v>
      </c>
      <c r="AU2152" s="167" t="s">
        <v>85</v>
      </c>
      <c r="AV2152" s="14" t="s">
        <v>105</v>
      </c>
      <c r="AW2152" s="14" t="s">
        <v>32</v>
      </c>
      <c r="AX2152" s="14" t="s">
        <v>76</v>
      </c>
      <c r="AY2152" s="167" t="s">
        <v>282</v>
      </c>
    </row>
    <row r="2153" spans="2:65" s="13" customFormat="1" x14ac:dyDescent="0.2">
      <c r="B2153" s="159"/>
      <c r="D2153" s="152" t="s">
        <v>290</v>
      </c>
      <c r="E2153" s="160" t="s">
        <v>1</v>
      </c>
      <c r="F2153" s="161" t="s">
        <v>292</v>
      </c>
      <c r="H2153" s="162">
        <v>5</v>
      </c>
      <c r="I2153" s="163"/>
      <c r="L2153" s="159"/>
      <c r="M2153" s="164"/>
      <c r="T2153" s="165"/>
      <c r="AT2153" s="160" t="s">
        <v>290</v>
      </c>
      <c r="AU2153" s="160" t="s">
        <v>85</v>
      </c>
      <c r="AV2153" s="13" t="s">
        <v>288</v>
      </c>
      <c r="AW2153" s="13" t="s">
        <v>32</v>
      </c>
      <c r="AX2153" s="13" t="s">
        <v>83</v>
      </c>
      <c r="AY2153" s="160" t="s">
        <v>282</v>
      </c>
    </row>
    <row r="2154" spans="2:65" s="1" customFormat="1" ht="33" customHeight="1" x14ac:dyDescent="0.2">
      <c r="B2154" s="32"/>
      <c r="C2154" s="179" t="s">
        <v>2524</v>
      </c>
      <c r="D2154" s="179" t="s">
        <v>1020</v>
      </c>
      <c r="E2154" s="180" t="s">
        <v>2525</v>
      </c>
      <c r="F2154" s="181" t="s">
        <v>2526</v>
      </c>
      <c r="G2154" s="182" t="s">
        <v>613</v>
      </c>
      <c r="H2154" s="183">
        <v>5</v>
      </c>
      <c r="I2154" s="184"/>
      <c r="J2154" s="185">
        <f>ROUND(I2154*H2154,2)</f>
        <v>0</v>
      </c>
      <c r="K2154" s="186"/>
      <c r="L2154" s="187"/>
      <c r="M2154" s="188" t="s">
        <v>1</v>
      </c>
      <c r="N2154" s="189" t="s">
        <v>41</v>
      </c>
      <c r="P2154" s="147">
        <f>O2154*H2154</f>
        <v>0</v>
      </c>
      <c r="Q2154" s="147">
        <v>1.2500000000000001E-2</v>
      </c>
      <c r="R2154" s="147">
        <f>Q2154*H2154</f>
        <v>6.25E-2</v>
      </c>
      <c r="S2154" s="147">
        <v>0</v>
      </c>
      <c r="T2154" s="148">
        <f>S2154*H2154</f>
        <v>0</v>
      </c>
      <c r="AR2154" s="149" t="s">
        <v>498</v>
      </c>
      <c r="AT2154" s="149" t="s">
        <v>1020</v>
      </c>
      <c r="AU2154" s="149" t="s">
        <v>85</v>
      </c>
      <c r="AY2154" s="17" t="s">
        <v>282</v>
      </c>
      <c r="BE2154" s="150">
        <f>IF(N2154="základní",J2154,0)</f>
        <v>0</v>
      </c>
      <c r="BF2154" s="150">
        <f>IF(N2154="snížená",J2154,0)</f>
        <v>0</v>
      </c>
      <c r="BG2154" s="150">
        <f>IF(N2154="zákl. přenesená",J2154,0)</f>
        <v>0</v>
      </c>
      <c r="BH2154" s="150">
        <f>IF(N2154="sníž. přenesená",J2154,0)</f>
        <v>0</v>
      </c>
      <c r="BI2154" s="150">
        <f>IF(N2154="nulová",J2154,0)</f>
        <v>0</v>
      </c>
      <c r="BJ2154" s="17" t="s">
        <v>83</v>
      </c>
      <c r="BK2154" s="150">
        <f>ROUND(I2154*H2154,2)</f>
        <v>0</v>
      </c>
      <c r="BL2154" s="17" t="s">
        <v>199</v>
      </c>
      <c r="BM2154" s="149" t="s">
        <v>2527</v>
      </c>
    </row>
    <row r="2155" spans="2:65" s="15" customFormat="1" x14ac:dyDescent="0.2">
      <c r="B2155" s="173"/>
      <c r="D2155" s="152" t="s">
        <v>290</v>
      </c>
      <c r="E2155" s="174" t="s">
        <v>1</v>
      </c>
      <c r="F2155" s="175" t="s">
        <v>2528</v>
      </c>
      <c r="H2155" s="174" t="s">
        <v>1</v>
      </c>
      <c r="I2155" s="176"/>
      <c r="L2155" s="173"/>
      <c r="M2155" s="177"/>
      <c r="T2155" s="178"/>
      <c r="AT2155" s="174" t="s">
        <v>290</v>
      </c>
      <c r="AU2155" s="174" t="s">
        <v>85</v>
      </c>
      <c r="AV2155" s="15" t="s">
        <v>83</v>
      </c>
      <c r="AW2155" s="15" t="s">
        <v>32</v>
      </c>
      <c r="AX2155" s="15" t="s">
        <v>76</v>
      </c>
      <c r="AY2155" s="174" t="s">
        <v>282</v>
      </c>
    </row>
    <row r="2156" spans="2:65" s="12" customFormat="1" x14ac:dyDescent="0.2">
      <c r="B2156" s="151"/>
      <c r="D2156" s="152" t="s">
        <v>290</v>
      </c>
      <c r="E2156" s="153" t="s">
        <v>1</v>
      </c>
      <c r="F2156" s="154" t="s">
        <v>2529</v>
      </c>
      <c r="H2156" s="155">
        <v>5</v>
      </c>
      <c r="I2156" s="156"/>
      <c r="L2156" s="151"/>
      <c r="M2156" s="157"/>
      <c r="T2156" s="158"/>
      <c r="AT2156" s="153" t="s">
        <v>290</v>
      </c>
      <c r="AU2156" s="153" t="s">
        <v>85</v>
      </c>
      <c r="AV2156" s="12" t="s">
        <v>85</v>
      </c>
      <c r="AW2156" s="12" t="s">
        <v>32</v>
      </c>
      <c r="AX2156" s="12" t="s">
        <v>76</v>
      </c>
      <c r="AY2156" s="153" t="s">
        <v>282</v>
      </c>
    </row>
    <row r="2157" spans="2:65" s="14" customFormat="1" x14ac:dyDescent="0.2">
      <c r="B2157" s="166"/>
      <c r="D2157" s="152" t="s">
        <v>290</v>
      </c>
      <c r="E2157" s="167" t="s">
        <v>1</v>
      </c>
      <c r="F2157" s="168" t="s">
        <v>306</v>
      </c>
      <c r="H2157" s="169">
        <v>5</v>
      </c>
      <c r="I2157" s="170"/>
      <c r="L2157" s="166"/>
      <c r="M2157" s="171"/>
      <c r="T2157" s="172"/>
      <c r="AT2157" s="167" t="s">
        <v>290</v>
      </c>
      <c r="AU2157" s="167" t="s">
        <v>85</v>
      </c>
      <c r="AV2157" s="14" t="s">
        <v>105</v>
      </c>
      <c r="AW2157" s="14" t="s">
        <v>32</v>
      </c>
      <c r="AX2157" s="14" t="s">
        <v>76</v>
      </c>
      <c r="AY2157" s="167" t="s">
        <v>282</v>
      </c>
    </row>
    <row r="2158" spans="2:65" s="13" customFormat="1" x14ac:dyDescent="0.2">
      <c r="B2158" s="159"/>
      <c r="D2158" s="152" t="s">
        <v>290</v>
      </c>
      <c r="E2158" s="160" t="s">
        <v>1</v>
      </c>
      <c r="F2158" s="161" t="s">
        <v>292</v>
      </c>
      <c r="H2158" s="162">
        <v>5</v>
      </c>
      <c r="I2158" s="163"/>
      <c r="L2158" s="159"/>
      <c r="M2158" s="164"/>
      <c r="T2158" s="165"/>
      <c r="AT2158" s="160" t="s">
        <v>290</v>
      </c>
      <c r="AU2158" s="160" t="s">
        <v>85</v>
      </c>
      <c r="AV2158" s="13" t="s">
        <v>288</v>
      </c>
      <c r="AW2158" s="13" t="s">
        <v>32</v>
      </c>
      <c r="AX2158" s="13" t="s">
        <v>83</v>
      </c>
      <c r="AY2158" s="160" t="s">
        <v>282</v>
      </c>
    </row>
    <row r="2159" spans="2:65" s="1" customFormat="1" ht="33" customHeight="1" x14ac:dyDescent="0.2">
      <c r="B2159" s="32"/>
      <c r="C2159" s="179" t="s">
        <v>2530</v>
      </c>
      <c r="D2159" s="179" t="s">
        <v>1020</v>
      </c>
      <c r="E2159" s="180" t="s">
        <v>2531</v>
      </c>
      <c r="F2159" s="181" t="s">
        <v>2532</v>
      </c>
      <c r="G2159" s="182" t="s">
        <v>613</v>
      </c>
      <c r="H2159" s="183">
        <v>1</v>
      </c>
      <c r="I2159" s="184"/>
      <c r="J2159" s="185">
        <f>ROUND(I2159*H2159,2)</f>
        <v>0</v>
      </c>
      <c r="K2159" s="186"/>
      <c r="L2159" s="187"/>
      <c r="M2159" s="188" t="s">
        <v>1</v>
      </c>
      <c r="N2159" s="189" t="s">
        <v>41</v>
      </c>
      <c r="P2159" s="147">
        <f>O2159*H2159</f>
        <v>0</v>
      </c>
      <c r="Q2159" s="147">
        <v>1.2500000000000001E-2</v>
      </c>
      <c r="R2159" s="147">
        <f>Q2159*H2159</f>
        <v>1.2500000000000001E-2</v>
      </c>
      <c r="S2159" s="147">
        <v>0</v>
      </c>
      <c r="T2159" s="148">
        <f>S2159*H2159</f>
        <v>0</v>
      </c>
      <c r="AR2159" s="149" t="s">
        <v>498</v>
      </c>
      <c r="AT2159" s="149" t="s">
        <v>1020</v>
      </c>
      <c r="AU2159" s="149" t="s">
        <v>85</v>
      </c>
      <c r="AY2159" s="17" t="s">
        <v>282</v>
      </c>
      <c r="BE2159" s="150">
        <f>IF(N2159="základní",J2159,0)</f>
        <v>0</v>
      </c>
      <c r="BF2159" s="150">
        <f>IF(N2159="snížená",J2159,0)</f>
        <v>0</v>
      </c>
      <c r="BG2159" s="150">
        <f>IF(N2159="zákl. přenesená",J2159,0)</f>
        <v>0</v>
      </c>
      <c r="BH2159" s="150">
        <f>IF(N2159="sníž. přenesená",J2159,0)</f>
        <v>0</v>
      </c>
      <c r="BI2159" s="150">
        <f>IF(N2159="nulová",J2159,0)</f>
        <v>0</v>
      </c>
      <c r="BJ2159" s="17" t="s">
        <v>83</v>
      </c>
      <c r="BK2159" s="150">
        <f>ROUND(I2159*H2159,2)</f>
        <v>0</v>
      </c>
      <c r="BL2159" s="17" t="s">
        <v>199</v>
      </c>
      <c r="BM2159" s="149" t="s">
        <v>2533</v>
      </c>
    </row>
    <row r="2160" spans="2:65" s="15" customFormat="1" x14ac:dyDescent="0.2">
      <c r="B2160" s="173"/>
      <c r="D2160" s="152" t="s">
        <v>290</v>
      </c>
      <c r="E2160" s="174" t="s">
        <v>1</v>
      </c>
      <c r="F2160" s="175" t="s">
        <v>2534</v>
      </c>
      <c r="H2160" s="174" t="s">
        <v>1</v>
      </c>
      <c r="I2160" s="176"/>
      <c r="L2160" s="173"/>
      <c r="M2160" s="177"/>
      <c r="T2160" s="178"/>
      <c r="AT2160" s="174" t="s">
        <v>290</v>
      </c>
      <c r="AU2160" s="174" t="s">
        <v>85</v>
      </c>
      <c r="AV2160" s="15" t="s">
        <v>83</v>
      </c>
      <c r="AW2160" s="15" t="s">
        <v>32</v>
      </c>
      <c r="AX2160" s="15" t="s">
        <v>76</v>
      </c>
      <c r="AY2160" s="174" t="s">
        <v>282</v>
      </c>
    </row>
    <row r="2161" spans="2:65" s="12" customFormat="1" x14ac:dyDescent="0.2">
      <c r="B2161" s="151"/>
      <c r="D2161" s="152" t="s">
        <v>290</v>
      </c>
      <c r="E2161" s="153" t="s">
        <v>1</v>
      </c>
      <c r="F2161" s="154" t="s">
        <v>83</v>
      </c>
      <c r="H2161" s="155">
        <v>1</v>
      </c>
      <c r="I2161" s="156"/>
      <c r="L2161" s="151"/>
      <c r="M2161" s="157"/>
      <c r="T2161" s="158"/>
      <c r="AT2161" s="153" t="s">
        <v>290</v>
      </c>
      <c r="AU2161" s="153" t="s">
        <v>85</v>
      </c>
      <c r="AV2161" s="12" t="s">
        <v>85</v>
      </c>
      <c r="AW2161" s="12" t="s">
        <v>32</v>
      </c>
      <c r="AX2161" s="12" t="s">
        <v>76</v>
      </c>
      <c r="AY2161" s="153" t="s">
        <v>282</v>
      </c>
    </row>
    <row r="2162" spans="2:65" s="14" customFormat="1" x14ac:dyDescent="0.2">
      <c r="B2162" s="166"/>
      <c r="D2162" s="152" t="s">
        <v>290</v>
      </c>
      <c r="E2162" s="167" t="s">
        <v>1</v>
      </c>
      <c r="F2162" s="168" t="s">
        <v>306</v>
      </c>
      <c r="H2162" s="169">
        <v>1</v>
      </c>
      <c r="I2162" s="170"/>
      <c r="L2162" s="166"/>
      <c r="M2162" s="171"/>
      <c r="T2162" s="172"/>
      <c r="AT2162" s="167" t="s">
        <v>290</v>
      </c>
      <c r="AU2162" s="167" t="s">
        <v>85</v>
      </c>
      <c r="AV2162" s="14" t="s">
        <v>105</v>
      </c>
      <c r="AW2162" s="14" t="s">
        <v>32</v>
      </c>
      <c r="AX2162" s="14" t="s">
        <v>76</v>
      </c>
      <c r="AY2162" s="167" t="s">
        <v>282</v>
      </c>
    </row>
    <row r="2163" spans="2:65" s="13" customFormat="1" x14ac:dyDescent="0.2">
      <c r="B2163" s="159"/>
      <c r="D2163" s="152" t="s">
        <v>290</v>
      </c>
      <c r="E2163" s="160" t="s">
        <v>1</v>
      </c>
      <c r="F2163" s="161" t="s">
        <v>292</v>
      </c>
      <c r="H2163" s="162">
        <v>1</v>
      </c>
      <c r="I2163" s="163"/>
      <c r="L2163" s="159"/>
      <c r="M2163" s="164"/>
      <c r="T2163" s="165"/>
      <c r="AT2163" s="160" t="s">
        <v>290</v>
      </c>
      <c r="AU2163" s="160" t="s">
        <v>85</v>
      </c>
      <c r="AV2163" s="13" t="s">
        <v>288</v>
      </c>
      <c r="AW2163" s="13" t="s">
        <v>32</v>
      </c>
      <c r="AX2163" s="13" t="s">
        <v>83</v>
      </c>
      <c r="AY2163" s="160" t="s">
        <v>282</v>
      </c>
    </row>
    <row r="2164" spans="2:65" s="1" customFormat="1" ht="33" customHeight="1" x14ac:dyDescent="0.2">
      <c r="B2164" s="32"/>
      <c r="C2164" s="179" t="s">
        <v>2535</v>
      </c>
      <c r="D2164" s="179" t="s">
        <v>1020</v>
      </c>
      <c r="E2164" s="180" t="s">
        <v>2536</v>
      </c>
      <c r="F2164" s="181" t="s">
        <v>2537</v>
      </c>
      <c r="G2164" s="182" t="s">
        <v>613</v>
      </c>
      <c r="H2164" s="183">
        <v>1</v>
      </c>
      <c r="I2164" s="184"/>
      <c r="J2164" s="185">
        <f>ROUND(I2164*H2164,2)</f>
        <v>0</v>
      </c>
      <c r="K2164" s="186"/>
      <c r="L2164" s="187"/>
      <c r="M2164" s="188" t="s">
        <v>1</v>
      </c>
      <c r="N2164" s="189" t="s">
        <v>41</v>
      </c>
      <c r="P2164" s="147">
        <f>O2164*H2164</f>
        <v>0</v>
      </c>
      <c r="Q2164" s="147">
        <v>1.2500000000000001E-2</v>
      </c>
      <c r="R2164" s="147">
        <f>Q2164*H2164</f>
        <v>1.2500000000000001E-2</v>
      </c>
      <c r="S2164" s="147">
        <v>0</v>
      </c>
      <c r="T2164" s="148">
        <f>S2164*H2164</f>
        <v>0</v>
      </c>
      <c r="AR2164" s="149" t="s">
        <v>498</v>
      </c>
      <c r="AT2164" s="149" t="s">
        <v>1020</v>
      </c>
      <c r="AU2164" s="149" t="s">
        <v>85</v>
      </c>
      <c r="AY2164" s="17" t="s">
        <v>282</v>
      </c>
      <c r="BE2164" s="150">
        <f>IF(N2164="základní",J2164,0)</f>
        <v>0</v>
      </c>
      <c r="BF2164" s="150">
        <f>IF(N2164="snížená",J2164,0)</f>
        <v>0</v>
      </c>
      <c r="BG2164" s="150">
        <f>IF(N2164="zákl. přenesená",J2164,0)</f>
        <v>0</v>
      </c>
      <c r="BH2164" s="150">
        <f>IF(N2164="sníž. přenesená",J2164,0)</f>
        <v>0</v>
      </c>
      <c r="BI2164" s="150">
        <f>IF(N2164="nulová",J2164,0)</f>
        <v>0</v>
      </c>
      <c r="BJ2164" s="17" t="s">
        <v>83</v>
      </c>
      <c r="BK2164" s="150">
        <f>ROUND(I2164*H2164,2)</f>
        <v>0</v>
      </c>
      <c r="BL2164" s="17" t="s">
        <v>199</v>
      </c>
      <c r="BM2164" s="149" t="s">
        <v>2538</v>
      </c>
    </row>
    <row r="2165" spans="2:65" s="15" customFormat="1" x14ac:dyDescent="0.2">
      <c r="B2165" s="173"/>
      <c r="D2165" s="152" t="s">
        <v>290</v>
      </c>
      <c r="E2165" s="174" t="s">
        <v>1</v>
      </c>
      <c r="F2165" s="175" t="s">
        <v>2539</v>
      </c>
      <c r="H2165" s="174" t="s">
        <v>1</v>
      </c>
      <c r="I2165" s="176"/>
      <c r="L2165" s="173"/>
      <c r="M2165" s="177"/>
      <c r="T2165" s="178"/>
      <c r="AT2165" s="174" t="s">
        <v>290</v>
      </c>
      <c r="AU2165" s="174" t="s">
        <v>85</v>
      </c>
      <c r="AV2165" s="15" t="s">
        <v>83</v>
      </c>
      <c r="AW2165" s="15" t="s">
        <v>32</v>
      </c>
      <c r="AX2165" s="15" t="s">
        <v>76</v>
      </c>
      <c r="AY2165" s="174" t="s">
        <v>282</v>
      </c>
    </row>
    <row r="2166" spans="2:65" s="12" customFormat="1" x14ac:dyDescent="0.2">
      <c r="B2166" s="151"/>
      <c r="D2166" s="152" t="s">
        <v>290</v>
      </c>
      <c r="E2166" s="153" t="s">
        <v>1</v>
      </c>
      <c r="F2166" s="154" t="s">
        <v>83</v>
      </c>
      <c r="H2166" s="155">
        <v>1</v>
      </c>
      <c r="I2166" s="156"/>
      <c r="L2166" s="151"/>
      <c r="M2166" s="157"/>
      <c r="T2166" s="158"/>
      <c r="AT2166" s="153" t="s">
        <v>290</v>
      </c>
      <c r="AU2166" s="153" t="s">
        <v>85</v>
      </c>
      <c r="AV2166" s="12" t="s">
        <v>85</v>
      </c>
      <c r="AW2166" s="12" t="s">
        <v>32</v>
      </c>
      <c r="AX2166" s="12" t="s">
        <v>76</v>
      </c>
      <c r="AY2166" s="153" t="s">
        <v>282</v>
      </c>
    </row>
    <row r="2167" spans="2:65" s="14" customFormat="1" x14ac:dyDescent="0.2">
      <c r="B2167" s="166"/>
      <c r="D2167" s="152" t="s">
        <v>290</v>
      </c>
      <c r="E2167" s="167" t="s">
        <v>1</v>
      </c>
      <c r="F2167" s="168" t="s">
        <v>306</v>
      </c>
      <c r="H2167" s="169">
        <v>1</v>
      </c>
      <c r="I2167" s="170"/>
      <c r="L2167" s="166"/>
      <c r="M2167" s="171"/>
      <c r="T2167" s="172"/>
      <c r="AT2167" s="167" t="s">
        <v>290</v>
      </c>
      <c r="AU2167" s="167" t="s">
        <v>85</v>
      </c>
      <c r="AV2167" s="14" t="s">
        <v>105</v>
      </c>
      <c r="AW2167" s="14" t="s">
        <v>32</v>
      </c>
      <c r="AX2167" s="14" t="s">
        <v>76</v>
      </c>
      <c r="AY2167" s="167" t="s">
        <v>282</v>
      </c>
    </row>
    <row r="2168" spans="2:65" s="13" customFormat="1" x14ac:dyDescent="0.2">
      <c r="B2168" s="159"/>
      <c r="D2168" s="152" t="s">
        <v>290</v>
      </c>
      <c r="E2168" s="160" t="s">
        <v>1</v>
      </c>
      <c r="F2168" s="161" t="s">
        <v>292</v>
      </c>
      <c r="H2168" s="162">
        <v>1</v>
      </c>
      <c r="I2168" s="163"/>
      <c r="L2168" s="159"/>
      <c r="M2168" s="164"/>
      <c r="T2168" s="165"/>
      <c r="AT2168" s="160" t="s">
        <v>290</v>
      </c>
      <c r="AU2168" s="160" t="s">
        <v>85</v>
      </c>
      <c r="AV2168" s="13" t="s">
        <v>288</v>
      </c>
      <c r="AW2168" s="13" t="s">
        <v>32</v>
      </c>
      <c r="AX2168" s="13" t="s">
        <v>83</v>
      </c>
      <c r="AY2168" s="160" t="s">
        <v>282</v>
      </c>
    </row>
    <row r="2169" spans="2:65" s="1" customFormat="1" ht="24.2" customHeight="1" x14ac:dyDescent="0.2">
      <c r="B2169" s="32"/>
      <c r="C2169" s="137" t="s">
        <v>2540</v>
      </c>
      <c r="D2169" s="137" t="s">
        <v>284</v>
      </c>
      <c r="E2169" s="138" t="s">
        <v>2541</v>
      </c>
      <c r="F2169" s="139" t="s">
        <v>2542</v>
      </c>
      <c r="G2169" s="140" t="s">
        <v>613</v>
      </c>
      <c r="H2169" s="141">
        <v>12</v>
      </c>
      <c r="I2169" s="142"/>
      <c r="J2169" s="143">
        <f>ROUND(I2169*H2169,2)</f>
        <v>0</v>
      </c>
      <c r="K2169" s="144"/>
      <c r="L2169" s="32"/>
      <c r="M2169" s="145" t="s">
        <v>1</v>
      </c>
      <c r="N2169" s="146" t="s">
        <v>41</v>
      </c>
      <c r="P2169" s="147">
        <f>O2169*H2169</f>
        <v>0</v>
      </c>
      <c r="Q2169" s="147">
        <v>0</v>
      </c>
      <c r="R2169" s="147">
        <f>Q2169*H2169</f>
        <v>0</v>
      </c>
      <c r="S2169" s="147">
        <v>0</v>
      </c>
      <c r="T2169" s="148">
        <f>S2169*H2169</f>
        <v>0</v>
      </c>
      <c r="AR2169" s="149" t="s">
        <v>199</v>
      </c>
      <c r="AT2169" s="149" t="s">
        <v>284</v>
      </c>
      <c r="AU2169" s="149" t="s">
        <v>85</v>
      </c>
      <c r="AY2169" s="17" t="s">
        <v>282</v>
      </c>
      <c r="BE2169" s="150">
        <f>IF(N2169="základní",J2169,0)</f>
        <v>0</v>
      </c>
      <c r="BF2169" s="150">
        <f>IF(N2169="snížená",J2169,0)</f>
        <v>0</v>
      </c>
      <c r="BG2169" s="150">
        <f>IF(N2169="zákl. přenesená",J2169,0)</f>
        <v>0</v>
      </c>
      <c r="BH2169" s="150">
        <f>IF(N2169="sníž. přenesená",J2169,0)</f>
        <v>0</v>
      </c>
      <c r="BI2169" s="150">
        <f>IF(N2169="nulová",J2169,0)</f>
        <v>0</v>
      </c>
      <c r="BJ2169" s="17" t="s">
        <v>83</v>
      </c>
      <c r="BK2169" s="150">
        <f>ROUND(I2169*H2169,2)</f>
        <v>0</v>
      </c>
      <c r="BL2169" s="17" t="s">
        <v>199</v>
      </c>
      <c r="BM2169" s="149" t="s">
        <v>2543</v>
      </c>
    </row>
    <row r="2170" spans="2:65" s="12" customFormat="1" x14ac:dyDescent="0.2">
      <c r="B2170" s="151"/>
      <c r="D2170" s="152" t="s">
        <v>290</v>
      </c>
      <c r="E2170" s="153" t="s">
        <v>1</v>
      </c>
      <c r="F2170" s="154" t="s">
        <v>2544</v>
      </c>
      <c r="H2170" s="155">
        <v>12</v>
      </c>
      <c r="I2170" s="156"/>
      <c r="L2170" s="151"/>
      <c r="M2170" s="157"/>
      <c r="T2170" s="158"/>
      <c r="AT2170" s="153" t="s">
        <v>290</v>
      </c>
      <c r="AU2170" s="153" t="s">
        <v>85</v>
      </c>
      <c r="AV2170" s="12" t="s">
        <v>85</v>
      </c>
      <c r="AW2170" s="12" t="s">
        <v>32</v>
      </c>
      <c r="AX2170" s="12" t="s">
        <v>76</v>
      </c>
      <c r="AY2170" s="153" t="s">
        <v>282</v>
      </c>
    </row>
    <row r="2171" spans="2:65" s="13" customFormat="1" x14ac:dyDescent="0.2">
      <c r="B2171" s="159"/>
      <c r="D2171" s="152" t="s">
        <v>290</v>
      </c>
      <c r="E2171" s="160" t="s">
        <v>1</v>
      </c>
      <c r="F2171" s="161" t="s">
        <v>292</v>
      </c>
      <c r="H2171" s="162">
        <v>12</v>
      </c>
      <c r="I2171" s="163"/>
      <c r="L2171" s="159"/>
      <c r="M2171" s="164"/>
      <c r="T2171" s="165"/>
      <c r="AT2171" s="160" t="s">
        <v>290</v>
      </c>
      <c r="AU2171" s="160" t="s">
        <v>85</v>
      </c>
      <c r="AV2171" s="13" t="s">
        <v>288</v>
      </c>
      <c r="AW2171" s="13" t="s">
        <v>32</v>
      </c>
      <c r="AX2171" s="13" t="s">
        <v>83</v>
      </c>
      <c r="AY2171" s="160" t="s">
        <v>282</v>
      </c>
    </row>
    <row r="2172" spans="2:65" s="1" customFormat="1" ht="24.2" customHeight="1" x14ac:dyDescent="0.2">
      <c r="B2172" s="32"/>
      <c r="C2172" s="137" t="s">
        <v>2545</v>
      </c>
      <c r="D2172" s="137" t="s">
        <v>284</v>
      </c>
      <c r="E2172" s="138" t="s">
        <v>2546</v>
      </c>
      <c r="F2172" s="139" t="s">
        <v>2547</v>
      </c>
      <c r="G2172" s="140" t="s">
        <v>613</v>
      </c>
      <c r="H2172" s="141">
        <v>5</v>
      </c>
      <c r="I2172" s="142"/>
      <c r="J2172" s="143">
        <f>ROUND(I2172*H2172,2)</f>
        <v>0</v>
      </c>
      <c r="K2172" s="144"/>
      <c r="L2172" s="32"/>
      <c r="M2172" s="145" t="s">
        <v>1</v>
      </c>
      <c r="N2172" s="146" t="s">
        <v>41</v>
      </c>
      <c r="P2172" s="147">
        <f>O2172*H2172</f>
        <v>0</v>
      </c>
      <c r="Q2172" s="147">
        <v>0</v>
      </c>
      <c r="R2172" s="147">
        <f>Q2172*H2172</f>
        <v>0</v>
      </c>
      <c r="S2172" s="147">
        <v>0</v>
      </c>
      <c r="T2172" s="148">
        <f>S2172*H2172</f>
        <v>0</v>
      </c>
      <c r="AR2172" s="149" t="s">
        <v>199</v>
      </c>
      <c r="AT2172" s="149" t="s">
        <v>284</v>
      </c>
      <c r="AU2172" s="149" t="s">
        <v>85</v>
      </c>
      <c r="AY2172" s="17" t="s">
        <v>282</v>
      </c>
      <c r="BE2172" s="150">
        <f>IF(N2172="základní",J2172,0)</f>
        <v>0</v>
      </c>
      <c r="BF2172" s="150">
        <f>IF(N2172="snížená",J2172,0)</f>
        <v>0</v>
      </c>
      <c r="BG2172" s="150">
        <f>IF(N2172="zákl. přenesená",J2172,0)</f>
        <v>0</v>
      </c>
      <c r="BH2172" s="150">
        <f>IF(N2172="sníž. přenesená",J2172,0)</f>
        <v>0</v>
      </c>
      <c r="BI2172" s="150">
        <f>IF(N2172="nulová",J2172,0)</f>
        <v>0</v>
      </c>
      <c r="BJ2172" s="17" t="s">
        <v>83</v>
      </c>
      <c r="BK2172" s="150">
        <f>ROUND(I2172*H2172,2)</f>
        <v>0</v>
      </c>
      <c r="BL2172" s="17" t="s">
        <v>199</v>
      </c>
      <c r="BM2172" s="149" t="s">
        <v>2548</v>
      </c>
    </row>
    <row r="2173" spans="2:65" s="12" customFormat="1" x14ac:dyDescent="0.2">
      <c r="B2173" s="151"/>
      <c r="D2173" s="152" t="s">
        <v>290</v>
      </c>
      <c r="E2173" s="153" t="s">
        <v>1</v>
      </c>
      <c r="F2173" s="154" t="s">
        <v>2549</v>
      </c>
      <c r="H2173" s="155">
        <v>5</v>
      </c>
      <c r="I2173" s="156"/>
      <c r="L2173" s="151"/>
      <c r="M2173" s="157"/>
      <c r="T2173" s="158"/>
      <c r="AT2173" s="153" t="s">
        <v>290</v>
      </c>
      <c r="AU2173" s="153" t="s">
        <v>85</v>
      </c>
      <c r="AV2173" s="12" t="s">
        <v>85</v>
      </c>
      <c r="AW2173" s="12" t="s">
        <v>32</v>
      </c>
      <c r="AX2173" s="12" t="s">
        <v>76</v>
      </c>
      <c r="AY2173" s="153" t="s">
        <v>282</v>
      </c>
    </row>
    <row r="2174" spans="2:65" s="13" customFormat="1" x14ac:dyDescent="0.2">
      <c r="B2174" s="159"/>
      <c r="D2174" s="152" t="s">
        <v>290</v>
      </c>
      <c r="E2174" s="160" t="s">
        <v>1</v>
      </c>
      <c r="F2174" s="161" t="s">
        <v>292</v>
      </c>
      <c r="H2174" s="162">
        <v>5</v>
      </c>
      <c r="I2174" s="163"/>
      <c r="L2174" s="159"/>
      <c r="M2174" s="164"/>
      <c r="T2174" s="165"/>
      <c r="AT2174" s="160" t="s">
        <v>290</v>
      </c>
      <c r="AU2174" s="160" t="s">
        <v>85</v>
      </c>
      <c r="AV2174" s="13" t="s">
        <v>288</v>
      </c>
      <c r="AW2174" s="13" t="s">
        <v>32</v>
      </c>
      <c r="AX2174" s="13" t="s">
        <v>83</v>
      </c>
      <c r="AY2174" s="160" t="s">
        <v>282</v>
      </c>
    </row>
    <row r="2175" spans="2:65" s="1" customFormat="1" ht="24.2" customHeight="1" x14ac:dyDescent="0.2">
      <c r="B2175" s="32"/>
      <c r="C2175" s="137" t="s">
        <v>2550</v>
      </c>
      <c r="D2175" s="137" t="s">
        <v>284</v>
      </c>
      <c r="E2175" s="138" t="s">
        <v>2551</v>
      </c>
      <c r="F2175" s="139" t="s">
        <v>2552</v>
      </c>
      <c r="G2175" s="140" t="s">
        <v>613</v>
      </c>
      <c r="H2175" s="141">
        <v>5</v>
      </c>
      <c r="I2175" s="142"/>
      <c r="J2175" s="143">
        <f>ROUND(I2175*H2175,2)</f>
        <v>0</v>
      </c>
      <c r="K2175" s="144"/>
      <c r="L2175" s="32"/>
      <c r="M2175" s="145" t="s">
        <v>1</v>
      </c>
      <c r="N2175" s="146" t="s">
        <v>41</v>
      </c>
      <c r="P2175" s="147">
        <f>O2175*H2175</f>
        <v>0</v>
      </c>
      <c r="Q2175" s="147">
        <v>0</v>
      </c>
      <c r="R2175" s="147">
        <f>Q2175*H2175</f>
        <v>0</v>
      </c>
      <c r="S2175" s="147">
        <v>0</v>
      </c>
      <c r="T2175" s="148">
        <f>S2175*H2175</f>
        <v>0</v>
      </c>
      <c r="AR2175" s="149" t="s">
        <v>199</v>
      </c>
      <c r="AT2175" s="149" t="s">
        <v>284</v>
      </c>
      <c r="AU2175" s="149" t="s">
        <v>85</v>
      </c>
      <c r="AY2175" s="17" t="s">
        <v>282</v>
      </c>
      <c r="BE2175" s="150">
        <f>IF(N2175="základní",J2175,0)</f>
        <v>0</v>
      </c>
      <c r="BF2175" s="150">
        <f>IF(N2175="snížená",J2175,0)</f>
        <v>0</v>
      </c>
      <c r="BG2175" s="150">
        <f>IF(N2175="zákl. přenesená",J2175,0)</f>
        <v>0</v>
      </c>
      <c r="BH2175" s="150">
        <f>IF(N2175="sníž. přenesená",J2175,0)</f>
        <v>0</v>
      </c>
      <c r="BI2175" s="150">
        <f>IF(N2175="nulová",J2175,0)</f>
        <v>0</v>
      </c>
      <c r="BJ2175" s="17" t="s">
        <v>83</v>
      </c>
      <c r="BK2175" s="150">
        <f>ROUND(I2175*H2175,2)</f>
        <v>0</v>
      </c>
      <c r="BL2175" s="17" t="s">
        <v>199</v>
      </c>
      <c r="BM2175" s="149" t="s">
        <v>2553</v>
      </c>
    </row>
    <row r="2176" spans="2:65" s="12" customFormat="1" x14ac:dyDescent="0.2">
      <c r="B2176" s="151"/>
      <c r="D2176" s="152" t="s">
        <v>290</v>
      </c>
      <c r="E2176" s="153" t="s">
        <v>1</v>
      </c>
      <c r="F2176" s="154" t="s">
        <v>2549</v>
      </c>
      <c r="H2176" s="155">
        <v>5</v>
      </c>
      <c r="I2176" s="156"/>
      <c r="L2176" s="151"/>
      <c r="M2176" s="157"/>
      <c r="T2176" s="158"/>
      <c r="AT2176" s="153" t="s">
        <v>290</v>
      </c>
      <c r="AU2176" s="153" t="s">
        <v>85</v>
      </c>
      <c r="AV2176" s="12" t="s">
        <v>85</v>
      </c>
      <c r="AW2176" s="12" t="s">
        <v>32</v>
      </c>
      <c r="AX2176" s="12" t="s">
        <v>76</v>
      </c>
      <c r="AY2176" s="153" t="s">
        <v>282</v>
      </c>
    </row>
    <row r="2177" spans="2:65" s="13" customFormat="1" x14ac:dyDescent="0.2">
      <c r="B2177" s="159"/>
      <c r="D2177" s="152" t="s">
        <v>290</v>
      </c>
      <c r="E2177" s="160" t="s">
        <v>1</v>
      </c>
      <c r="F2177" s="161" t="s">
        <v>292</v>
      </c>
      <c r="H2177" s="162">
        <v>5</v>
      </c>
      <c r="I2177" s="163"/>
      <c r="L2177" s="159"/>
      <c r="M2177" s="164"/>
      <c r="T2177" s="165"/>
      <c r="AT2177" s="160" t="s">
        <v>290</v>
      </c>
      <c r="AU2177" s="160" t="s">
        <v>85</v>
      </c>
      <c r="AV2177" s="13" t="s">
        <v>288</v>
      </c>
      <c r="AW2177" s="13" t="s">
        <v>32</v>
      </c>
      <c r="AX2177" s="13" t="s">
        <v>83</v>
      </c>
      <c r="AY2177" s="160" t="s">
        <v>282</v>
      </c>
    </row>
    <row r="2178" spans="2:65" s="1" customFormat="1" ht="37.9" customHeight="1" x14ac:dyDescent="0.2">
      <c r="B2178" s="32"/>
      <c r="C2178" s="179" t="s">
        <v>2554</v>
      </c>
      <c r="D2178" s="179" t="s">
        <v>1020</v>
      </c>
      <c r="E2178" s="180" t="s">
        <v>2555</v>
      </c>
      <c r="F2178" s="181" t="s">
        <v>2556</v>
      </c>
      <c r="G2178" s="182" t="s">
        <v>471</v>
      </c>
      <c r="H2178" s="183">
        <v>15</v>
      </c>
      <c r="I2178" s="184"/>
      <c r="J2178" s="185">
        <f>ROUND(I2178*H2178,2)</f>
        <v>0</v>
      </c>
      <c r="K2178" s="186"/>
      <c r="L2178" s="187"/>
      <c r="M2178" s="188" t="s">
        <v>1</v>
      </c>
      <c r="N2178" s="189" t="s">
        <v>41</v>
      </c>
      <c r="P2178" s="147">
        <f>O2178*H2178</f>
        <v>0</v>
      </c>
      <c r="Q2178" s="147">
        <v>3.0000000000000001E-3</v>
      </c>
      <c r="R2178" s="147">
        <f>Q2178*H2178</f>
        <v>4.4999999999999998E-2</v>
      </c>
      <c r="S2178" s="147">
        <v>0</v>
      </c>
      <c r="T2178" s="148">
        <f>S2178*H2178</f>
        <v>0</v>
      </c>
      <c r="AR2178" s="149" t="s">
        <v>498</v>
      </c>
      <c r="AT2178" s="149" t="s">
        <v>1020</v>
      </c>
      <c r="AU2178" s="149" t="s">
        <v>85</v>
      </c>
      <c r="AY2178" s="17" t="s">
        <v>282</v>
      </c>
      <c r="BE2178" s="150">
        <f>IF(N2178="základní",J2178,0)</f>
        <v>0</v>
      </c>
      <c r="BF2178" s="150">
        <f>IF(N2178="snížená",J2178,0)</f>
        <v>0</v>
      </c>
      <c r="BG2178" s="150">
        <f>IF(N2178="zákl. přenesená",J2178,0)</f>
        <v>0</v>
      </c>
      <c r="BH2178" s="150">
        <f>IF(N2178="sníž. přenesená",J2178,0)</f>
        <v>0</v>
      </c>
      <c r="BI2178" s="150">
        <f>IF(N2178="nulová",J2178,0)</f>
        <v>0</v>
      </c>
      <c r="BJ2178" s="17" t="s">
        <v>83</v>
      </c>
      <c r="BK2178" s="150">
        <f>ROUND(I2178*H2178,2)</f>
        <v>0</v>
      </c>
      <c r="BL2178" s="17" t="s">
        <v>199</v>
      </c>
      <c r="BM2178" s="149" t="s">
        <v>2557</v>
      </c>
    </row>
    <row r="2179" spans="2:65" s="15" customFormat="1" x14ac:dyDescent="0.2">
      <c r="B2179" s="173"/>
      <c r="D2179" s="152" t="s">
        <v>290</v>
      </c>
      <c r="E2179" s="174" t="s">
        <v>1</v>
      </c>
      <c r="F2179" s="175" t="s">
        <v>2558</v>
      </c>
      <c r="H2179" s="174" t="s">
        <v>1</v>
      </c>
      <c r="I2179" s="176"/>
      <c r="L2179" s="173"/>
      <c r="M2179" s="177"/>
      <c r="T2179" s="178"/>
      <c r="AT2179" s="174" t="s">
        <v>290</v>
      </c>
      <c r="AU2179" s="174" t="s">
        <v>85</v>
      </c>
      <c r="AV2179" s="15" t="s">
        <v>83</v>
      </c>
      <c r="AW2179" s="15" t="s">
        <v>32</v>
      </c>
      <c r="AX2179" s="15" t="s">
        <v>76</v>
      </c>
      <c r="AY2179" s="174" t="s">
        <v>282</v>
      </c>
    </row>
    <row r="2180" spans="2:65" s="12" customFormat="1" x14ac:dyDescent="0.2">
      <c r="B2180" s="151"/>
      <c r="D2180" s="152" t="s">
        <v>290</v>
      </c>
      <c r="E2180" s="153" t="s">
        <v>1</v>
      </c>
      <c r="F2180" s="154" t="s">
        <v>2559</v>
      </c>
      <c r="H2180" s="155">
        <v>15</v>
      </c>
      <c r="I2180" s="156"/>
      <c r="L2180" s="151"/>
      <c r="M2180" s="157"/>
      <c r="T2180" s="158"/>
      <c r="AT2180" s="153" t="s">
        <v>290</v>
      </c>
      <c r="AU2180" s="153" t="s">
        <v>85</v>
      </c>
      <c r="AV2180" s="12" t="s">
        <v>85</v>
      </c>
      <c r="AW2180" s="12" t="s">
        <v>32</v>
      </c>
      <c r="AX2180" s="12" t="s">
        <v>76</v>
      </c>
      <c r="AY2180" s="153" t="s">
        <v>282</v>
      </c>
    </row>
    <row r="2181" spans="2:65" s="13" customFormat="1" x14ac:dyDescent="0.2">
      <c r="B2181" s="159"/>
      <c r="D2181" s="152" t="s">
        <v>290</v>
      </c>
      <c r="E2181" s="160" t="s">
        <v>1</v>
      </c>
      <c r="F2181" s="161" t="s">
        <v>292</v>
      </c>
      <c r="H2181" s="162">
        <v>15</v>
      </c>
      <c r="I2181" s="163"/>
      <c r="L2181" s="159"/>
      <c r="M2181" s="164"/>
      <c r="T2181" s="165"/>
      <c r="AT2181" s="160" t="s">
        <v>290</v>
      </c>
      <c r="AU2181" s="160" t="s">
        <v>85</v>
      </c>
      <c r="AV2181" s="13" t="s">
        <v>288</v>
      </c>
      <c r="AW2181" s="13" t="s">
        <v>32</v>
      </c>
      <c r="AX2181" s="13" t="s">
        <v>83</v>
      </c>
      <c r="AY2181" s="160" t="s">
        <v>282</v>
      </c>
    </row>
    <row r="2182" spans="2:65" s="1" customFormat="1" ht="37.9" customHeight="1" x14ac:dyDescent="0.2">
      <c r="B2182" s="32"/>
      <c r="C2182" s="179" t="s">
        <v>2560</v>
      </c>
      <c r="D2182" s="179" t="s">
        <v>1020</v>
      </c>
      <c r="E2182" s="180" t="s">
        <v>2561</v>
      </c>
      <c r="F2182" s="181" t="s">
        <v>2562</v>
      </c>
      <c r="G2182" s="182" t="s">
        <v>471</v>
      </c>
      <c r="H2182" s="183">
        <v>36.72</v>
      </c>
      <c r="I2182" s="184"/>
      <c r="J2182" s="185">
        <f>ROUND(I2182*H2182,2)</f>
        <v>0</v>
      </c>
      <c r="K2182" s="186"/>
      <c r="L2182" s="187"/>
      <c r="M2182" s="188" t="s">
        <v>1</v>
      </c>
      <c r="N2182" s="189" t="s">
        <v>41</v>
      </c>
      <c r="P2182" s="147">
        <f>O2182*H2182</f>
        <v>0</v>
      </c>
      <c r="Q2182" s="147">
        <v>3.0000000000000001E-3</v>
      </c>
      <c r="R2182" s="147">
        <f>Q2182*H2182</f>
        <v>0.11015999999999999</v>
      </c>
      <c r="S2182" s="147">
        <v>0</v>
      </c>
      <c r="T2182" s="148">
        <f>S2182*H2182</f>
        <v>0</v>
      </c>
      <c r="AR2182" s="149" t="s">
        <v>498</v>
      </c>
      <c r="AT2182" s="149" t="s">
        <v>1020</v>
      </c>
      <c r="AU2182" s="149" t="s">
        <v>85</v>
      </c>
      <c r="AY2182" s="17" t="s">
        <v>282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199</v>
      </c>
      <c r="BM2182" s="149" t="s">
        <v>2563</v>
      </c>
    </row>
    <row r="2183" spans="2:65" s="15" customFormat="1" x14ac:dyDescent="0.2">
      <c r="B2183" s="173"/>
      <c r="D2183" s="152" t="s">
        <v>290</v>
      </c>
      <c r="E2183" s="174" t="s">
        <v>1</v>
      </c>
      <c r="F2183" s="175" t="s">
        <v>2564</v>
      </c>
      <c r="H2183" s="174" t="s">
        <v>1</v>
      </c>
      <c r="I2183" s="176"/>
      <c r="L2183" s="173"/>
      <c r="M2183" s="177"/>
      <c r="T2183" s="178"/>
      <c r="AT2183" s="174" t="s">
        <v>290</v>
      </c>
      <c r="AU2183" s="174" t="s">
        <v>85</v>
      </c>
      <c r="AV2183" s="15" t="s">
        <v>83</v>
      </c>
      <c r="AW2183" s="15" t="s">
        <v>32</v>
      </c>
      <c r="AX2183" s="15" t="s">
        <v>76</v>
      </c>
      <c r="AY2183" s="174" t="s">
        <v>282</v>
      </c>
    </row>
    <row r="2184" spans="2:65" s="12" customFormat="1" x14ac:dyDescent="0.2">
      <c r="B2184" s="151"/>
      <c r="D2184" s="152" t="s">
        <v>290</v>
      </c>
      <c r="E2184" s="153" t="s">
        <v>1</v>
      </c>
      <c r="F2184" s="154" t="s">
        <v>2565</v>
      </c>
      <c r="H2184" s="155">
        <v>36.72</v>
      </c>
      <c r="I2184" s="156"/>
      <c r="L2184" s="151"/>
      <c r="M2184" s="157"/>
      <c r="T2184" s="158"/>
      <c r="AT2184" s="153" t="s">
        <v>290</v>
      </c>
      <c r="AU2184" s="153" t="s">
        <v>85</v>
      </c>
      <c r="AV2184" s="12" t="s">
        <v>85</v>
      </c>
      <c r="AW2184" s="12" t="s">
        <v>32</v>
      </c>
      <c r="AX2184" s="12" t="s">
        <v>76</v>
      </c>
      <c r="AY2184" s="153" t="s">
        <v>282</v>
      </c>
    </row>
    <row r="2185" spans="2:65" s="14" customFormat="1" x14ac:dyDescent="0.2">
      <c r="B2185" s="166"/>
      <c r="D2185" s="152" t="s">
        <v>290</v>
      </c>
      <c r="E2185" s="167" t="s">
        <v>1</v>
      </c>
      <c r="F2185" s="168" t="s">
        <v>306</v>
      </c>
      <c r="H2185" s="169">
        <v>36.72</v>
      </c>
      <c r="I2185" s="170"/>
      <c r="L2185" s="166"/>
      <c r="M2185" s="171"/>
      <c r="T2185" s="172"/>
      <c r="AT2185" s="167" t="s">
        <v>290</v>
      </c>
      <c r="AU2185" s="167" t="s">
        <v>85</v>
      </c>
      <c r="AV2185" s="14" t="s">
        <v>105</v>
      </c>
      <c r="AW2185" s="14" t="s">
        <v>32</v>
      </c>
      <c r="AX2185" s="14" t="s">
        <v>76</v>
      </c>
      <c r="AY2185" s="167" t="s">
        <v>282</v>
      </c>
    </row>
    <row r="2186" spans="2:65" s="13" customFormat="1" x14ac:dyDescent="0.2">
      <c r="B2186" s="159"/>
      <c r="D2186" s="152" t="s">
        <v>290</v>
      </c>
      <c r="E2186" s="160" t="s">
        <v>1</v>
      </c>
      <c r="F2186" s="161" t="s">
        <v>292</v>
      </c>
      <c r="H2186" s="162">
        <v>36.72</v>
      </c>
      <c r="I2186" s="163"/>
      <c r="L2186" s="159"/>
      <c r="M2186" s="164"/>
      <c r="T2186" s="165"/>
      <c r="AT2186" s="160" t="s">
        <v>290</v>
      </c>
      <c r="AU2186" s="160" t="s">
        <v>85</v>
      </c>
      <c r="AV2186" s="13" t="s">
        <v>288</v>
      </c>
      <c r="AW2186" s="13" t="s">
        <v>32</v>
      </c>
      <c r="AX2186" s="13" t="s">
        <v>83</v>
      </c>
      <c r="AY2186" s="160" t="s">
        <v>282</v>
      </c>
    </row>
    <row r="2187" spans="2:65" s="1" customFormat="1" ht="16.5" customHeight="1" x14ac:dyDescent="0.2">
      <c r="B2187" s="32"/>
      <c r="C2187" s="179" t="s">
        <v>2566</v>
      </c>
      <c r="D2187" s="179" t="s">
        <v>1020</v>
      </c>
      <c r="E2187" s="180" t="s">
        <v>2567</v>
      </c>
      <c r="F2187" s="181" t="s">
        <v>2568</v>
      </c>
      <c r="G2187" s="182" t="s">
        <v>613</v>
      </c>
      <c r="H2187" s="183">
        <v>44</v>
      </c>
      <c r="I2187" s="184"/>
      <c r="J2187" s="185">
        <f>ROUND(I2187*H2187,2)</f>
        <v>0</v>
      </c>
      <c r="K2187" s="186"/>
      <c r="L2187" s="187"/>
      <c r="M2187" s="188" t="s">
        <v>1</v>
      </c>
      <c r="N2187" s="189" t="s">
        <v>41</v>
      </c>
      <c r="P2187" s="147">
        <f>O2187*H2187</f>
        <v>0</v>
      </c>
      <c r="Q2187" s="147">
        <v>6.0000000000000002E-5</v>
      </c>
      <c r="R2187" s="147">
        <f>Q2187*H2187</f>
        <v>2.64E-3</v>
      </c>
      <c r="S2187" s="147">
        <v>0</v>
      </c>
      <c r="T2187" s="148">
        <f>S2187*H2187</f>
        <v>0</v>
      </c>
      <c r="AR2187" s="149" t="s">
        <v>498</v>
      </c>
      <c r="AT2187" s="149" t="s">
        <v>1020</v>
      </c>
      <c r="AU2187" s="149" t="s">
        <v>85</v>
      </c>
      <c r="AY2187" s="17" t="s">
        <v>282</v>
      </c>
      <c r="BE2187" s="150">
        <f>IF(N2187="základní",J2187,0)</f>
        <v>0</v>
      </c>
      <c r="BF2187" s="150">
        <f>IF(N2187="snížená",J2187,0)</f>
        <v>0</v>
      </c>
      <c r="BG2187" s="150">
        <f>IF(N2187="zákl. přenesená",J2187,0)</f>
        <v>0</v>
      </c>
      <c r="BH2187" s="150">
        <f>IF(N2187="sníž. přenesená",J2187,0)</f>
        <v>0</v>
      </c>
      <c r="BI2187" s="150">
        <f>IF(N2187="nulová",J2187,0)</f>
        <v>0</v>
      </c>
      <c r="BJ2187" s="17" t="s">
        <v>83</v>
      </c>
      <c r="BK2187" s="150">
        <f>ROUND(I2187*H2187,2)</f>
        <v>0</v>
      </c>
      <c r="BL2187" s="17" t="s">
        <v>199</v>
      </c>
      <c r="BM2187" s="149" t="s">
        <v>2569</v>
      </c>
    </row>
    <row r="2188" spans="2:65" s="12" customFormat="1" x14ac:dyDescent="0.2">
      <c r="B2188" s="151"/>
      <c r="D2188" s="152" t="s">
        <v>290</v>
      </c>
      <c r="E2188" s="153" t="s">
        <v>1</v>
      </c>
      <c r="F2188" s="154" t="s">
        <v>2570</v>
      </c>
      <c r="H2188" s="155">
        <v>44</v>
      </c>
      <c r="I2188" s="156"/>
      <c r="L2188" s="151"/>
      <c r="M2188" s="157"/>
      <c r="T2188" s="158"/>
      <c r="AT2188" s="153" t="s">
        <v>290</v>
      </c>
      <c r="AU2188" s="153" t="s">
        <v>85</v>
      </c>
      <c r="AV2188" s="12" t="s">
        <v>85</v>
      </c>
      <c r="AW2188" s="12" t="s">
        <v>32</v>
      </c>
      <c r="AX2188" s="12" t="s">
        <v>76</v>
      </c>
      <c r="AY2188" s="153" t="s">
        <v>282</v>
      </c>
    </row>
    <row r="2189" spans="2:65" s="13" customFormat="1" x14ac:dyDescent="0.2">
      <c r="B2189" s="159"/>
      <c r="D2189" s="152" t="s">
        <v>290</v>
      </c>
      <c r="E2189" s="160" t="s">
        <v>1</v>
      </c>
      <c r="F2189" s="161" t="s">
        <v>292</v>
      </c>
      <c r="H2189" s="162">
        <v>44</v>
      </c>
      <c r="I2189" s="163"/>
      <c r="L2189" s="159"/>
      <c r="M2189" s="164"/>
      <c r="T2189" s="165"/>
      <c r="AT2189" s="160" t="s">
        <v>290</v>
      </c>
      <c r="AU2189" s="160" t="s">
        <v>85</v>
      </c>
      <c r="AV2189" s="13" t="s">
        <v>288</v>
      </c>
      <c r="AW2189" s="13" t="s">
        <v>32</v>
      </c>
      <c r="AX2189" s="13" t="s">
        <v>83</v>
      </c>
      <c r="AY2189" s="160" t="s">
        <v>282</v>
      </c>
    </row>
    <row r="2190" spans="2:65" s="1" customFormat="1" ht="16.5" customHeight="1" x14ac:dyDescent="0.2">
      <c r="B2190" s="32"/>
      <c r="C2190" s="137" t="s">
        <v>2571</v>
      </c>
      <c r="D2190" s="137" t="s">
        <v>284</v>
      </c>
      <c r="E2190" s="138" t="s">
        <v>2572</v>
      </c>
      <c r="F2190" s="139" t="s">
        <v>2573</v>
      </c>
      <c r="G2190" s="140" t="s">
        <v>613</v>
      </c>
      <c r="H2190" s="141">
        <v>8</v>
      </c>
      <c r="I2190" s="142"/>
      <c r="J2190" s="143">
        <f>ROUND(I2190*H2190,2)</f>
        <v>0</v>
      </c>
      <c r="K2190" s="144"/>
      <c r="L2190" s="32"/>
      <c r="M2190" s="145" t="s">
        <v>1</v>
      </c>
      <c r="N2190" s="146" t="s">
        <v>41</v>
      </c>
      <c r="P2190" s="147">
        <f>O2190*H2190</f>
        <v>0</v>
      </c>
      <c r="Q2190" s="147">
        <v>0</v>
      </c>
      <c r="R2190" s="147">
        <f>Q2190*H2190</f>
        <v>0</v>
      </c>
      <c r="S2190" s="147">
        <v>0</v>
      </c>
      <c r="T2190" s="148">
        <f>S2190*H2190</f>
        <v>0</v>
      </c>
      <c r="AR2190" s="149" t="s">
        <v>199</v>
      </c>
      <c r="AT2190" s="149" t="s">
        <v>284</v>
      </c>
      <c r="AU2190" s="149" t="s">
        <v>85</v>
      </c>
      <c r="AY2190" s="17" t="s">
        <v>282</v>
      </c>
      <c r="BE2190" s="150">
        <f>IF(N2190="základní",J2190,0)</f>
        <v>0</v>
      </c>
      <c r="BF2190" s="150">
        <f>IF(N2190="snížená",J2190,0)</f>
        <v>0</v>
      </c>
      <c r="BG2190" s="150">
        <f>IF(N2190="zákl. přenesená",J2190,0)</f>
        <v>0</v>
      </c>
      <c r="BH2190" s="150">
        <f>IF(N2190="sníž. přenesená",J2190,0)</f>
        <v>0</v>
      </c>
      <c r="BI2190" s="150">
        <f>IF(N2190="nulová",J2190,0)</f>
        <v>0</v>
      </c>
      <c r="BJ2190" s="17" t="s">
        <v>83</v>
      </c>
      <c r="BK2190" s="150">
        <f>ROUND(I2190*H2190,2)</f>
        <v>0</v>
      </c>
      <c r="BL2190" s="17" t="s">
        <v>199</v>
      </c>
      <c r="BM2190" s="149" t="s">
        <v>2574</v>
      </c>
    </row>
    <row r="2191" spans="2:65" s="1" customFormat="1" ht="55.5" customHeight="1" x14ac:dyDescent="0.2">
      <c r="B2191" s="32"/>
      <c r="C2191" s="179" t="s">
        <v>2575</v>
      </c>
      <c r="D2191" s="179" t="s">
        <v>1020</v>
      </c>
      <c r="E2191" s="180" t="s">
        <v>2576</v>
      </c>
      <c r="F2191" s="181" t="s">
        <v>2577</v>
      </c>
      <c r="G2191" s="182" t="s">
        <v>1</v>
      </c>
      <c r="H2191" s="183">
        <v>8</v>
      </c>
      <c r="I2191" s="184"/>
      <c r="J2191" s="185">
        <f>ROUND(I2191*H2191,2)</f>
        <v>0</v>
      </c>
      <c r="K2191" s="186"/>
      <c r="L2191" s="187"/>
      <c r="M2191" s="188" t="s">
        <v>1</v>
      </c>
      <c r="N2191" s="189" t="s">
        <v>41</v>
      </c>
      <c r="P2191" s="147">
        <f>O2191*H2191</f>
        <v>0</v>
      </c>
      <c r="Q2191" s="147">
        <v>0</v>
      </c>
      <c r="R2191" s="147">
        <f>Q2191*H2191</f>
        <v>0</v>
      </c>
      <c r="S2191" s="147">
        <v>0</v>
      </c>
      <c r="T2191" s="148">
        <f>S2191*H2191</f>
        <v>0</v>
      </c>
      <c r="AR2191" s="149" t="s">
        <v>498</v>
      </c>
      <c r="AT2191" s="149" t="s">
        <v>1020</v>
      </c>
      <c r="AU2191" s="149" t="s">
        <v>85</v>
      </c>
      <c r="AY2191" s="17" t="s">
        <v>282</v>
      </c>
      <c r="BE2191" s="150">
        <f>IF(N2191="základní",J2191,0)</f>
        <v>0</v>
      </c>
      <c r="BF2191" s="150">
        <f>IF(N2191="snížená",J2191,0)</f>
        <v>0</v>
      </c>
      <c r="BG2191" s="150">
        <f>IF(N2191="zákl. přenesená",J2191,0)</f>
        <v>0</v>
      </c>
      <c r="BH2191" s="150">
        <f>IF(N2191="sníž. přenesená",J2191,0)</f>
        <v>0</v>
      </c>
      <c r="BI2191" s="150">
        <f>IF(N2191="nulová",J2191,0)</f>
        <v>0</v>
      </c>
      <c r="BJ2191" s="17" t="s">
        <v>83</v>
      </c>
      <c r="BK2191" s="150">
        <f>ROUND(I2191*H2191,2)</f>
        <v>0</v>
      </c>
      <c r="BL2191" s="17" t="s">
        <v>199</v>
      </c>
      <c r="BM2191" s="149" t="s">
        <v>2578</v>
      </c>
    </row>
    <row r="2192" spans="2:65" s="1" customFormat="1" ht="24.2" customHeight="1" x14ac:dyDescent="0.2">
      <c r="B2192" s="32"/>
      <c r="C2192" s="137" t="s">
        <v>2579</v>
      </c>
      <c r="D2192" s="137" t="s">
        <v>284</v>
      </c>
      <c r="E2192" s="138" t="s">
        <v>2580</v>
      </c>
      <c r="F2192" s="139" t="s">
        <v>2581</v>
      </c>
      <c r="G2192" s="140" t="s">
        <v>376</v>
      </c>
      <c r="H2192" s="141">
        <v>10.081</v>
      </c>
      <c r="I2192" s="142"/>
      <c r="J2192" s="143">
        <f>ROUND(I2192*H2192,2)</f>
        <v>0</v>
      </c>
      <c r="K2192" s="144"/>
      <c r="L2192" s="32"/>
      <c r="M2192" s="145" t="s">
        <v>1</v>
      </c>
      <c r="N2192" s="146" t="s">
        <v>41</v>
      </c>
      <c r="P2192" s="147">
        <f>O2192*H2192</f>
        <v>0</v>
      </c>
      <c r="Q2192" s="147">
        <v>0</v>
      </c>
      <c r="R2192" s="147">
        <f>Q2192*H2192</f>
        <v>0</v>
      </c>
      <c r="S2192" s="147">
        <v>0</v>
      </c>
      <c r="T2192" s="148">
        <f>S2192*H2192</f>
        <v>0</v>
      </c>
      <c r="AR2192" s="149" t="s">
        <v>199</v>
      </c>
      <c r="AT2192" s="149" t="s">
        <v>284</v>
      </c>
      <c r="AU2192" s="149" t="s">
        <v>85</v>
      </c>
      <c r="AY2192" s="17" t="s">
        <v>282</v>
      </c>
      <c r="BE2192" s="150">
        <f>IF(N2192="základní",J2192,0)</f>
        <v>0</v>
      </c>
      <c r="BF2192" s="150">
        <f>IF(N2192="snížená",J2192,0)</f>
        <v>0</v>
      </c>
      <c r="BG2192" s="150">
        <f>IF(N2192="zákl. přenesená",J2192,0)</f>
        <v>0</v>
      </c>
      <c r="BH2192" s="150">
        <f>IF(N2192="sníž. přenesená",J2192,0)</f>
        <v>0</v>
      </c>
      <c r="BI2192" s="150">
        <f>IF(N2192="nulová",J2192,0)</f>
        <v>0</v>
      </c>
      <c r="BJ2192" s="17" t="s">
        <v>83</v>
      </c>
      <c r="BK2192" s="150">
        <f>ROUND(I2192*H2192,2)</f>
        <v>0</v>
      </c>
      <c r="BL2192" s="17" t="s">
        <v>199</v>
      </c>
      <c r="BM2192" s="149" t="s">
        <v>2582</v>
      </c>
    </row>
    <row r="2193" spans="2:65" s="11" customFormat="1" ht="22.9" customHeight="1" x14ac:dyDescent="0.2">
      <c r="B2193" s="125"/>
      <c r="D2193" s="126" t="s">
        <v>75</v>
      </c>
      <c r="E2193" s="135" t="s">
        <v>2583</v>
      </c>
      <c r="F2193" s="135" t="s">
        <v>2584</v>
      </c>
      <c r="I2193" s="128"/>
      <c r="J2193" s="136">
        <f>BK2193</f>
        <v>0</v>
      </c>
      <c r="L2193" s="125"/>
      <c r="M2193" s="130"/>
      <c r="P2193" s="131">
        <f>SUM(P2194:P2429)</f>
        <v>0</v>
      </c>
      <c r="R2193" s="131">
        <f>SUM(R2194:R2429)</f>
        <v>23.781969170000004</v>
      </c>
      <c r="T2193" s="132">
        <f>SUM(T2194:T2429)</f>
        <v>0</v>
      </c>
      <c r="AR2193" s="126" t="s">
        <v>85</v>
      </c>
      <c r="AT2193" s="133" t="s">
        <v>75</v>
      </c>
      <c r="AU2193" s="133" t="s">
        <v>83</v>
      </c>
      <c r="AY2193" s="126" t="s">
        <v>282</v>
      </c>
      <c r="BK2193" s="134">
        <f>SUM(BK2194:BK2429)</f>
        <v>0</v>
      </c>
    </row>
    <row r="2194" spans="2:65" s="1" customFormat="1" ht="16.5" customHeight="1" x14ac:dyDescent="0.2">
      <c r="B2194" s="32"/>
      <c r="C2194" s="137" t="s">
        <v>2585</v>
      </c>
      <c r="D2194" s="137" t="s">
        <v>284</v>
      </c>
      <c r="E2194" s="138" t="s">
        <v>2586</v>
      </c>
      <c r="F2194" s="139" t="s">
        <v>2587</v>
      </c>
      <c r="G2194" s="140" t="s">
        <v>471</v>
      </c>
      <c r="H2194" s="141">
        <v>451.93599999999998</v>
      </c>
      <c r="I2194" s="142"/>
      <c r="J2194" s="143">
        <f>ROUND(I2194*H2194,2)</f>
        <v>0</v>
      </c>
      <c r="K2194" s="144"/>
      <c r="L2194" s="32"/>
      <c r="M2194" s="145" t="s">
        <v>1</v>
      </c>
      <c r="N2194" s="146" t="s">
        <v>41</v>
      </c>
      <c r="P2194" s="147">
        <f>O2194*H2194</f>
        <v>0</v>
      </c>
      <c r="Q2194" s="147">
        <v>2.0000000000000002E-5</v>
      </c>
      <c r="R2194" s="147">
        <f>Q2194*H2194</f>
        <v>9.0387200000000001E-3</v>
      </c>
      <c r="S2194" s="147">
        <v>0</v>
      </c>
      <c r="T2194" s="148">
        <f>S2194*H2194</f>
        <v>0</v>
      </c>
      <c r="AR2194" s="149" t="s">
        <v>199</v>
      </c>
      <c r="AT2194" s="149" t="s">
        <v>284</v>
      </c>
      <c r="AU2194" s="149" t="s">
        <v>85</v>
      </c>
      <c r="AY2194" s="17" t="s">
        <v>282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199</v>
      </c>
      <c r="BM2194" s="149" t="s">
        <v>2588</v>
      </c>
    </row>
    <row r="2195" spans="2:65" s="15" customFormat="1" x14ac:dyDescent="0.2">
      <c r="B2195" s="173"/>
      <c r="D2195" s="152" t="s">
        <v>290</v>
      </c>
      <c r="E2195" s="174" t="s">
        <v>1</v>
      </c>
      <c r="F2195" s="175" t="s">
        <v>1169</v>
      </c>
      <c r="H2195" s="174" t="s">
        <v>1</v>
      </c>
      <c r="I2195" s="176"/>
      <c r="L2195" s="173"/>
      <c r="M2195" s="177"/>
      <c r="T2195" s="178"/>
      <c r="AT2195" s="174" t="s">
        <v>290</v>
      </c>
      <c r="AU2195" s="174" t="s">
        <v>85</v>
      </c>
      <c r="AV2195" s="15" t="s">
        <v>83</v>
      </c>
      <c r="AW2195" s="15" t="s">
        <v>32</v>
      </c>
      <c r="AX2195" s="15" t="s">
        <v>76</v>
      </c>
      <c r="AY2195" s="174" t="s">
        <v>282</v>
      </c>
    </row>
    <row r="2196" spans="2:65" s="12" customFormat="1" ht="22.5" x14ac:dyDescent="0.2">
      <c r="B2196" s="151"/>
      <c r="D2196" s="152" t="s">
        <v>290</v>
      </c>
      <c r="E2196" s="153" t="s">
        <v>1</v>
      </c>
      <c r="F2196" s="154" t="s">
        <v>2589</v>
      </c>
      <c r="H2196" s="155">
        <v>386.32900000000001</v>
      </c>
      <c r="I2196" s="156"/>
      <c r="L2196" s="151"/>
      <c r="M2196" s="157"/>
      <c r="T2196" s="158"/>
      <c r="AT2196" s="153" t="s">
        <v>290</v>
      </c>
      <c r="AU2196" s="153" t="s">
        <v>85</v>
      </c>
      <c r="AV2196" s="12" t="s">
        <v>85</v>
      </c>
      <c r="AW2196" s="12" t="s">
        <v>32</v>
      </c>
      <c r="AX2196" s="12" t="s">
        <v>76</v>
      </c>
      <c r="AY2196" s="153" t="s">
        <v>282</v>
      </c>
    </row>
    <row r="2197" spans="2:65" s="12" customFormat="1" ht="33.75" x14ac:dyDescent="0.2">
      <c r="B2197" s="151"/>
      <c r="D2197" s="152" t="s">
        <v>290</v>
      </c>
      <c r="E2197" s="153" t="s">
        <v>1</v>
      </c>
      <c r="F2197" s="154" t="s">
        <v>2590</v>
      </c>
      <c r="H2197" s="155">
        <v>-108.75</v>
      </c>
      <c r="I2197" s="156"/>
      <c r="L2197" s="151"/>
      <c r="M2197" s="157"/>
      <c r="T2197" s="158"/>
      <c r="AT2197" s="153" t="s">
        <v>290</v>
      </c>
      <c r="AU2197" s="153" t="s">
        <v>85</v>
      </c>
      <c r="AV2197" s="12" t="s">
        <v>85</v>
      </c>
      <c r="AW2197" s="12" t="s">
        <v>32</v>
      </c>
      <c r="AX2197" s="12" t="s">
        <v>76</v>
      </c>
      <c r="AY2197" s="153" t="s">
        <v>282</v>
      </c>
    </row>
    <row r="2198" spans="2:65" s="14" customFormat="1" x14ac:dyDescent="0.2">
      <c r="B2198" s="166"/>
      <c r="D2198" s="152" t="s">
        <v>290</v>
      </c>
      <c r="E2198" s="167" t="s">
        <v>1</v>
      </c>
      <c r="F2198" s="168" t="s">
        <v>306</v>
      </c>
      <c r="H2198" s="169">
        <v>277.57900000000001</v>
      </c>
      <c r="I2198" s="170"/>
      <c r="L2198" s="166"/>
      <c r="M2198" s="171"/>
      <c r="T2198" s="172"/>
      <c r="AT2198" s="167" t="s">
        <v>290</v>
      </c>
      <c r="AU2198" s="167" t="s">
        <v>85</v>
      </c>
      <c r="AV2198" s="14" t="s">
        <v>105</v>
      </c>
      <c r="AW2198" s="14" t="s">
        <v>32</v>
      </c>
      <c r="AX2198" s="14" t="s">
        <v>76</v>
      </c>
      <c r="AY2198" s="167" t="s">
        <v>282</v>
      </c>
    </row>
    <row r="2199" spans="2:65" s="15" customFormat="1" x14ac:dyDescent="0.2">
      <c r="B2199" s="173"/>
      <c r="D2199" s="152" t="s">
        <v>290</v>
      </c>
      <c r="E2199" s="174" t="s">
        <v>1</v>
      </c>
      <c r="F2199" s="175" t="s">
        <v>1171</v>
      </c>
      <c r="H2199" s="174" t="s">
        <v>1</v>
      </c>
      <c r="I2199" s="176"/>
      <c r="L2199" s="173"/>
      <c r="M2199" s="177"/>
      <c r="T2199" s="178"/>
      <c r="AT2199" s="174" t="s">
        <v>290</v>
      </c>
      <c r="AU2199" s="174" t="s">
        <v>85</v>
      </c>
      <c r="AV2199" s="15" t="s">
        <v>83</v>
      </c>
      <c r="AW2199" s="15" t="s">
        <v>32</v>
      </c>
      <c r="AX2199" s="15" t="s">
        <v>76</v>
      </c>
      <c r="AY2199" s="174" t="s">
        <v>282</v>
      </c>
    </row>
    <row r="2200" spans="2:65" s="12" customFormat="1" x14ac:dyDescent="0.2">
      <c r="B2200" s="151"/>
      <c r="D2200" s="152" t="s">
        <v>290</v>
      </c>
      <c r="E2200" s="153" t="s">
        <v>1</v>
      </c>
      <c r="F2200" s="154" t="s">
        <v>2591</v>
      </c>
      <c r="H2200" s="155">
        <v>135.62700000000001</v>
      </c>
      <c r="I2200" s="156"/>
      <c r="L2200" s="151"/>
      <c r="M2200" s="157"/>
      <c r="T2200" s="158"/>
      <c r="AT2200" s="153" t="s">
        <v>290</v>
      </c>
      <c r="AU2200" s="153" t="s">
        <v>85</v>
      </c>
      <c r="AV2200" s="12" t="s">
        <v>85</v>
      </c>
      <c r="AW2200" s="12" t="s">
        <v>32</v>
      </c>
      <c r="AX2200" s="12" t="s">
        <v>76</v>
      </c>
      <c r="AY2200" s="153" t="s">
        <v>282</v>
      </c>
    </row>
    <row r="2201" spans="2:65" s="12" customFormat="1" x14ac:dyDescent="0.2">
      <c r="B2201" s="151"/>
      <c r="D2201" s="152" t="s">
        <v>290</v>
      </c>
      <c r="E2201" s="153" t="s">
        <v>1</v>
      </c>
      <c r="F2201" s="154" t="s">
        <v>2592</v>
      </c>
      <c r="H2201" s="155">
        <v>-22.6</v>
      </c>
      <c r="I2201" s="156"/>
      <c r="L2201" s="151"/>
      <c r="M2201" s="157"/>
      <c r="T2201" s="158"/>
      <c r="AT2201" s="153" t="s">
        <v>290</v>
      </c>
      <c r="AU2201" s="153" t="s">
        <v>85</v>
      </c>
      <c r="AV2201" s="12" t="s">
        <v>85</v>
      </c>
      <c r="AW2201" s="12" t="s">
        <v>32</v>
      </c>
      <c r="AX2201" s="12" t="s">
        <v>76</v>
      </c>
      <c r="AY2201" s="153" t="s">
        <v>282</v>
      </c>
    </row>
    <row r="2202" spans="2:65" s="14" customFormat="1" x14ac:dyDescent="0.2">
      <c r="B2202" s="166"/>
      <c r="D2202" s="152" t="s">
        <v>290</v>
      </c>
      <c r="E2202" s="167" t="s">
        <v>1</v>
      </c>
      <c r="F2202" s="168" t="s">
        <v>306</v>
      </c>
      <c r="H2202" s="169">
        <v>113.027</v>
      </c>
      <c r="I2202" s="170"/>
      <c r="L2202" s="166"/>
      <c r="M2202" s="171"/>
      <c r="T2202" s="172"/>
      <c r="AT2202" s="167" t="s">
        <v>290</v>
      </c>
      <c r="AU2202" s="167" t="s">
        <v>85</v>
      </c>
      <c r="AV2202" s="14" t="s">
        <v>105</v>
      </c>
      <c r="AW2202" s="14" t="s">
        <v>32</v>
      </c>
      <c r="AX2202" s="14" t="s">
        <v>76</v>
      </c>
      <c r="AY2202" s="167" t="s">
        <v>282</v>
      </c>
    </row>
    <row r="2203" spans="2:65" s="15" customFormat="1" x14ac:dyDescent="0.2">
      <c r="B2203" s="173"/>
      <c r="D2203" s="152" t="s">
        <v>290</v>
      </c>
      <c r="E2203" s="174" t="s">
        <v>1</v>
      </c>
      <c r="F2203" s="175" t="s">
        <v>1185</v>
      </c>
      <c r="H2203" s="174" t="s">
        <v>1</v>
      </c>
      <c r="I2203" s="176"/>
      <c r="L2203" s="173"/>
      <c r="M2203" s="177"/>
      <c r="T2203" s="178"/>
      <c r="AT2203" s="174" t="s">
        <v>290</v>
      </c>
      <c r="AU2203" s="174" t="s">
        <v>85</v>
      </c>
      <c r="AV2203" s="15" t="s">
        <v>83</v>
      </c>
      <c r="AW2203" s="15" t="s">
        <v>32</v>
      </c>
      <c r="AX2203" s="15" t="s">
        <v>76</v>
      </c>
      <c r="AY2203" s="174" t="s">
        <v>282</v>
      </c>
    </row>
    <row r="2204" spans="2:65" s="12" customFormat="1" x14ac:dyDescent="0.2">
      <c r="B2204" s="151"/>
      <c r="D2204" s="152" t="s">
        <v>290</v>
      </c>
      <c r="E2204" s="153" t="s">
        <v>1</v>
      </c>
      <c r="F2204" s="154" t="s">
        <v>2593</v>
      </c>
      <c r="H2204" s="155">
        <v>28.68</v>
      </c>
      <c r="I2204" s="156"/>
      <c r="L2204" s="151"/>
      <c r="M2204" s="157"/>
      <c r="T2204" s="158"/>
      <c r="AT2204" s="153" t="s">
        <v>290</v>
      </c>
      <c r="AU2204" s="153" t="s">
        <v>85</v>
      </c>
      <c r="AV2204" s="12" t="s">
        <v>85</v>
      </c>
      <c r="AW2204" s="12" t="s">
        <v>32</v>
      </c>
      <c r="AX2204" s="12" t="s">
        <v>76</v>
      </c>
      <c r="AY2204" s="153" t="s">
        <v>282</v>
      </c>
    </row>
    <row r="2205" spans="2:65" s="12" customFormat="1" x14ac:dyDescent="0.2">
      <c r="B2205" s="151"/>
      <c r="D2205" s="152" t="s">
        <v>290</v>
      </c>
      <c r="E2205" s="153" t="s">
        <v>1</v>
      </c>
      <c r="F2205" s="154" t="s">
        <v>2594</v>
      </c>
      <c r="H2205" s="155">
        <v>-6</v>
      </c>
      <c r="I2205" s="156"/>
      <c r="L2205" s="151"/>
      <c r="M2205" s="157"/>
      <c r="T2205" s="158"/>
      <c r="AT2205" s="153" t="s">
        <v>290</v>
      </c>
      <c r="AU2205" s="153" t="s">
        <v>85</v>
      </c>
      <c r="AV2205" s="12" t="s">
        <v>85</v>
      </c>
      <c r="AW2205" s="12" t="s">
        <v>32</v>
      </c>
      <c r="AX2205" s="12" t="s">
        <v>76</v>
      </c>
      <c r="AY2205" s="153" t="s">
        <v>282</v>
      </c>
    </row>
    <row r="2206" spans="2:65" s="14" customFormat="1" x14ac:dyDescent="0.2">
      <c r="B2206" s="166"/>
      <c r="D2206" s="152" t="s">
        <v>290</v>
      </c>
      <c r="E2206" s="167" t="s">
        <v>1</v>
      </c>
      <c r="F2206" s="168" t="s">
        <v>306</v>
      </c>
      <c r="H2206" s="169">
        <v>22.68</v>
      </c>
      <c r="I2206" s="170"/>
      <c r="L2206" s="166"/>
      <c r="M2206" s="171"/>
      <c r="T2206" s="172"/>
      <c r="AT2206" s="167" t="s">
        <v>290</v>
      </c>
      <c r="AU2206" s="167" t="s">
        <v>85</v>
      </c>
      <c r="AV2206" s="14" t="s">
        <v>105</v>
      </c>
      <c r="AW2206" s="14" t="s">
        <v>32</v>
      </c>
      <c r="AX2206" s="14" t="s">
        <v>76</v>
      </c>
      <c r="AY2206" s="167" t="s">
        <v>282</v>
      </c>
    </row>
    <row r="2207" spans="2:65" s="15" customFormat="1" x14ac:dyDescent="0.2">
      <c r="B2207" s="173"/>
      <c r="D2207" s="152" t="s">
        <v>290</v>
      </c>
      <c r="E2207" s="174" t="s">
        <v>1</v>
      </c>
      <c r="F2207" s="175" t="s">
        <v>1175</v>
      </c>
      <c r="H2207" s="174" t="s">
        <v>1</v>
      </c>
      <c r="I2207" s="176"/>
      <c r="L2207" s="173"/>
      <c r="M2207" s="177"/>
      <c r="T2207" s="178"/>
      <c r="AT2207" s="174" t="s">
        <v>290</v>
      </c>
      <c r="AU2207" s="174" t="s">
        <v>85</v>
      </c>
      <c r="AV2207" s="15" t="s">
        <v>83</v>
      </c>
      <c r="AW2207" s="15" t="s">
        <v>32</v>
      </c>
      <c r="AX2207" s="15" t="s">
        <v>76</v>
      </c>
      <c r="AY2207" s="174" t="s">
        <v>282</v>
      </c>
    </row>
    <row r="2208" spans="2:65" s="12" customFormat="1" x14ac:dyDescent="0.2">
      <c r="B2208" s="151"/>
      <c r="D2208" s="152" t="s">
        <v>290</v>
      </c>
      <c r="E2208" s="153" t="s">
        <v>1</v>
      </c>
      <c r="F2208" s="154" t="s">
        <v>2595</v>
      </c>
      <c r="H2208" s="155">
        <v>50.8</v>
      </c>
      <c r="I2208" s="156"/>
      <c r="L2208" s="151"/>
      <c r="M2208" s="157"/>
      <c r="T2208" s="158"/>
      <c r="AT2208" s="153" t="s">
        <v>290</v>
      </c>
      <c r="AU2208" s="153" t="s">
        <v>85</v>
      </c>
      <c r="AV2208" s="12" t="s">
        <v>85</v>
      </c>
      <c r="AW2208" s="12" t="s">
        <v>32</v>
      </c>
      <c r="AX2208" s="12" t="s">
        <v>76</v>
      </c>
      <c r="AY2208" s="153" t="s">
        <v>282</v>
      </c>
    </row>
    <row r="2209" spans="2:65" s="12" customFormat="1" x14ac:dyDescent="0.2">
      <c r="B2209" s="151"/>
      <c r="D2209" s="152" t="s">
        <v>290</v>
      </c>
      <c r="E2209" s="153" t="s">
        <v>1</v>
      </c>
      <c r="F2209" s="154" t="s">
        <v>2596</v>
      </c>
      <c r="H2209" s="155">
        <v>-12.15</v>
      </c>
      <c r="I2209" s="156"/>
      <c r="L2209" s="151"/>
      <c r="M2209" s="157"/>
      <c r="T2209" s="158"/>
      <c r="AT2209" s="153" t="s">
        <v>290</v>
      </c>
      <c r="AU2209" s="153" t="s">
        <v>85</v>
      </c>
      <c r="AV2209" s="12" t="s">
        <v>85</v>
      </c>
      <c r="AW2209" s="12" t="s">
        <v>32</v>
      </c>
      <c r="AX2209" s="12" t="s">
        <v>76</v>
      </c>
      <c r="AY2209" s="153" t="s">
        <v>282</v>
      </c>
    </row>
    <row r="2210" spans="2:65" s="14" customFormat="1" x14ac:dyDescent="0.2">
      <c r="B2210" s="166"/>
      <c r="D2210" s="152" t="s">
        <v>290</v>
      </c>
      <c r="E2210" s="167" t="s">
        <v>1</v>
      </c>
      <c r="F2210" s="168" t="s">
        <v>306</v>
      </c>
      <c r="H2210" s="169">
        <v>38.65</v>
      </c>
      <c r="I2210" s="170"/>
      <c r="L2210" s="166"/>
      <c r="M2210" s="171"/>
      <c r="T2210" s="172"/>
      <c r="AT2210" s="167" t="s">
        <v>290</v>
      </c>
      <c r="AU2210" s="167" t="s">
        <v>85</v>
      </c>
      <c r="AV2210" s="14" t="s">
        <v>105</v>
      </c>
      <c r="AW2210" s="14" t="s">
        <v>32</v>
      </c>
      <c r="AX2210" s="14" t="s">
        <v>76</v>
      </c>
      <c r="AY2210" s="167" t="s">
        <v>282</v>
      </c>
    </row>
    <row r="2211" spans="2:65" s="13" customFormat="1" x14ac:dyDescent="0.2">
      <c r="B2211" s="159"/>
      <c r="D2211" s="152" t="s">
        <v>290</v>
      </c>
      <c r="E2211" s="160" t="s">
        <v>1</v>
      </c>
      <c r="F2211" s="161" t="s">
        <v>292</v>
      </c>
      <c r="H2211" s="162">
        <v>451.93599999999998</v>
      </c>
      <c r="I2211" s="163"/>
      <c r="L2211" s="159"/>
      <c r="M2211" s="164"/>
      <c r="T2211" s="165"/>
      <c r="AT2211" s="160" t="s">
        <v>290</v>
      </c>
      <c r="AU2211" s="160" t="s">
        <v>85</v>
      </c>
      <c r="AV2211" s="13" t="s">
        <v>288</v>
      </c>
      <c r="AW2211" s="13" t="s">
        <v>32</v>
      </c>
      <c r="AX2211" s="13" t="s">
        <v>83</v>
      </c>
      <c r="AY2211" s="160" t="s">
        <v>282</v>
      </c>
    </row>
    <row r="2212" spans="2:65" s="1" customFormat="1" ht="21.75" customHeight="1" x14ac:dyDescent="0.2">
      <c r="B2212" s="32"/>
      <c r="C2212" s="179" t="s">
        <v>2597</v>
      </c>
      <c r="D2212" s="179" t="s">
        <v>1020</v>
      </c>
      <c r="E2212" s="180" t="s">
        <v>2598</v>
      </c>
      <c r="F2212" s="181" t="s">
        <v>2599</v>
      </c>
      <c r="G2212" s="182" t="s">
        <v>471</v>
      </c>
      <c r="H2212" s="183">
        <v>474.53300000000002</v>
      </c>
      <c r="I2212" s="184"/>
      <c r="J2212" s="185">
        <f>ROUND(I2212*H2212,2)</f>
        <v>0</v>
      </c>
      <c r="K2212" s="186"/>
      <c r="L2212" s="187"/>
      <c r="M2212" s="188" t="s">
        <v>1</v>
      </c>
      <c r="N2212" s="189" t="s">
        <v>41</v>
      </c>
      <c r="P2212" s="147">
        <f>O2212*H2212</f>
        <v>0</v>
      </c>
      <c r="Q2212" s="147">
        <v>1.1000000000000001E-3</v>
      </c>
      <c r="R2212" s="147">
        <f>Q2212*H2212</f>
        <v>0.52198630000000001</v>
      </c>
      <c r="S2212" s="147">
        <v>0</v>
      </c>
      <c r="T2212" s="148">
        <f>S2212*H2212</f>
        <v>0</v>
      </c>
      <c r="AR2212" s="149" t="s">
        <v>498</v>
      </c>
      <c r="AT2212" s="149" t="s">
        <v>1020</v>
      </c>
      <c r="AU2212" s="149" t="s">
        <v>85</v>
      </c>
      <c r="AY2212" s="17" t="s">
        <v>282</v>
      </c>
      <c r="BE2212" s="150">
        <f>IF(N2212="základní",J2212,0)</f>
        <v>0</v>
      </c>
      <c r="BF2212" s="150">
        <f>IF(N2212="snížená",J2212,0)</f>
        <v>0</v>
      </c>
      <c r="BG2212" s="150">
        <f>IF(N2212="zákl. přenesená",J2212,0)</f>
        <v>0</v>
      </c>
      <c r="BH2212" s="150">
        <f>IF(N2212="sníž. přenesená",J2212,0)</f>
        <v>0</v>
      </c>
      <c r="BI2212" s="150">
        <f>IF(N2212="nulová",J2212,0)</f>
        <v>0</v>
      </c>
      <c r="BJ2212" s="17" t="s">
        <v>83</v>
      </c>
      <c r="BK2212" s="150">
        <f>ROUND(I2212*H2212,2)</f>
        <v>0</v>
      </c>
      <c r="BL2212" s="17" t="s">
        <v>199</v>
      </c>
      <c r="BM2212" s="149" t="s">
        <v>2600</v>
      </c>
    </row>
    <row r="2213" spans="2:65" s="12" customFormat="1" x14ac:dyDescent="0.2">
      <c r="B2213" s="151"/>
      <c r="D2213" s="152" t="s">
        <v>290</v>
      </c>
      <c r="F2213" s="154" t="s">
        <v>2601</v>
      </c>
      <c r="H2213" s="155">
        <v>474.53300000000002</v>
      </c>
      <c r="I2213" s="156"/>
      <c r="L2213" s="151"/>
      <c r="M2213" s="157"/>
      <c r="T2213" s="158"/>
      <c r="AT2213" s="153" t="s">
        <v>290</v>
      </c>
      <c r="AU2213" s="153" t="s">
        <v>85</v>
      </c>
      <c r="AV2213" s="12" t="s">
        <v>85</v>
      </c>
      <c r="AW2213" s="12" t="s">
        <v>4</v>
      </c>
      <c r="AX2213" s="12" t="s">
        <v>83</v>
      </c>
      <c r="AY2213" s="153" t="s">
        <v>282</v>
      </c>
    </row>
    <row r="2214" spans="2:65" s="1" customFormat="1" ht="24.2" customHeight="1" x14ac:dyDescent="0.2">
      <c r="B2214" s="32"/>
      <c r="C2214" s="137" t="s">
        <v>2602</v>
      </c>
      <c r="D2214" s="137" t="s">
        <v>284</v>
      </c>
      <c r="E2214" s="138" t="s">
        <v>2603</v>
      </c>
      <c r="F2214" s="139" t="s">
        <v>2604</v>
      </c>
      <c r="G2214" s="140" t="s">
        <v>287</v>
      </c>
      <c r="H2214" s="141">
        <v>13.635</v>
      </c>
      <c r="I2214" s="142"/>
      <c r="J2214" s="143">
        <f>ROUND(I2214*H2214,2)</f>
        <v>0</v>
      </c>
      <c r="K2214" s="144"/>
      <c r="L2214" s="32"/>
      <c r="M2214" s="145" t="s">
        <v>1</v>
      </c>
      <c r="N2214" s="146" t="s">
        <v>41</v>
      </c>
      <c r="P2214" s="147">
        <f>O2214*H2214</f>
        <v>0</v>
      </c>
      <c r="Q2214" s="147">
        <v>0</v>
      </c>
      <c r="R2214" s="147">
        <f>Q2214*H2214</f>
        <v>0</v>
      </c>
      <c r="S2214" s="147">
        <v>0</v>
      </c>
      <c r="T2214" s="148">
        <f>S2214*H2214</f>
        <v>0</v>
      </c>
      <c r="AR2214" s="149" t="s">
        <v>199</v>
      </c>
      <c r="AT2214" s="149" t="s">
        <v>284</v>
      </c>
      <c r="AU2214" s="149" t="s">
        <v>85</v>
      </c>
      <c r="AY2214" s="17" t="s">
        <v>282</v>
      </c>
      <c r="BE2214" s="150">
        <f>IF(N2214="základní",J2214,0)</f>
        <v>0</v>
      </c>
      <c r="BF2214" s="150">
        <f>IF(N2214="snížená",J2214,0)</f>
        <v>0</v>
      </c>
      <c r="BG2214" s="150">
        <f>IF(N2214="zákl. přenesená",J2214,0)</f>
        <v>0</v>
      </c>
      <c r="BH2214" s="150">
        <f>IF(N2214="sníž. přenesená",J2214,0)</f>
        <v>0</v>
      </c>
      <c r="BI2214" s="150">
        <f>IF(N2214="nulová",J2214,0)</f>
        <v>0</v>
      </c>
      <c r="BJ2214" s="17" t="s">
        <v>83</v>
      </c>
      <c r="BK2214" s="150">
        <f>ROUND(I2214*H2214,2)</f>
        <v>0</v>
      </c>
      <c r="BL2214" s="17" t="s">
        <v>199</v>
      </c>
      <c r="BM2214" s="149" t="s">
        <v>2605</v>
      </c>
    </row>
    <row r="2215" spans="2:65" s="12" customFormat="1" x14ac:dyDescent="0.2">
      <c r="B2215" s="151"/>
      <c r="D2215" s="152" t="s">
        <v>290</v>
      </c>
      <c r="E2215" s="153" t="s">
        <v>1</v>
      </c>
      <c r="F2215" s="154" t="s">
        <v>2606</v>
      </c>
      <c r="H2215" s="155">
        <v>13.635</v>
      </c>
      <c r="I2215" s="156"/>
      <c r="L2215" s="151"/>
      <c r="M2215" s="157"/>
      <c r="T2215" s="158"/>
      <c r="AT2215" s="153" t="s">
        <v>290</v>
      </c>
      <c r="AU2215" s="153" t="s">
        <v>85</v>
      </c>
      <c r="AV2215" s="12" t="s">
        <v>85</v>
      </c>
      <c r="AW2215" s="12" t="s">
        <v>32</v>
      </c>
      <c r="AX2215" s="12" t="s">
        <v>76</v>
      </c>
      <c r="AY2215" s="153" t="s">
        <v>282</v>
      </c>
    </row>
    <row r="2216" spans="2:65" s="13" customFormat="1" x14ac:dyDescent="0.2">
      <c r="B2216" s="159"/>
      <c r="D2216" s="152" t="s">
        <v>290</v>
      </c>
      <c r="E2216" s="160" t="s">
        <v>1</v>
      </c>
      <c r="F2216" s="161" t="s">
        <v>292</v>
      </c>
      <c r="H2216" s="162">
        <v>13.635</v>
      </c>
      <c r="I2216" s="163"/>
      <c r="L2216" s="159"/>
      <c r="M2216" s="164"/>
      <c r="T2216" s="165"/>
      <c r="AT2216" s="160" t="s">
        <v>290</v>
      </c>
      <c r="AU2216" s="160" t="s">
        <v>85</v>
      </c>
      <c r="AV2216" s="13" t="s">
        <v>288</v>
      </c>
      <c r="AW2216" s="13" t="s">
        <v>32</v>
      </c>
      <c r="AX2216" s="13" t="s">
        <v>83</v>
      </c>
      <c r="AY2216" s="160" t="s">
        <v>282</v>
      </c>
    </row>
    <row r="2217" spans="2:65" s="1" customFormat="1" ht="55.5" customHeight="1" x14ac:dyDescent="0.2">
      <c r="B2217" s="32"/>
      <c r="C2217" s="179" t="s">
        <v>2607</v>
      </c>
      <c r="D2217" s="179" t="s">
        <v>1020</v>
      </c>
      <c r="E2217" s="180" t="s">
        <v>2608</v>
      </c>
      <c r="F2217" s="181" t="s">
        <v>2609</v>
      </c>
      <c r="G2217" s="182" t="s">
        <v>287</v>
      </c>
      <c r="H2217" s="183">
        <v>13.635</v>
      </c>
      <c r="I2217" s="184"/>
      <c r="J2217" s="185">
        <f>ROUND(I2217*H2217,2)</f>
        <v>0</v>
      </c>
      <c r="K2217" s="186"/>
      <c r="L2217" s="187"/>
      <c r="M2217" s="188" t="s">
        <v>1</v>
      </c>
      <c r="N2217" s="189" t="s">
        <v>41</v>
      </c>
      <c r="P2217" s="147">
        <f>O2217*H2217</f>
        <v>0</v>
      </c>
      <c r="Q2217" s="147">
        <v>2.5000000000000001E-2</v>
      </c>
      <c r="R2217" s="147">
        <f>Q2217*H2217</f>
        <v>0.34087500000000004</v>
      </c>
      <c r="S2217" s="147">
        <v>0</v>
      </c>
      <c r="T2217" s="148">
        <f>S2217*H2217</f>
        <v>0</v>
      </c>
      <c r="AR2217" s="149" t="s">
        <v>498</v>
      </c>
      <c r="AT2217" s="149" t="s">
        <v>1020</v>
      </c>
      <c r="AU2217" s="149" t="s">
        <v>85</v>
      </c>
      <c r="AY2217" s="17" t="s">
        <v>282</v>
      </c>
      <c r="BE2217" s="150">
        <f>IF(N2217="základní",J2217,0)</f>
        <v>0</v>
      </c>
      <c r="BF2217" s="150">
        <f>IF(N2217="snížená",J2217,0)</f>
        <v>0</v>
      </c>
      <c r="BG2217" s="150">
        <f>IF(N2217="zákl. přenesená",J2217,0)</f>
        <v>0</v>
      </c>
      <c r="BH2217" s="150">
        <f>IF(N2217="sníž. přenesená",J2217,0)</f>
        <v>0</v>
      </c>
      <c r="BI2217" s="150">
        <f>IF(N2217="nulová",J2217,0)</f>
        <v>0</v>
      </c>
      <c r="BJ2217" s="17" t="s">
        <v>83</v>
      </c>
      <c r="BK2217" s="150">
        <f>ROUND(I2217*H2217,2)</f>
        <v>0</v>
      </c>
      <c r="BL2217" s="17" t="s">
        <v>199</v>
      </c>
      <c r="BM2217" s="149" t="s">
        <v>2610</v>
      </c>
    </row>
    <row r="2218" spans="2:65" s="1" customFormat="1" ht="16.5" customHeight="1" x14ac:dyDescent="0.2">
      <c r="B2218" s="32"/>
      <c r="C2218" s="137" t="s">
        <v>2611</v>
      </c>
      <c r="D2218" s="137" t="s">
        <v>284</v>
      </c>
      <c r="E2218" s="138" t="s">
        <v>2612</v>
      </c>
      <c r="F2218" s="139" t="s">
        <v>2613</v>
      </c>
      <c r="G2218" s="140" t="s">
        <v>471</v>
      </c>
      <c r="H2218" s="141">
        <v>20.841999999999999</v>
      </c>
      <c r="I2218" s="142"/>
      <c r="J2218" s="143">
        <f>ROUND(I2218*H2218,2)</f>
        <v>0</v>
      </c>
      <c r="K2218" s="144"/>
      <c r="L2218" s="32"/>
      <c r="M2218" s="145" t="s">
        <v>1</v>
      </c>
      <c r="N2218" s="146" t="s">
        <v>41</v>
      </c>
      <c r="P2218" s="147">
        <f>O2218*H2218</f>
        <v>0</v>
      </c>
      <c r="Q2218" s="147">
        <v>4.0000000000000002E-4</v>
      </c>
      <c r="R2218" s="147">
        <f>Q2218*H2218</f>
        <v>8.3368000000000001E-3</v>
      </c>
      <c r="S2218" s="147">
        <v>0</v>
      </c>
      <c r="T2218" s="148">
        <f>S2218*H2218</f>
        <v>0</v>
      </c>
      <c r="AR2218" s="149" t="s">
        <v>199</v>
      </c>
      <c r="AT2218" s="149" t="s">
        <v>284</v>
      </c>
      <c r="AU2218" s="149" t="s">
        <v>85</v>
      </c>
      <c r="AY2218" s="17" t="s">
        <v>282</v>
      </c>
      <c r="BE2218" s="150">
        <f>IF(N2218="základní",J2218,0)</f>
        <v>0</v>
      </c>
      <c r="BF2218" s="150">
        <f>IF(N2218="snížená",J2218,0)</f>
        <v>0</v>
      </c>
      <c r="BG2218" s="150">
        <f>IF(N2218="zákl. přenesená",J2218,0)</f>
        <v>0</v>
      </c>
      <c r="BH2218" s="150">
        <f>IF(N2218="sníž. přenesená",J2218,0)</f>
        <v>0</v>
      </c>
      <c r="BI2218" s="150">
        <f>IF(N2218="nulová",J2218,0)</f>
        <v>0</v>
      </c>
      <c r="BJ2218" s="17" t="s">
        <v>83</v>
      </c>
      <c r="BK2218" s="150">
        <f>ROUND(I2218*H2218,2)</f>
        <v>0</v>
      </c>
      <c r="BL2218" s="17" t="s">
        <v>199</v>
      </c>
      <c r="BM2218" s="149" t="s">
        <v>2614</v>
      </c>
    </row>
    <row r="2219" spans="2:65" s="15" customFormat="1" x14ac:dyDescent="0.2">
      <c r="B2219" s="173"/>
      <c r="D2219" s="152" t="s">
        <v>290</v>
      </c>
      <c r="E2219" s="174" t="s">
        <v>1</v>
      </c>
      <c r="F2219" s="175" t="s">
        <v>2615</v>
      </c>
      <c r="H2219" s="174" t="s">
        <v>1</v>
      </c>
      <c r="I2219" s="176"/>
      <c r="L2219" s="173"/>
      <c r="M2219" s="177"/>
      <c r="T2219" s="178"/>
      <c r="AT2219" s="174" t="s">
        <v>290</v>
      </c>
      <c r="AU2219" s="174" t="s">
        <v>85</v>
      </c>
      <c r="AV2219" s="15" t="s">
        <v>83</v>
      </c>
      <c r="AW2219" s="15" t="s">
        <v>32</v>
      </c>
      <c r="AX2219" s="15" t="s">
        <v>76</v>
      </c>
      <c r="AY2219" s="174" t="s">
        <v>282</v>
      </c>
    </row>
    <row r="2220" spans="2:65" s="12" customFormat="1" x14ac:dyDescent="0.2">
      <c r="B2220" s="151"/>
      <c r="D2220" s="152" t="s">
        <v>290</v>
      </c>
      <c r="E2220" s="153" t="s">
        <v>1</v>
      </c>
      <c r="F2220" s="154" t="s">
        <v>2616</v>
      </c>
      <c r="H2220" s="155">
        <v>9.8119999999999994</v>
      </c>
      <c r="I2220" s="156"/>
      <c r="L2220" s="151"/>
      <c r="M2220" s="157"/>
      <c r="T2220" s="158"/>
      <c r="AT2220" s="153" t="s">
        <v>290</v>
      </c>
      <c r="AU2220" s="153" t="s">
        <v>85</v>
      </c>
      <c r="AV2220" s="12" t="s">
        <v>85</v>
      </c>
      <c r="AW2220" s="12" t="s">
        <v>32</v>
      </c>
      <c r="AX2220" s="12" t="s">
        <v>76</v>
      </c>
      <c r="AY2220" s="153" t="s">
        <v>282</v>
      </c>
    </row>
    <row r="2221" spans="2:65" s="15" customFormat="1" x14ac:dyDescent="0.2">
      <c r="B2221" s="173"/>
      <c r="D2221" s="152" t="s">
        <v>290</v>
      </c>
      <c r="E2221" s="174" t="s">
        <v>1</v>
      </c>
      <c r="F2221" s="175" t="s">
        <v>2617</v>
      </c>
      <c r="H2221" s="174" t="s">
        <v>1</v>
      </c>
      <c r="I2221" s="176"/>
      <c r="L2221" s="173"/>
      <c r="M2221" s="177"/>
      <c r="T2221" s="178"/>
      <c r="AT2221" s="174" t="s">
        <v>290</v>
      </c>
      <c r="AU2221" s="174" t="s">
        <v>85</v>
      </c>
      <c r="AV2221" s="15" t="s">
        <v>83</v>
      </c>
      <c r="AW2221" s="15" t="s">
        <v>32</v>
      </c>
      <c r="AX2221" s="15" t="s">
        <v>76</v>
      </c>
      <c r="AY2221" s="174" t="s">
        <v>282</v>
      </c>
    </row>
    <row r="2222" spans="2:65" s="12" customFormat="1" x14ac:dyDescent="0.2">
      <c r="B2222" s="151"/>
      <c r="D2222" s="152" t="s">
        <v>290</v>
      </c>
      <c r="E2222" s="153" t="s">
        <v>1</v>
      </c>
      <c r="F2222" s="154" t="s">
        <v>2618</v>
      </c>
      <c r="H2222" s="155">
        <v>11.03</v>
      </c>
      <c r="I2222" s="156"/>
      <c r="L2222" s="151"/>
      <c r="M2222" s="157"/>
      <c r="T2222" s="158"/>
      <c r="AT2222" s="153" t="s">
        <v>290</v>
      </c>
      <c r="AU2222" s="153" t="s">
        <v>85</v>
      </c>
      <c r="AV2222" s="12" t="s">
        <v>85</v>
      </c>
      <c r="AW2222" s="12" t="s">
        <v>32</v>
      </c>
      <c r="AX2222" s="12" t="s">
        <v>76</v>
      </c>
      <c r="AY2222" s="153" t="s">
        <v>282</v>
      </c>
    </row>
    <row r="2223" spans="2:65" s="13" customFormat="1" x14ac:dyDescent="0.2">
      <c r="B2223" s="159"/>
      <c r="D2223" s="152" t="s">
        <v>290</v>
      </c>
      <c r="E2223" s="160" t="s">
        <v>1</v>
      </c>
      <c r="F2223" s="161" t="s">
        <v>292</v>
      </c>
      <c r="H2223" s="162">
        <v>20.841999999999999</v>
      </c>
      <c r="I2223" s="163"/>
      <c r="L2223" s="159"/>
      <c r="M2223" s="164"/>
      <c r="T2223" s="165"/>
      <c r="AT2223" s="160" t="s">
        <v>290</v>
      </c>
      <c r="AU2223" s="160" t="s">
        <v>85</v>
      </c>
      <c r="AV2223" s="13" t="s">
        <v>288</v>
      </c>
      <c r="AW2223" s="13" t="s">
        <v>32</v>
      </c>
      <c r="AX2223" s="13" t="s">
        <v>83</v>
      </c>
      <c r="AY2223" s="160" t="s">
        <v>282</v>
      </c>
    </row>
    <row r="2224" spans="2:65" s="1" customFormat="1" ht="66.75" customHeight="1" x14ac:dyDescent="0.2">
      <c r="B2224" s="32"/>
      <c r="C2224" s="179" t="s">
        <v>2619</v>
      </c>
      <c r="D2224" s="179" t="s">
        <v>1020</v>
      </c>
      <c r="E2224" s="180" t="s">
        <v>2620</v>
      </c>
      <c r="F2224" s="181" t="s">
        <v>2621</v>
      </c>
      <c r="G2224" s="182" t="s">
        <v>471</v>
      </c>
      <c r="H2224" s="183">
        <v>9.8119999999999994</v>
      </c>
      <c r="I2224" s="184"/>
      <c r="J2224" s="185">
        <f>ROUND(I2224*H2224,2)</f>
        <v>0</v>
      </c>
      <c r="K2224" s="186"/>
      <c r="L2224" s="187"/>
      <c r="M2224" s="188" t="s">
        <v>1</v>
      </c>
      <c r="N2224" s="189" t="s">
        <v>41</v>
      </c>
      <c r="P2224" s="147">
        <f>O2224*H2224</f>
        <v>0</v>
      </c>
      <c r="Q2224" s="147">
        <v>0</v>
      </c>
      <c r="R2224" s="147">
        <f>Q2224*H2224</f>
        <v>0</v>
      </c>
      <c r="S2224" s="147">
        <v>0</v>
      </c>
      <c r="T2224" s="148">
        <f>S2224*H2224</f>
        <v>0</v>
      </c>
      <c r="AR2224" s="149" t="s">
        <v>498</v>
      </c>
      <c r="AT2224" s="149" t="s">
        <v>1020</v>
      </c>
      <c r="AU2224" s="149" t="s">
        <v>85</v>
      </c>
      <c r="AY2224" s="17" t="s">
        <v>282</v>
      </c>
      <c r="BE2224" s="150">
        <f>IF(N2224="základní",J2224,0)</f>
        <v>0</v>
      </c>
      <c r="BF2224" s="150">
        <f>IF(N2224="snížená",J2224,0)</f>
        <v>0</v>
      </c>
      <c r="BG2224" s="150">
        <f>IF(N2224="zákl. přenesená",J2224,0)</f>
        <v>0</v>
      </c>
      <c r="BH2224" s="150">
        <f>IF(N2224="sníž. přenesená",J2224,0)</f>
        <v>0</v>
      </c>
      <c r="BI2224" s="150">
        <f>IF(N2224="nulová",J2224,0)</f>
        <v>0</v>
      </c>
      <c r="BJ2224" s="17" t="s">
        <v>83</v>
      </c>
      <c r="BK2224" s="150">
        <f>ROUND(I2224*H2224,2)</f>
        <v>0</v>
      </c>
      <c r="BL2224" s="17" t="s">
        <v>199</v>
      </c>
      <c r="BM2224" s="149" t="s">
        <v>2622</v>
      </c>
    </row>
    <row r="2225" spans="2:65" s="15" customFormat="1" x14ac:dyDescent="0.2">
      <c r="B2225" s="173"/>
      <c r="D2225" s="152" t="s">
        <v>290</v>
      </c>
      <c r="E2225" s="174" t="s">
        <v>1</v>
      </c>
      <c r="F2225" s="175" t="s">
        <v>2615</v>
      </c>
      <c r="H2225" s="174" t="s">
        <v>1</v>
      </c>
      <c r="I2225" s="176"/>
      <c r="L2225" s="173"/>
      <c r="M2225" s="177"/>
      <c r="T2225" s="178"/>
      <c r="AT2225" s="174" t="s">
        <v>290</v>
      </c>
      <c r="AU2225" s="174" t="s">
        <v>85</v>
      </c>
      <c r="AV2225" s="15" t="s">
        <v>83</v>
      </c>
      <c r="AW2225" s="15" t="s">
        <v>32</v>
      </c>
      <c r="AX2225" s="15" t="s">
        <v>76</v>
      </c>
      <c r="AY2225" s="174" t="s">
        <v>282</v>
      </c>
    </row>
    <row r="2226" spans="2:65" s="12" customFormat="1" x14ac:dyDescent="0.2">
      <c r="B2226" s="151"/>
      <c r="D2226" s="152" t="s">
        <v>290</v>
      </c>
      <c r="E2226" s="153" t="s">
        <v>1</v>
      </c>
      <c r="F2226" s="154" t="s">
        <v>2616</v>
      </c>
      <c r="H2226" s="155">
        <v>9.8119999999999994</v>
      </c>
      <c r="I2226" s="156"/>
      <c r="L2226" s="151"/>
      <c r="M2226" s="157"/>
      <c r="T2226" s="158"/>
      <c r="AT2226" s="153" t="s">
        <v>290</v>
      </c>
      <c r="AU2226" s="153" t="s">
        <v>85</v>
      </c>
      <c r="AV2226" s="12" t="s">
        <v>85</v>
      </c>
      <c r="AW2226" s="12" t="s">
        <v>32</v>
      </c>
      <c r="AX2226" s="12" t="s">
        <v>76</v>
      </c>
      <c r="AY2226" s="153" t="s">
        <v>282</v>
      </c>
    </row>
    <row r="2227" spans="2:65" s="14" customFormat="1" x14ac:dyDescent="0.2">
      <c r="B2227" s="166"/>
      <c r="D2227" s="152" t="s">
        <v>290</v>
      </c>
      <c r="E2227" s="167" t="s">
        <v>1</v>
      </c>
      <c r="F2227" s="168" t="s">
        <v>306</v>
      </c>
      <c r="H2227" s="169">
        <v>9.8119999999999994</v>
      </c>
      <c r="I2227" s="170"/>
      <c r="L2227" s="166"/>
      <c r="M2227" s="171"/>
      <c r="T2227" s="172"/>
      <c r="AT2227" s="167" t="s">
        <v>290</v>
      </c>
      <c r="AU2227" s="167" t="s">
        <v>85</v>
      </c>
      <c r="AV2227" s="14" t="s">
        <v>105</v>
      </c>
      <c r="AW2227" s="14" t="s">
        <v>32</v>
      </c>
      <c r="AX2227" s="14" t="s">
        <v>76</v>
      </c>
      <c r="AY2227" s="167" t="s">
        <v>282</v>
      </c>
    </row>
    <row r="2228" spans="2:65" s="13" customFormat="1" x14ac:dyDescent="0.2">
      <c r="B2228" s="159"/>
      <c r="D2228" s="152" t="s">
        <v>290</v>
      </c>
      <c r="E2228" s="160" t="s">
        <v>1</v>
      </c>
      <c r="F2228" s="161" t="s">
        <v>292</v>
      </c>
      <c r="H2228" s="162">
        <v>9.8119999999999994</v>
      </c>
      <c r="I2228" s="163"/>
      <c r="L2228" s="159"/>
      <c r="M2228" s="164"/>
      <c r="T2228" s="165"/>
      <c r="AT2228" s="160" t="s">
        <v>290</v>
      </c>
      <c r="AU2228" s="160" t="s">
        <v>85</v>
      </c>
      <c r="AV2228" s="13" t="s">
        <v>288</v>
      </c>
      <c r="AW2228" s="13" t="s">
        <v>32</v>
      </c>
      <c r="AX2228" s="13" t="s">
        <v>83</v>
      </c>
      <c r="AY2228" s="160" t="s">
        <v>282</v>
      </c>
    </row>
    <row r="2229" spans="2:65" s="1" customFormat="1" ht="66.75" customHeight="1" x14ac:dyDescent="0.2">
      <c r="B2229" s="32"/>
      <c r="C2229" s="179" t="s">
        <v>2623</v>
      </c>
      <c r="D2229" s="179" t="s">
        <v>1020</v>
      </c>
      <c r="E2229" s="180" t="s">
        <v>2624</v>
      </c>
      <c r="F2229" s="181" t="s">
        <v>2625</v>
      </c>
      <c r="G2229" s="182" t="s">
        <v>471</v>
      </c>
      <c r="H2229" s="183">
        <v>11.03</v>
      </c>
      <c r="I2229" s="184"/>
      <c r="J2229" s="185">
        <f>ROUND(I2229*H2229,2)</f>
        <v>0</v>
      </c>
      <c r="K2229" s="186"/>
      <c r="L2229" s="187"/>
      <c r="M2229" s="188" t="s">
        <v>1</v>
      </c>
      <c r="N2229" s="189" t="s">
        <v>41</v>
      </c>
      <c r="P2229" s="147">
        <f>O2229*H2229</f>
        <v>0</v>
      </c>
      <c r="Q2229" s="147">
        <v>0</v>
      </c>
      <c r="R2229" s="147">
        <f>Q2229*H2229</f>
        <v>0</v>
      </c>
      <c r="S2229" s="147">
        <v>0</v>
      </c>
      <c r="T2229" s="148">
        <f>S2229*H2229</f>
        <v>0</v>
      </c>
      <c r="AR2229" s="149" t="s">
        <v>498</v>
      </c>
      <c r="AT2229" s="149" t="s">
        <v>1020</v>
      </c>
      <c r="AU2229" s="149" t="s">
        <v>85</v>
      </c>
      <c r="AY2229" s="17" t="s">
        <v>282</v>
      </c>
      <c r="BE2229" s="150">
        <f>IF(N2229="základní",J2229,0)</f>
        <v>0</v>
      </c>
      <c r="BF2229" s="150">
        <f>IF(N2229="snížená",J2229,0)</f>
        <v>0</v>
      </c>
      <c r="BG2229" s="150">
        <f>IF(N2229="zákl. přenesená",J2229,0)</f>
        <v>0</v>
      </c>
      <c r="BH2229" s="150">
        <f>IF(N2229="sníž. přenesená",J2229,0)</f>
        <v>0</v>
      </c>
      <c r="BI2229" s="150">
        <f>IF(N2229="nulová",J2229,0)</f>
        <v>0</v>
      </c>
      <c r="BJ2229" s="17" t="s">
        <v>83</v>
      </c>
      <c r="BK2229" s="150">
        <f>ROUND(I2229*H2229,2)</f>
        <v>0</v>
      </c>
      <c r="BL2229" s="17" t="s">
        <v>199</v>
      </c>
      <c r="BM2229" s="149" t="s">
        <v>2626</v>
      </c>
    </row>
    <row r="2230" spans="2:65" s="15" customFormat="1" x14ac:dyDescent="0.2">
      <c r="B2230" s="173"/>
      <c r="D2230" s="152" t="s">
        <v>290</v>
      </c>
      <c r="E2230" s="174" t="s">
        <v>1</v>
      </c>
      <c r="F2230" s="175" t="s">
        <v>2617</v>
      </c>
      <c r="H2230" s="174" t="s">
        <v>1</v>
      </c>
      <c r="I2230" s="176"/>
      <c r="L2230" s="173"/>
      <c r="M2230" s="177"/>
      <c r="T2230" s="178"/>
      <c r="AT2230" s="174" t="s">
        <v>290</v>
      </c>
      <c r="AU2230" s="174" t="s">
        <v>85</v>
      </c>
      <c r="AV2230" s="15" t="s">
        <v>83</v>
      </c>
      <c r="AW2230" s="15" t="s">
        <v>32</v>
      </c>
      <c r="AX2230" s="15" t="s">
        <v>76</v>
      </c>
      <c r="AY2230" s="174" t="s">
        <v>282</v>
      </c>
    </row>
    <row r="2231" spans="2:65" s="12" customFormat="1" x14ac:dyDescent="0.2">
      <c r="B2231" s="151"/>
      <c r="D2231" s="152" t="s">
        <v>290</v>
      </c>
      <c r="E2231" s="153" t="s">
        <v>1</v>
      </c>
      <c r="F2231" s="154" t="s">
        <v>2618</v>
      </c>
      <c r="H2231" s="155">
        <v>11.03</v>
      </c>
      <c r="I2231" s="156"/>
      <c r="L2231" s="151"/>
      <c r="M2231" s="157"/>
      <c r="T2231" s="158"/>
      <c r="AT2231" s="153" t="s">
        <v>290</v>
      </c>
      <c r="AU2231" s="153" t="s">
        <v>85</v>
      </c>
      <c r="AV2231" s="12" t="s">
        <v>85</v>
      </c>
      <c r="AW2231" s="12" t="s">
        <v>32</v>
      </c>
      <c r="AX2231" s="12" t="s">
        <v>76</v>
      </c>
      <c r="AY2231" s="153" t="s">
        <v>282</v>
      </c>
    </row>
    <row r="2232" spans="2:65" s="14" customFormat="1" x14ac:dyDescent="0.2">
      <c r="B2232" s="166"/>
      <c r="D2232" s="152" t="s">
        <v>290</v>
      </c>
      <c r="E2232" s="167" t="s">
        <v>1</v>
      </c>
      <c r="F2232" s="168" t="s">
        <v>306</v>
      </c>
      <c r="H2232" s="169">
        <v>11.03</v>
      </c>
      <c r="I2232" s="170"/>
      <c r="L2232" s="166"/>
      <c r="M2232" s="171"/>
      <c r="T2232" s="172"/>
      <c r="AT2232" s="167" t="s">
        <v>290</v>
      </c>
      <c r="AU2232" s="167" t="s">
        <v>85</v>
      </c>
      <c r="AV2232" s="14" t="s">
        <v>105</v>
      </c>
      <c r="AW2232" s="14" t="s">
        <v>32</v>
      </c>
      <c r="AX2232" s="14" t="s">
        <v>76</v>
      </c>
      <c r="AY2232" s="167" t="s">
        <v>282</v>
      </c>
    </row>
    <row r="2233" spans="2:65" s="13" customFormat="1" x14ac:dyDescent="0.2">
      <c r="B2233" s="159"/>
      <c r="D2233" s="152" t="s">
        <v>290</v>
      </c>
      <c r="E2233" s="160" t="s">
        <v>1</v>
      </c>
      <c r="F2233" s="161" t="s">
        <v>292</v>
      </c>
      <c r="H2233" s="162">
        <v>11.03</v>
      </c>
      <c r="I2233" s="163"/>
      <c r="L2233" s="159"/>
      <c r="M2233" s="164"/>
      <c r="T2233" s="165"/>
      <c r="AT2233" s="160" t="s">
        <v>290</v>
      </c>
      <c r="AU2233" s="160" t="s">
        <v>85</v>
      </c>
      <c r="AV2233" s="13" t="s">
        <v>288</v>
      </c>
      <c r="AW2233" s="13" t="s">
        <v>32</v>
      </c>
      <c r="AX2233" s="13" t="s">
        <v>83</v>
      </c>
      <c r="AY2233" s="160" t="s">
        <v>282</v>
      </c>
    </row>
    <row r="2234" spans="2:65" s="1" customFormat="1" ht="16.5" customHeight="1" x14ac:dyDescent="0.2">
      <c r="B2234" s="32"/>
      <c r="C2234" s="137" t="s">
        <v>2627</v>
      </c>
      <c r="D2234" s="137" t="s">
        <v>284</v>
      </c>
      <c r="E2234" s="138" t="s">
        <v>2628</v>
      </c>
      <c r="F2234" s="139" t="s">
        <v>2629</v>
      </c>
      <c r="G2234" s="140" t="s">
        <v>471</v>
      </c>
      <c r="H2234" s="141">
        <v>35.996000000000002</v>
      </c>
      <c r="I2234" s="142"/>
      <c r="J2234" s="143">
        <f>ROUND(I2234*H2234,2)</f>
        <v>0</v>
      </c>
      <c r="K2234" s="144"/>
      <c r="L2234" s="32"/>
      <c r="M2234" s="145" t="s">
        <v>1</v>
      </c>
      <c r="N2234" s="146" t="s">
        <v>41</v>
      </c>
      <c r="P2234" s="147">
        <f>O2234*H2234</f>
        <v>0</v>
      </c>
      <c r="Q2234" s="147">
        <v>4.0000000000000002E-4</v>
      </c>
      <c r="R2234" s="147">
        <f>Q2234*H2234</f>
        <v>1.4398400000000002E-2</v>
      </c>
      <c r="S2234" s="147">
        <v>0</v>
      </c>
      <c r="T2234" s="148">
        <f>S2234*H2234</f>
        <v>0</v>
      </c>
      <c r="AR2234" s="149" t="s">
        <v>199</v>
      </c>
      <c r="AT2234" s="149" t="s">
        <v>284</v>
      </c>
      <c r="AU2234" s="149" t="s">
        <v>85</v>
      </c>
      <c r="AY2234" s="17" t="s">
        <v>282</v>
      </c>
      <c r="BE2234" s="150">
        <f>IF(N2234="základní",J2234,0)</f>
        <v>0</v>
      </c>
      <c r="BF2234" s="150">
        <f>IF(N2234="snížená",J2234,0)</f>
        <v>0</v>
      </c>
      <c r="BG2234" s="150">
        <f>IF(N2234="zákl. přenesená",J2234,0)</f>
        <v>0</v>
      </c>
      <c r="BH2234" s="150">
        <f>IF(N2234="sníž. přenesená",J2234,0)</f>
        <v>0</v>
      </c>
      <c r="BI2234" s="150">
        <f>IF(N2234="nulová",J2234,0)</f>
        <v>0</v>
      </c>
      <c r="BJ2234" s="17" t="s">
        <v>83</v>
      </c>
      <c r="BK2234" s="150">
        <f>ROUND(I2234*H2234,2)</f>
        <v>0</v>
      </c>
      <c r="BL2234" s="17" t="s">
        <v>199</v>
      </c>
      <c r="BM2234" s="149" t="s">
        <v>2630</v>
      </c>
    </row>
    <row r="2235" spans="2:65" s="15" customFormat="1" x14ac:dyDescent="0.2">
      <c r="B2235" s="173"/>
      <c r="D2235" s="152" t="s">
        <v>290</v>
      </c>
      <c r="E2235" s="174" t="s">
        <v>1</v>
      </c>
      <c r="F2235" s="175" t="s">
        <v>2631</v>
      </c>
      <c r="H2235" s="174" t="s">
        <v>1</v>
      </c>
      <c r="I2235" s="176"/>
      <c r="L2235" s="173"/>
      <c r="M2235" s="177"/>
      <c r="T2235" s="178"/>
      <c r="AT2235" s="174" t="s">
        <v>290</v>
      </c>
      <c r="AU2235" s="174" t="s">
        <v>85</v>
      </c>
      <c r="AV2235" s="15" t="s">
        <v>83</v>
      </c>
      <c r="AW2235" s="15" t="s">
        <v>32</v>
      </c>
      <c r="AX2235" s="15" t="s">
        <v>76</v>
      </c>
      <c r="AY2235" s="174" t="s">
        <v>282</v>
      </c>
    </row>
    <row r="2236" spans="2:65" s="12" customFormat="1" x14ac:dyDescent="0.2">
      <c r="B2236" s="151"/>
      <c r="D2236" s="152" t="s">
        <v>290</v>
      </c>
      <c r="E2236" s="153" t="s">
        <v>1</v>
      </c>
      <c r="F2236" s="154" t="s">
        <v>2632</v>
      </c>
      <c r="H2236" s="155">
        <v>3.36</v>
      </c>
      <c r="I2236" s="156"/>
      <c r="L2236" s="151"/>
      <c r="M2236" s="157"/>
      <c r="T2236" s="158"/>
      <c r="AT2236" s="153" t="s">
        <v>290</v>
      </c>
      <c r="AU2236" s="153" t="s">
        <v>85</v>
      </c>
      <c r="AV2236" s="12" t="s">
        <v>85</v>
      </c>
      <c r="AW2236" s="12" t="s">
        <v>32</v>
      </c>
      <c r="AX2236" s="12" t="s">
        <v>76</v>
      </c>
      <c r="AY2236" s="153" t="s">
        <v>282</v>
      </c>
    </row>
    <row r="2237" spans="2:65" s="15" customFormat="1" x14ac:dyDescent="0.2">
      <c r="B2237" s="173"/>
      <c r="D2237" s="152" t="s">
        <v>290</v>
      </c>
      <c r="E2237" s="174" t="s">
        <v>1</v>
      </c>
      <c r="F2237" s="175" t="s">
        <v>2633</v>
      </c>
      <c r="H2237" s="174" t="s">
        <v>1</v>
      </c>
      <c r="I2237" s="176"/>
      <c r="L2237" s="173"/>
      <c r="M2237" s="177"/>
      <c r="T2237" s="178"/>
      <c r="AT2237" s="174" t="s">
        <v>290</v>
      </c>
      <c r="AU2237" s="174" t="s">
        <v>85</v>
      </c>
      <c r="AV2237" s="15" t="s">
        <v>83</v>
      </c>
      <c r="AW2237" s="15" t="s">
        <v>32</v>
      </c>
      <c r="AX2237" s="15" t="s">
        <v>76</v>
      </c>
      <c r="AY2237" s="174" t="s">
        <v>282</v>
      </c>
    </row>
    <row r="2238" spans="2:65" s="12" customFormat="1" x14ac:dyDescent="0.2">
      <c r="B2238" s="151"/>
      <c r="D2238" s="152" t="s">
        <v>290</v>
      </c>
      <c r="E2238" s="153" t="s">
        <v>1</v>
      </c>
      <c r="F2238" s="154" t="s">
        <v>2634</v>
      </c>
      <c r="H2238" s="155">
        <v>6.14</v>
      </c>
      <c r="I2238" s="156"/>
      <c r="L2238" s="151"/>
      <c r="M2238" s="157"/>
      <c r="T2238" s="158"/>
      <c r="AT2238" s="153" t="s">
        <v>290</v>
      </c>
      <c r="AU2238" s="153" t="s">
        <v>85</v>
      </c>
      <c r="AV2238" s="12" t="s">
        <v>85</v>
      </c>
      <c r="AW2238" s="12" t="s">
        <v>32</v>
      </c>
      <c r="AX2238" s="12" t="s">
        <v>76</v>
      </c>
      <c r="AY2238" s="153" t="s">
        <v>282</v>
      </c>
    </row>
    <row r="2239" spans="2:65" s="15" customFormat="1" x14ac:dyDescent="0.2">
      <c r="B2239" s="173"/>
      <c r="D2239" s="152" t="s">
        <v>290</v>
      </c>
      <c r="E2239" s="174" t="s">
        <v>1</v>
      </c>
      <c r="F2239" s="175" t="s">
        <v>2635</v>
      </c>
      <c r="H2239" s="174" t="s">
        <v>1</v>
      </c>
      <c r="I2239" s="176"/>
      <c r="L2239" s="173"/>
      <c r="M2239" s="177"/>
      <c r="T2239" s="178"/>
      <c r="AT2239" s="174" t="s">
        <v>290</v>
      </c>
      <c r="AU2239" s="174" t="s">
        <v>85</v>
      </c>
      <c r="AV2239" s="15" t="s">
        <v>83</v>
      </c>
      <c r="AW2239" s="15" t="s">
        <v>32</v>
      </c>
      <c r="AX2239" s="15" t="s">
        <v>76</v>
      </c>
      <c r="AY2239" s="174" t="s">
        <v>282</v>
      </c>
    </row>
    <row r="2240" spans="2:65" s="12" customFormat="1" x14ac:dyDescent="0.2">
      <c r="B2240" s="151"/>
      <c r="D2240" s="152" t="s">
        <v>290</v>
      </c>
      <c r="E2240" s="153" t="s">
        <v>1</v>
      </c>
      <c r="F2240" s="154" t="s">
        <v>2636</v>
      </c>
      <c r="H2240" s="155">
        <v>7.5250000000000004</v>
      </c>
      <c r="I2240" s="156"/>
      <c r="L2240" s="151"/>
      <c r="M2240" s="157"/>
      <c r="T2240" s="158"/>
      <c r="AT2240" s="153" t="s">
        <v>290</v>
      </c>
      <c r="AU2240" s="153" t="s">
        <v>85</v>
      </c>
      <c r="AV2240" s="12" t="s">
        <v>85</v>
      </c>
      <c r="AW2240" s="12" t="s">
        <v>32</v>
      </c>
      <c r="AX2240" s="12" t="s">
        <v>76</v>
      </c>
      <c r="AY2240" s="153" t="s">
        <v>282</v>
      </c>
    </row>
    <row r="2241" spans="2:65" s="15" customFormat="1" x14ac:dyDescent="0.2">
      <c r="B2241" s="173"/>
      <c r="D2241" s="152" t="s">
        <v>290</v>
      </c>
      <c r="E2241" s="174" t="s">
        <v>1</v>
      </c>
      <c r="F2241" s="175" t="s">
        <v>2637</v>
      </c>
      <c r="H2241" s="174" t="s">
        <v>1</v>
      </c>
      <c r="I2241" s="176"/>
      <c r="L2241" s="173"/>
      <c r="M2241" s="177"/>
      <c r="T2241" s="178"/>
      <c r="AT2241" s="174" t="s">
        <v>290</v>
      </c>
      <c r="AU2241" s="174" t="s">
        <v>85</v>
      </c>
      <c r="AV2241" s="15" t="s">
        <v>83</v>
      </c>
      <c r="AW2241" s="15" t="s">
        <v>32</v>
      </c>
      <c r="AX2241" s="15" t="s">
        <v>76</v>
      </c>
      <c r="AY2241" s="174" t="s">
        <v>282</v>
      </c>
    </row>
    <row r="2242" spans="2:65" s="12" customFormat="1" x14ac:dyDescent="0.2">
      <c r="B2242" s="151"/>
      <c r="D2242" s="152" t="s">
        <v>290</v>
      </c>
      <c r="E2242" s="153" t="s">
        <v>1</v>
      </c>
      <c r="F2242" s="154" t="s">
        <v>2638</v>
      </c>
      <c r="H2242" s="155">
        <v>12.28</v>
      </c>
      <c r="I2242" s="156"/>
      <c r="L2242" s="151"/>
      <c r="M2242" s="157"/>
      <c r="T2242" s="158"/>
      <c r="AT2242" s="153" t="s">
        <v>290</v>
      </c>
      <c r="AU2242" s="153" t="s">
        <v>85</v>
      </c>
      <c r="AV2242" s="12" t="s">
        <v>85</v>
      </c>
      <c r="AW2242" s="12" t="s">
        <v>32</v>
      </c>
      <c r="AX2242" s="12" t="s">
        <v>76</v>
      </c>
      <c r="AY2242" s="153" t="s">
        <v>282</v>
      </c>
    </row>
    <row r="2243" spans="2:65" s="15" customFormat="1" x14ac:dyDescent="0.2">
      <c r="B2243" s="173"/>
      <c r="D2243" s="152" t="s">
        <v>290</v>
      </c>
      <c r="E2243" s="174" t="s">
        <v>1</v>
      </c>
      <c r="F2243" s="175" t="s">
        <v>2639</v>
      </c>
      <c r="H2243" s="174" t="s">
        <v>1</v>
      </c>
      <c r="I2243" s="176"/>
      <c r="L2243" s="173"/>
      <c r="M2243" s="177"/>
      <c r="T2243" s="178"/>
      <c r="AT2243" s="174" t="s">
        <v>290</v>
      </c>
      <c r="AU2243" s="174" t="s">
        <v>85</v>
      </c>
      <c r="AV2243" s="15" t="s">
        <v>83</v>
      </c>
      <c r="AW2243" s="15" t="s">
        <v>32</v>
      </c>
      <c r="AX2243" s="15" t="s">
        <v>76</v>
      </c>
      <c r="AY2243" s="174" t="s">
        <v>282</v>
      </c>
    </row>
    <row r="2244" spans="2:65" s="12" customFormat="1" x14ac:dyDescent="0.2">
      <c r="B2244" s="151"/>
      <c r="D2244" s="152" t="s">
        <v>290</v>
      </c>
      <c r="E2244" s="153" t="s">
        <v>1</v>
      </c>
      <c r="F2244" s="154" t="s">
        <v>2640</v>
      </c>
      <c r="H2244" s="155">
        <v>3.07</v>
      </c>
      <c r="I2244" s="156"/>
      <c r="L2244" s="151"/>
      <c r="M2244" s="157"/>
      <c r="T2244" s="158"/>
      <c r="AT2244" s="153" t="s">
        <v>290</v>
      </c>
      <c r="AU2244" s="153" t="s">
        <v>85</v>
      </c>
      <c r="AV2244" s="12" t="s">
        <v>85</v>
      </c>
      <c r="AW2244" s="12" t="s">
        <v>32</v>
      </c>
      <c r="AX2244" s="12" t="s">
        <v>76</v>
      </c>
      <c r="AY2244" s="153" t="s">
        <v>282</v>
      </c>
    </row>
    <row r="2245" spans="2:65" s="15" customFormat="1" x14ac:dyDescent="0.2">
      <c r="B2245" s="173"/>
      <c r="D2245" s="152" t="s">
        <v>290</v>
      </c>
      <c r="E2245" s="174" t="s">
        <v>1</v>
      </c>
      <c r="F2245" s="175" t="s">
        <v>2641</v>
      </c>
      <c r="H2245" s="174" t="s">
        <v>1</v>
      </c>
      <c r="I2245" s="176"/>
      <c r="L2245" s="173"/>
      <c r="M2245" s="177"/>
      <c r="T2245" s="178"/>
      <c r="AT2245" s="174" t="s">
        <v>290</v>
      </c>
      <c r="AU2245" s="174" t="s">
        <v>85</v>
      </c>
      <c r="AV2245" s="15" t="s">
        <v>83</v>
      </c>
      <c r="AW2245" s="15" t="s">
        <v>32</v>
      </c>
      <c r="AX2245" s="15" t="s">
        <v>76</v>
      </c>
      <c r="AY2245" s="174" t="s">
        <v>282</v>
      </c>
    </row>
    <row r="2246" spans="2:65" s="12" customFormat="1" x14ac:dyDescent="0.2">
      <c r="B2246" s="151"/>
      <c r="D2246" s="152" t="s">
        <v>290</v>
      </c>
      <c r="E2246" s="153" t="s">
        <v>1</v>
      </c>
      <c r="F2246" s="154" t="s">
        <v>2642</v>
      </c>
      <c r="H2246" s="155">
        <v>1.5349999999999999</v>
      </c>
      <c r="I2246" s="156"/>
      <c r="L2246" s="151"/>
      <c r="M2246" s="157"/>
      <c r="T2246" s="158"/>
      <c r="AT2246" s="153" t="s">
        <v>290</v>
      </c>
      <c r="AU2246" s="153" t="s">
        <v>85</v>
      </c>
      <c r="AV2246" s="12" t="s">
        <v>85</v>
      </c>
      <c r="AW2246" s="12" t="s">
        <v>32</v>
      </c>
      <c r="AX2246" s="12" t="s">
        <v>76</v>
      </c>
      <c r="AY2246" s="153" t="s">
        <v>282</v>
      </c>
    </row>
    <row r="2247" spans="2:65" s="15" customFormat="1" x14ac:dyDescent="0.2">
      <c r="B2247" s="173"/>
      <c r="D2247" s="152" t="s">
        <v>290</v>
      </c>
      <c r="E2247" s="174" t="s">
        <v>1</v>
      </c>
      <c r="F2247" s="175" t="s">
        <v>2643</v>
      </c>
      <c r="H2247" s="174" t="s">
        <v>1</v>
      </c>
      <c r="I2247" s="176"/>
      <c r="L2247" s="173"/>
      <c r="M2247" s="177"/>
      <c r="T2247" s="178"/>
      <c r="AT2247" s="174" t="s">
        <v>290</v>
      </c>
      <c r="AU2247" s="174" t="s">
        <v>85</v>
      </c>
      <c r="AV2247" s="15" t="s">
        <v>83</v>
      </c>
      <c r="AW2247" s="15" t="s">
        <v>32</v>
      </c>
      <c r="AX2247" s="15" t="s">
        <v>76</v>
      </c>
      <c r="AY2247" s="174" t="s">
        <v>282</v>
      </c>
    </row>
    <row r="2248" spans="2:65" s="12" customFormat="1" x14ac:dyDescent="0.2">
      <c r="B2248" s="151"/>
      <c r="D2248" s="152" t="s">
        <v>290</v>
      </c>
      <c r="E2248" s="153" t="s">
        <v>1</v>
      </c>
      <c r="F2248" s="154" t="s">
        <v>2644</v>
      </c>
      <c r="H2248" s="155">
        <v>1.0429999999999999</v>
      </c>
      <c r="I2248" s="156"/>
      <c r="L2248" s="151"/>
      <c r="M2248" s="157"/>
      <c r="T2248" s="158"/>
      <c r="AT2248" s="153" t="s">
        <v>290</v>
      </c>
      <c r="AU2248" s="153" t="s">
        <v>85</v>
      </c>
      <c r="AV2248" s="12" t="s">
        <v>85</v>
      </c>
      <c r="AW2248" s="12" t="s">
        <v>32</v>
      </c>
      <c r="AX2248" s="12" t="s">
        <v>76</v>
      </c>
      <c r="AY2248" s="153" t="s">
        <v>282</v>
      </c>
    </row>
    <row r="2249" spans="2:65" s="15" customFormat="1" x14ac:dyDescent="0.2">
      <c r="B2249" s="173"/>
      <c r="D2249" s="152" t="s">
        <v>290</v>
      </c>
      <c r="E2249" s="174" t="s">
        <v>1</v>
      </c>
      <c r="F2249" s="175" t="s">
        <v>2645</v>
      </c>
      <c r="H2249" s="174" t="s">
        <v>1</v>
      </c>
      <c r="I2249" s="176"/>
      <c r="L2249" s="173"/>
      <c r="M2249" s="177"/>
      <c r="T2249" s="178"/>
      <c r="AT2249" s="174" t="s">
        <v>290</v>
      </c>
      <c r="AU2249" s="174" t="s">
        <v>85</v>
      </c>
      <c r="AV2249" s="15" t="s">
        <v>83</v>
      </c>
      <c r="AW2249" s="15" t="s">
        <v>32</v>
      </c>
      <c r="AX2249" s="15" t="s">
        <v>76</v>
      </c>
      <c r="AY2249" s="174" t="s">
        <v>282</v>
      </c>
    </row>
    <row r="2250" spans="2:65" s="12" customFormat="1" x14ac:dyDescent="0.2">
      <c r="B2250" s="151"/>
      <c r="D2250" s="152" t="s">
        <v>290</v>
      </c>
      <c r="E2250" s="153" t="s">
        <v>1</v>
      </c>
      <c r="F2250" s="154" t="s">
        <v>2644</v>
      </c>
      <c r="H2250" s="155">
        <v>1.0429999999999999</v>
      </c>
      <c r="I2250" s="156"/>
      <c r="L2250" s="151"/>
      <c r="M2250" s="157"/>
      <c r="T2250" s="158"/>
      <c r="AT2250" s="153" t="s">
        <v>290</v>
      </c>
      <c r="AU2250" s="153" t="s">
        <v>85</v>
      </c>
      <c r="AV2250" s="12" t="s">
        <v>85</v>
      </c>
      <c r="AW2250" s="12" t="s">
        <v>32</v>
      </c>
      <c r="AX2250" s="12" t="s">
        <v>76</v>
      </c>
      <c r="AY2250" s="153" t="s">
        <v>282</v>
      </c>
    </row>
    <row r="2251" spans="2:65" s="13" customFormat="1" x14ac:dyDescent="0.2">
      <c r="B2251" s="159"/>
      <c r="D2251" s="152" t="s">
        <v>290</v>
      </c>
      <c r="E2251" s="160" t="s">
        <v>1</v>
      </c>
      <c r="F2251" s="161" t="s">
        <v>292</v>
      </c>
      <c r="H2251" s="162">
        <v>35.996000000000002</v>
      </c>
      <c r="I2251" s="163"/>
      <c r="L2251" s="159"/>
      <c r="M2251" s="164"/>
      <c r="T2251" s="165"/>
      <c r="AT2251" s="160" t="s">
        <v>290</v>
      </c>
      <c r="AU2251" s="160" t="s">
        <v>85</v>
      </c>
      <c r="AV2251" s="13" t="s">
        <v>288</v>
      </c>
      <c r="AW2251" s="13" t="s">
        <v>32</v>
      </c>
      <c r="AX2251" s="13" t="s">
        <v>83</v>
      </c>
      <c r="AY2251" s="160" t="s">
        <v>282</v>
      </c>
    </row>
    <row r="2252" spans="2:65" s="1" customFormat="1" ht="66.75" customHeight="1" x14ac:dyDescent="0.2">
      <c r="B2252" s="32"/>
      <c r="C2252" s="179" t="s">
        <v>2646</v>
      </c>
      <c r="D2252" s="179" t="s">
        <v>1020</v>
      </c>
      <c r="E2252" s="180" t="s">
        <v>2647</v>
      </c>
      <c r="F2252" s="181" t="s">
        <v>2648</v>
      </c>
      <c r="G2252" s="182" t="s">
        <v>471</v>
      </c>
      <c r="H2252" s="183">
        <v>3.36</v>
      </c>
      <c r="I2252" s="184"/>
      <c r="J2252" s="185">
        <f>ROUND(I2252*H2252,2)</f>
        <v>0</v>
      </c>
      <c r="K2252" s="186"/>
      <c r="L2252" s="187"/>
      <c r="M2252" s="188" t="s">
        <v>1</v>
      </c>
      <c r="N2252" s="189" t="s">
        <v>41</v>
      </c>
      <c r="P2252" s="147">
        <f>O2252*H2252</f>
        <v>0</v>
      </c>
      <c r="Q2252" s="147">
        <v>0</v>
      </c>
      <c r="R2252" s="147">
        <f>Q2252*H2252</f>
        <v>0</v>
      </c>
      <c r="S2252" s="147">
        <v>0</v>
      </c>
      <c r="T2252" s="148">
        <f>S2252*H2252</f>
        <v>0</v>
      </c>
      <c r="AR2252" s="149" t="s">
        <v>498</v>
      </c>
      <c r="AT2252" s="149" t="s">
        <v>1020</v>
      </c>
      <c r="AU2252" s="149" t="s">
        <v>85</v>
      </c>
      <c r="AY2252" s="17" t="s">
        <v>282</v>
      </c>
      <c r="BE2252" s="150">
        <f>IF(N2252="základní",J2252,0)</f>
        <v>0</v>
      </c>
      <c r="BF2252" s="150">
        <f>IF(N2252="snížená",J2252,0)</f>
        <v>0</v>
      </c>
      <c r="BG2252" s="150">
        <f>IF(N2252="zákl. přenesená",J2252,0)</f>
        <v>0</v>
      </c>
      <c r="BH2252" s="150">
        <f>IF(N2252="sníž. přenesená",J2252,0)</f>
        <v>0</v>
      </c>
      <c r="BI2252" s="150">
        <f>IF(N2252="nulová",J2252,0)</f>
        <v>0</v>
      </c>
      <c r="BJ2252" s="17" t="s">
        <v>83</v>
      </c>
      <c r="BK2252" s="150">
        <f>ROUND(I2252*H2252,2)</f>
        <v>0</v>
      </c>
      <c r="BL2252" s="17" t="s">
        <v>199</v>
      </c>
      <c r="BM2252" s="149" t="s">
        <v>2649</v>
      </c>
    </row>
    <row r="2253" spans="2:65" s="15" customFormat="1" x14ac:dyDescent="0.2">
      <c r="B2253" s="173"/>
      <c r="D2253" s="152" t="s">
        <v>290</v>
      </c>
      <c r="E2253" s="174" t="s">
        <v>1</v>
      </c>
      <c r="F2253" s="175" t="s">
        <v>2631</v>
      </c>
      <c r="H2253" s="174" t="s">
        <v>1</v>
      </c>
      <c r="I2253" s="176"/>
      <c r="L2253" s="173"/>
      <c r="M2253" s="177"/>
      <c r="T2253" s="178"/>
      <c r="AT2253" s="174" t="s">
        <v>290</v>
      </c>
      <c r="AU2253" s="174" t="s">
        <v>85</v>
      </c>
      <c r="AV2253" s="15" t="s">
        <v>83</v>
      </c>
      <c r="AW2253" s="15" t="s">
        <v>32</v>
      </c>
      <c r="AX2253" s="15" t="s">
        <v>76</v>
      </c>
      <c r="AY2253" s="174" t="s">
        <v>282</v>
      </c>
    </row>
    <row r="2254" spans="2:65" s="12" customFormat="1" x14ac:dyDescent="0.2">
      <c r="B2254" s="151"/>
      <c r="D2254" s="152" t="s">
        <v>290</v>
      </c>
      <c r="E2254" s="153" t="s">
        <v>1</v>
      </c>
      <c r="F2254" s="154" t="s">
        <v>2650</v>
      </c>
      <c r="H2254" s="155">
        <v>3.36</v>
      </c>
      <c r="I2254" s="156"/>
      <c r="L2254" s="151"/>
      <c r="M2254" s="157"/>
      <c r="T2254" s="158"/>
      <c r="AT2254" s="153" t="s">
        <v>290</v>
      </c>
      <c r="AU2254" s="153" t="s">
        <v>85</v>
      </c>
      <c r="AV2254" s="12" t="s">
        <v>85</v>
      </c>
      <c r="AW2254" s="12" t="s">
        <v>32</v>
      </c>
      <c r="AX2254" s="12" t="s">
        <v>76</v>
      </c>
      <c r="AY2254" s="153" t="s">
        <v>282</v>
      </c>
    </row>
    <row r="2255" spans="2:65" s="13" customFormat="1" x14ac:dyDescent="0.2">
      <c r="B2255" s="159"/>
      <c r="D2255" s="152" t="s">
        <v>290</v>
      </c>
      <c r="E2255" s="160" t="s">
        <v>1</v>
      </c>
      <c r="F2255" s="161" t="s">
        <v>292</v>
      </c>
      <c r="H2255" s="162">
        <v>3.36</v>
      </c>
      <c r="I2255" s="163"/>
      <c r="L2255" s="159"/>
      <c r="M2255" s="164"/>
      <c r="T2255" s="165"/>
      <c r="AT2255" s="160" t="s">
        <v>290</v>
      </c>
      <c r="AU2255" s="160" t="s">
        <v>85</v>
      </c>
      <c r="AV2255" s="13" t="s">
        <v>288</v>
      </c>
      <c r="AW2255" s="13" t="s">
        <v>32</v>
      </c>
      <c r="AX2255" s="13" t="s">
        <v>83</v>
      </c>
      <c r="AY2255" s="160" t="s">
        <v>282</v>
      </c>
    </row>
    <row r="2256" spans="2:65" s="1" customFormat="1" ht="66.75" customHeight="1" x14ac:dyDescent="0.2">
      <c r="B2256" s="32"/>
      <c r="C2256" s="179" t="s">
        <v>2651</v>
      </c>
      <c r="D2256" s="179" t="s">
        <v>1020</v>
      </c>
      <c r="E2256" s="180" t="s">
        <v>2652</v>
      </c>
      <c r="F2256" s="181" t="s">
        <v>2653</v>
      </c>
      <c r="G2256" s="182" t="s">
        <v>471</v>
      </c>
      <c r="H2256" s="183">
        <v>6.14</v>
      </c>
      <c r="I2256" s="184"/>
      <c r="J2256" s="185">
        <f>ROUND(I2256*H2256,2)</f>
        <v>0</v>
      </c>
      <c r="K2256" s="186"/>
      <c r="L2256" s="187"/>
      <c r="M2256" s="188" t="s">
        <v>1</v>
      </c>
      <c r="N2256" s="189" t="s">
        <v>41</v>
      </c>
      <c r="P2256" s="147">
        <f>O2256*H2256</f>
        <v>0</v>
      </c>
      <c r="Q2256" s="147">
        <v>0</v>
      </c>
      <c r="R2256" s="147">
        <f>Q2256*H2256</f>
        <v>0</v>
      </c>
      <c r="S2256" s="147">
        <v>0</v>
      </c>
      <c r="T2256" s="148">
        <f>S2256*H2256</f>
        <v>0</v>
      </c>
      <c r="AR2256" s="149" t="s">
        <v>498</v>
      </c>
      <c r="AT2256" s="149" t="s">
        <v>1020</v>
      </c>
      <c r="AU2256" s="149" t="s">
        <v>85</v>
      </c>
      <c r="AY2256" s="17" t="s">
        <v>282</v>
      </c>
      <c r="BE2256" s="150">
        <f>IF(N2256="základní",J2256,0)</f>
        <v>0</v>
      </c>
      <c r="BF2256" s="150">
        <f>IF(N2256="snížená",J2256,0)</f>
        <v>0</v>
      </c>
      <c r="BG2256" s="150">
        <f>IF(N2256="zákl. přenesená",J2256,0)</f>
        <v>0</v>
      </c>
      <c r="BH2256" s="150">
        <f>IF(N2256="sníž. přenesená",J2256,0)</f>
        <v>0</v>
      </c>
      <c r="BI2256" s="150">
        <f>IF(N2256="nulová",J2256,0)</f>
        <v>0</v>
      </c>
      <c r="BJ2256" s="17" t="s">
        <v>83</v>
      </c>
      <c r="BK2256" s="150">
        <f>ROUND(I2256*H2256,2)</f>
        <v>0</v>
      </c>
      <c r="BL2256" s="17" t="s">
        <v>199</v>
      </c>
      <c r="BM2256" s="149" t="s">
        <v>2654</v>
      </c>
    </row>
    <row r="2257" spans="2:65" s="15" customFormat="1" x14ac:dyDescent="0.2">
      <c r="B2257" s="173"/>
      <c r="D2257" s="152" t="s">
        <v>290</v>
      </c>
      <c r="E2257" s="174" t="s">
        <v>1</v>
      </c>
      <c r="F2257" s="175" t="s">
        <v>2633</v>
      </c>
      <c r="H2257" s="174" t="s">
        <v>1</v>
      </c>
      <c r="I2257" s="176"/>
      <c r="L2257" s="173"/>
      <c r="M2257" s="177"/>
      <c r="T2257" s="178"/>
      <c r="AT2257" s="174" t="s">
        <v>290</v>
      </c>
      <c r="AU2257" s="174" t="s">
        <v>85</v>
      </c>
      <c r="AV2257" s="15" t="s">
        <v>83</v>
      </c>
      <c r="AW2257" s="15" t="s">
        <v>32</v>
      </c>
      <c r="AX2257" s="15" t="s">
        <v>76</v>
      </c>
      <c r="AY2257" s="174" t="s">
        <v>282</v>
      </c>
    </row>
    <row r="2258" spans="2:65" s="12" customFormat="1" x14ac:dyDescent="0.2">
      <c r="B2258" s="151"/>
      <c r="D2258" s="152" t="s">
        <v>290</v>
      </c>
      <c r="E2258" s="153" t="s">
        <v>1</v>
      </c>
      <c r="F2258" s="154" t="s">
        <v>2634</v>
      </c>
      <c r="H2258" s="155">
        <v>6.14</v>
      </c>
      <c r="I2258" s="156"/>
      <c r="L2258" s="151"/>
      <c r="M2258" s="157"/>
      <c r="T2258" s="158"/>
      <c r="AT2258" s="153" t="s">
        <v>290</v>
      </c>
      <c r="AU2258" s="153" t="s">
        <v>85</v>
      </c>
      <c r="AV2258" s="12" t="s">
        <v>85</v>
      </c>
      <c r="AW2258" s="12" t="s">
        <v>32</v>
      </c>
      <c r="AX2258" s="12" t="s">
        <v>76</v>
      </c>
      <c r="AY2258" s="153" t="s">
        <v>282</v>
      </c>
    </row>
    <row r="2259" spans="2:65" s="13" customFormat="1" x14ac:dyDescent="0.2">
      <c r="B2259" s="159"/>
      <c r="D2259" s="152" t="s">
        <v>290</v>
      </c>
      <c r="E2259" s="160" t="s">
        <v>1</v>
      </c>
      <c r="F2259" s="161" t="s">
        <v>292</v>
      </c>
      <c r="H2259" s="162">
        <v>6.14</v>
      </c>
      <c r="I2259" s="163"/>
      <c r="L2259" s="159"/>
      <c r="M2259" s="164"/>
      <c r="T2259" s="165"/>
      <c r="AT2259" s="160" t="s">
        <v>290</v>
      </c>
      <c r="AU2259" s="160" t="s">
        <v>85</v>
      </c>
      <c r="AV2259" s="13" t="s">
        <v>288</v>
      </c>
      <c r="AW2259" s="13" t="s">
        <v>32</v>
      </c>
      <c r="AX2259" s="13" t="s">
        <v>83</v>
      </c>
      <c r="AY2259" s="160" t="s">
        <v>282</v>
      </c>
    </row>
    <row r="2260" spans="2:65" s="1" customFormat="1" ht="66.75" customHeight="1" x14ac:dyDescent="0.2">
      <c r="B2260" s="32"/>
      <c r="C2260" s="179" t="s">
        <v>2655</v>
      </c>
      <c r="D2260" s="179" t="s">
        <v>1020</v>
      </c>
      <c r="E2260" s="180" t="s">
        <v>2656</v>
      </c>
      <c r="F2260" s="181" t="s">
        <v>2657</v>
      </c>
      <c r="G2260" s="182" t="s">
        <v>471</v>
      </c>
      <c r="H2260" s="183">
        <v>7.5250000000000004</v>
      </c>
      <c r="I2260" s="184"/>
      <c r="J2260" s="185">
        <f>ROUND(I2260*H2260,2)</f>
        <v>0</v>
      </c>
      <c r="K2260" s="186"/>
      <c r="L2260" s="187"/>
      <c r="M2260" s="188" t="s">
        <v>1</v>
      </c>
      <c r="N2260" s="189" t="s">
        <v>41</v>
      </c>
      <c r="P2260" s="147">
        <f>O2260*H2260</f>
        <v>0</v>
      </c>
      <c r="Q2260" s="147">
        <v>0</v>
      </c>
      <c r="R2260" s="147">
        <f>Q2260*H2260</f>
        <v>0</v>
      </c>
      <c r="S2260" s="147">
        <v>0</v>
      </c>
      <c r="T2260" s="148">
        <f>S2260*H2260</f>
        <v>0</v>
      </c>
      <c r="AR2260" s="149" t="s">
        <v>498</v>
      </c>
      <c r="AT2260" s="149" t="s">
        <v>1020</v>
      </c>
      <c r="AU2260" s="149" t="s">
        <v>85</v>
      </c>
      <c r="AY2260" s="17" t="s">
        <v>282</v>
      </c>
      <c r="BE2260" s="150">
        <f>IF(N2260="základní",J2260,0)</f>
        <v>0</v>
      </c>
      <c r="BF2260" s="150">
        <f>IF(N2260="snížená",J2260,0)</f>
        <v>0</v>
      </c>
      <c r="BG2260" s="150">
        <f>IF(N2260="zákl. přenesená",J2260,0)</f>
        <v>0</v>
      </c>
      <c r="BH2260" s="150">
        <f>IF(N2260="sníž. přenesená",J2260,0)</f>
        <v>0</v>
      </c>
      <c r="BI2260" s="150">
        <f>IF(N2260="nulová",J2260,0)</f>
        <v>0</v>
      </c>
      <c r="BJ2260" s="17" t="s">
        <v>83</v>
      </c>
      <c r="BK2260" s="150">
        <f>ROUND(I2260*H2260,2)</f>
        <v>0</v>
      </c>
      <c r="BL2260" s="17" t="s">
        <v>199</v>
      </c>
      <c r="BM2260" s="149" t="s">
        <v>2658</v>
      </c>
    </row>
    <row r="2261" spans="2:65" s="15" customFormat="1" x14ac:dyDescent="0.2">
      <c r="B2261" s="173"/>
      <c r="D2261" s="152" t="s">
        <v>290</v>
      </c>
      <c r="E2261" s="174" t="s">
        <v>1</v>
      </c>
      <c r="F2261" s="175" t="s">
        <v>2635</v>
      </c>
      <c r="H2261" s="174" t="s">
        <v>1</v>
      </c>
      <c r="I2261" s="176"/>
      <c r="L2261" s="173"/>
      <c r="M2261" s="177"/>
      <c r="T2261" s="178"/>
      <c r="AT2261" s="174" t="s">
        <v>290</v>
      </c>
      <c r="AU2261" s="174" t="s">
        <v>85</v>
      </c>
      <c r="AV2261" s="15" t="s">
        <v>83</v>
      </c>
      <c r="AW2261" s="15" t="s">
        <v>32</v>
      </c>
      <c r="AX2261" s="15" t="s">
        <v>76</v>
      </c>
      <c r="AY2261" s="174" t="s">
        <v>282</v>
      </c>
    </row>
    <row r="2262" spans="2:65" s="12" customFormat="1" x14ac:dyDescent="0.2">
      <c r="B2262" s="151"/>
      <c r="D2262" s="152" t="s">
        <v>290</v>
      </c>
      <c r="E2262" s="153" t="s">
        <v>1</v>
      </c>
      <c r="F2262" s="154" t="s">
        <v>2636</v>
      </c>
      <c r="H2262" s="155">
        <v>7.5250000000000004</v>
      </c>
      <c r="I2262" s="156"/>
      <c r="L2262" s="151"/>
      <c r="M2262" s="157"/>
      <c r="T2262" s="158"/>
      <c r="AT2262" s="153" t="s">
        <v>290</v>
      </c>
      <c r="AU2262" s="153" t="s">
        <v>85</v>
      </c>
      <c r="AV2262" s="12" t="s">
        <v>85</v>
      </c>
      <c r="AW2262" s="12" t="s">
        <v>32</v>
      </c>
      <c r="AX2262" s="12" t="s">
        <v>76</v>
      </c>
      <c r="AY2262" s="153" t="s">
        <v>282</v>
      </c>
    </row>
    <row r="2263" spans="2:65" s="13" customFormat="1" x14ac:dyDescent="0.2">
      <c r="B2263" s="159"/>
      <c r="D2263" s="152" t="s">
        <v>290</v>
      </c>
      <c r="E2263" s="160" t="s">
        <v>1</v>
      </c>
      <c r="F2263" s="161" t="s">
        <v>292</v>
      </c>
      <c r="H2263" s="162">
        <v>7.5250000000000004</v>
      </c>
      <c r="I2263" s="163"/>
      <c r="L2263" s="159"/>
      <c r="M2263" s="164"/>
      <c r="T2263" s="165"/>
      <c r="AT2263" s="160" t="s">
        <v>290</v>
      </c>
      <c r="AU2263" s="160" t="s">
        <v>85</v>
      </c>
      <c r="AV2263" s="13" t="s">
        <v>288</v>
      </c>
      <c r="AW2263" s="13" t="s">
        <v>32</v>
      </c>
      <c r="AX2263" s="13" t="s">
        <v>83</v>
      </c>
      <c r="AY2263" s="160" t="s">
        <v>282</v>
      </c>
    </row>
    <row r="2264" spans="2:65" s="1" customFormat="1" ht="66.75" customHeight="1" x14ac:dyDescent="0.2">
      <c r="B2264" s="32"/>
      <c r="C2264" s="179" t="s">
        <v>2659</v>
      </c>
      <c r="D2264" s="179" t="s">
        <v>1020</v>
      </c>
      <c r="E2264" s="180" t="s">
        <v>2660</v>
      </c>
      <c r="F2264" s="181" t="s">
        <v>2661</v>
      </c>
      <c r="G2264" s="182" t="s">
        <v>471</v>
      </c>
      <c r="H2264" s="183">
        <v>12.28</v>
      </c>
      <c r="I2264" s="184"/>
      <c r="J2264" s="185">
        <f>ROUND(I2264*H2264,2)</f>
        <v>0</v>
      </c>
      <c r="K2264" s="186"/>
      <c r="L2264" s="187"/>
      <c r="M2264" s="188" t="s">
        <v>1</v>
      </c>
      <c r="N2264" s="189" t="s">
        <v>41</v>
      </c>
      <c r="P2264" s="147">
        <f>O2264*H2264</f>
        <v>0</v>
      </c>
      <c r="Q2264" s="147">
        <v>0</v>
      </c>
      <c r="R2264" s="147">
        <f>Q2264*H2264</f>
        <v>0</v>
      </c>
      <c r="S2264" s="147">
        <v>0</v>
      </c>
      <c r="T2264" s="148">
        <f>S2264*H2264</f>
        <v>0</v>
      </c>
      <c r="AR2264" s="149" t="s">
        <v>498</v>
      </c>
      <c r="AT2264" s="149" t="s">
        <v>1020</v>
      </c>
      <c r="AU2264" s="149" t="s">
        <v>85</v>
      </c>
      <c r="AY2264" s="17" t="s">
        <v>282</v>
      </c>
      <c r="BE2264" s="150">
        <f>IF(N2264="základní",J2264,0)</f>
        <v>0</v>
      </c>
      <c r="BF2264" s="150">
        <f>IF(N2264="snížená",J2264,0)</f>
        <v>0</v>
      </c>
      <c r="BG2264" s="150">
        <f>IF(N2264="zákl. přenesená",J2264,0)</f>
        <v>0</v>
      </c>
      <c r="BH2264" s="150">
        <f>IF(N2264="sníž. přenesená",J2264,0)</f>
        <v>0</v>
      </c>
      <c r="BI2264" s="150">
        <f>IF(N2264="nulová",J2264,0)</f>
        <v>0</v>
      </c>
      <c r="BJ2264" s="17" t="s">
        <v>83</v>
      </c>
      <c r="BK2264" s="150">
        <f>ROUND(I2264*H2264,2)</f>
        <v>0</v>
      </c>
      <c r="BL2264" s="17" t="s">
        <v>199</v>
      </c>
      <c r="BM2264" s="149" t="s">
        <v>2662</v>
      </c>
    </row>
    <row r="2265" spans="2:65" s="15" customFormat="1" x14ac:dyDescent="0.2">
      <c r="B2265" s="173"/>
      <c r="D2265" s="152" t="s">
        <v>290</v>
      </c>
      <c r="E2265" s="174" t="s">
        <v>1</v>
      </c>
      <c r="F2265" s="175" t="s">
        <v>2637</v>
      </c>
      <c r="H2265" s="174" t="s">
        <v>1</v>
      </c>
      <c r="I2265" s="176"/>
      <c r="L2265" s="173"/>
      <c r="M2265" s="177"/>
      <c r="T2265" s="178"/>
      <c r="AT2265" s="174" t="s">
        <v>290</v>
      </c>
      <c r="AU2265" s="174" t="s">
        <v>85</v>
      </c>
      <c r="AV2265" s="15" t="s">
        <v>83</v>
      </c>
      <c r="AW2265" s="15" t="s">
        <v>32</v>
      </c>
      <c r="AX2265" s="15" t="s">
        <v>76</v>
      </c>
      <c r="AY2265" s="174" t="s">
        <v>282</v>
      </c>
    </row>
    <row r="2266" spans="2:65" s="12" customFormat="1" x14ac:dyDescent="0.2">
      <c r="B2266" s="151"/>
      <c r="D2266" s="152" t="s">
        <v>290</v>
      </c>
      <c r="E2266" s="153" t="s">
        <v>1</v>
      </c>
      <c r="F2266" s="154" t="s">
        <v>2638</v>
      </c>
      <c r="H2266" s="155">
        <v>12.28</v>
      </c>
      <c r="I2266" s="156"/>
      <c r="L2266" s="151"/>
      <c r="M2266" s="157"/>
      <c r="T2266" s="158"/>
      <c r="AT2266" s="153" t="s">
        <v>290</v>
      </c>
      <c r="AU2266" s="153" t="s">
        <v>85</v>
      </c>
      <c r="AV2266" s="12" t="s">
        <v>85</v>
      </c>
      <c r="AW2266" s="12" t="s">
        <v>32</v>
      </c>
      <c r="AX2266" s="12" t="s">
        <v>76</v>
      </c>
      <c r="AY2266" s="153" t="s">
        <v>282</v>
      </c>
    </row>
    <row r="2267" spans="2:65" s="13" customFormat="1" x14ac:dyDescent="0.2">
      <c r="B2267" s="159"/>
      <c r="D2267" s="152" t="s">
        <v>290</v>
      </c>
      <c r="E2267" s="160" t="s">
        <v>1</v>
      </c>
      <c r="F2267" s="161" t="s">
        <v>292</v>
      </c>
      <c r="H2267" s="162">
        <v>12.28</v>
      </c>
      <c r="I2267" s="163"/>
      <c r="L2267" s="159"/>
      <c r="M2267" s="164"/>
      <c r="T2267" s="165"/>
      <c r="AT2267" s="160" t="s">
        <v>290</v>
      </c>
      <c r="AU2267" s="160" t="s">
        <v>85</v>
      </c>
      <c r="AV2267" s="13" t="s">
        <v>288</v>
      </c>
      <c r="AW2267" s="13" t="s">
        <v>32</v>
      </c>
      <c r="AX2267" s="13" t="s">
        <v>83</v>
      </c>
      <c r="AY2267" s="160" t="s">
        <v>282</v>
      </c>
    </row>
    <row r="2268" spans="2:65" s="1" customFormat="1" ht="66.75" customHeight="1" x14ac:dyDescent="0.2">
      <c r="B2268" s="32"/>
      <c r="C2268" s="179" t="s">
        <v>2663</v>
      </c>
      <c r="D2268" s="179" t="s">
        <v>1020</v>
      </c>
      <c r="E2268" s="180" t="s">
        <v>2664</v>
      </c>
      <c r="F2268" s="181" t="s">
        <v>2665</v>
      </c>
      <c r="G2268" s="182" t="s">
        <v>471</v>
      </c>
      <c r="H2268" s="183">
        <v>3.07</v>
      </c>
      <c r="I2268" s="184"/>
      <c r="J2268" s="185">
        <f>ROUND(I2268*H2268,2)</f>
        <v>0</v>
      </c>
      <c r="K2268" s="186"/>
      <c r="L2268" s="187"/>
      <c r="M2268" s="188" t="s">
        <v>1</v>
      </c>
      <c r="N2268" s="189" t="s">
        <v>41</v>
      </c>
      <c r="P2268" s="147">
        <f>O2268*H2268</f>
        <v>0</v>
      </c>
      <c r="Q2268" s="147">
        <v>0</v>
      </c>
      <c r="R2268" s="147">
        <f>Q2268*H2268</f>
        <v>0</v>
      </c>
      <c r="S2268" s="147">
        <v>0</v>
      </c>
      <c r="T2268" s="148">
        <f>S2268*H2268</f>
        <v>0</v>
      </c>
      <c r="AR2268" s="149" t="s">
        <v>498</v>
      </c>
      <c r="AT2268" s="149" t="s">
        <v>1020</v>
      </c>
      <c r="AU2268" s="149" t="s">
        <v>85</v>
      </c>
      <c r="AY2268" s="17" t="s">
        <v>282</v>
      </c>
      <c r="BE2268" s="150">
        <f>IF(N2268="základní",J2268,0)</f>
        <v>0</v>
      </c>
      <c r="BF2268" s="150">
        <f>IF(N2268="snížená",J2268,0)</f>
        <v>0</v>
      </c>
      <c r="BG2268" s="150">
        <f>IF(N2268="zákl. přenesená",J2268,0)</f>
        <v>0</v>
      </c>
      <c r="BH2268" s="150">
        <f>IF(N2268="sníž. přenesená",J2268,0)</f>
        <v>0</v>
      </c>
      <c r="BI2268" s="150">
        <f>IF(N2268="nulová",J2268,0)</f>
        <v>0</v>
      </c>
      <c r="BJ2268" s="17" t="s">
        <v>83</v>
      </c>
      <c r="BK2268" s="150">
        <f>ROUND(I2268*H2268,2)</f>
        <v>0</v>
      </c>
      <c r="BL2268" s="17" t="s">
        <v>199</v>
      </c>
      <c r="BM2268" s="149" t="s">
        <v>2666</v>
      </c>
    </row>
    <row r="2269" spans="2:65" s="15" customFormat="1" x14ac:dyDescent="0.2">
      <c r="B2269" s="173"/>
      <c r="D2269" s="152" t="s">
        <v>290</v>
      </c>
      <c r="E2269" s="174" t="s">
        <v>1</v>
      </c>
      <c r="F2269" s="175" t="s">
        <v>2639</v>
      </c>
      <c r="H2269" s="174" t="s">
        <v>1</v>
      </c>
      <c r="I2269" s="176"/>
      <c r="L2269" s="173"/>
      <c r="M2269" s="177"/>
      <c r="T2269" s="178"/>
      <c r="AT2269" s="174" t="s">
        <v>290</v>
      </c>
      <c r="AU2269" s="174" t="s">
        <v>85</v>
      </c>
      <c r="AV2269" s="15" t="s">
        <v>83</v>
      </c>
      <c r="AW2269" s="15" t="s">
        <v>32</v>
      </c>
      <c r="AX2269" s="15" t="s">
        <v>76</v>
      </c>
      <c r="AY2269" s="174" t="s">
        <v>282</v>
      </c>
    </row>
    <row r="2270" spans="2:65" s="12" customFormat="1" x14ac:dyDescent="0.2">
      <c r="B2270" s="151"/>
      <c r="D2270" s="152" t="s">
        <v>290</v>
      </c>
      <c r="E2270" s="153" t="s">
        <v>1</v>
      </c>
      <c r="F2270" s="154" t="s">
        <v>2640</v>
      </c>
      <c r="H2270" s="155">
        <v>3.07</v>
      </c>
      <c r="I2270" s="156"/>
      <c r="L2270" s="151"/>
      <c r="M2270" s="157"/>
      <c r="T2270" s="158"/>
      <c r="AT2270" s="153" t="s">
        <v>290</v>
      </c>
      <c r="AU2270" s="153" t="s">
        <v>85</v>
      </c>
      <c r="AV2270" s="12" t="s">
        <v>85</v>
      </c>
      <c r="AW2270" s="12" t="s">
        <v>32</v>
      </c>
      <c r="AX2270" s="12" t="s">
        <v>76</v>
      </c>
      <c r="AY2270" s="153" t="s">
        <v>282</v>
      </c>
    </row>
    <row r="2271" spans="2:65" s="13" customFormat="1" x14ac:dyDescent="0.2">
      <c r="B2271" s="159"/>
      <c r="D2271" s="152" t="s">
        <v>290</v>
      </c>
      <c r="E2271" s="160" t="s">
        <v>1</v>
      </c>
      <c r="F2271" s="161" t="s">
        <v>292</v>
      </c>
      <c r="H2271" s="162">
        <v>3.07</v>
      </c>
      <c r="I2271" s="163"/>
      <c r="L2271" s="159"/>
      <c r="M2271" s="164"/>
      <c r="T2271" s="165"/>
      <c r="AT2271" s="160" t="s">
        <v>290</v>
      </c>
      <c r="AU2271" s="160" t="s">
        <v>85</v>
      </c>
      <c r="AV2271" s="13" t="s">
        <v>288</v>
      </c>
      <c r="AW2271" s="13" t="s">
        <v>32</v>
      </c>
      <c r="AX2271" s="13" t="s">
        <v>83</v>
      </c>
      <c r="AY2271" s="160" t="s">
        <v>282</v>
      </c>
    </row>
    <row r="2272" spans="2:65" s="1" customFormat="1" ht="66.75" customHeight="1" x14ac:dyDescent="0.2">
      <c r="B2272" s="32"/>
      <c r="C2272" s="179" t="s">
        <v>2667</v>
      </c>
      <c r="D2272" s="179" t="s">
        <v>1020</v>
      </c>
      <c r="E2272" s="180" t="s">
        <v>2668</v>
      </c>
      <c r="F2272" s="181" t="s">
        <v>2669</v>
      </c>
      <c r="G2272" s="182" t="s">
        <v>471</v>
      </c>
      <c r="H2272" s="183">
        <v>1.5349999999999999</v>
      </c>
      <c r="I2272" s="184"/>
      <c r="J2272" s="185">
        <f>ROUND(I2272*H2272,2)</f>
        <v>0</v>
      </c>
      <c r="K2272" s="186"/>
      <c r="L2272" s="187"/>
      <c r="M2272" s="188" t="s">
        <v>1</v>
      </c>
      <c r="N2272" s="189" t="s">
        <v>41</v>
      </c>
      <c r="P2272" s="147">
        <f>O2272*H2272</f>
        <v>0</v>
      </c>
      <c r="Q2272" s="147">
        <v>0</v>
      </c>
      <c r="R2272" s="147">
        <f>Q2272*H2272</f>
        <v>0</v>
      </c>
      <c r="S2272" s="147">
        <v>0</v>
      </c>
      <c r="T2272" s="148">
        <f>S2272*H2272</f>
        <v>0</v>
      </c>
      <c r="AR2272" s="149" t="s">
        <v>498</v>
      </c>
      <c r="AT2272" s="149" t="s">
        <v>1020</v>
      </c>
      <c r="AU2272" s="149" t="s">
        <v>85</v>
      </c>
      <c r="AY2272" s="17" t="s">
        <v>282</v>
      </c>
      <c r="BE2272" s="150">
        <f>IF(N2272="základní",J2272,0)</f>
        <v>0</v>
      </c>
      <c r="BF2272" s="150">
        <f>IF(N2272="snížená",J2272,0)</f>
        <v>0</v>
      </c>
      <c r="BG2272" s="150">
        <f>IF(N2272="zákl. přenesená",J2272,0)</f>
        <v>0</v>
      </c>
      <c r="BH2272" s="150">
        <f>IF(N2272="sníž. přenesená",J2272,0)</f>
        <v>0</v>
      </c>
      <c r="BI2272" s="150">
        <f>IF(N2272="nulová",J2272,0)</f>
        <v>0</v>
      </c>
      <c r="BJ2272" s="17" t="s">
        <v>83</v>
      </c>
      <c r="BK2272" s="150">
        <f>ROUND(I2272*H2272,2)</f>
        <v>0</v>
      </c>
      <c r="BL2272" s="17" t="s">
        <v>199</v>
      </c>
      <c r="BM2272" s="149" t="s">
        <v>2670</v>
      </c>
    </row>
    <row r="2273" spans="2:65" s="15" customFormat="1" x14ac:dyDescent="0.2">
      <c r="B2273" s="173"/>
      <c r="D2273" s="152" t="s">
        <v>290</v>
      </c>
      <c r="E2273" s="174" t="s">
        <v>1</v>
      </c>
      <c r="F2273" s="175" t="s">
        <v>2641</v>
      </c>
      <c r="H2273" s="174" t="s">
        <v>1</v>
      </c>
      <c r="I2273" s="176"/>
      <c r="L2273" s="173"/>
      <c r="M2273" s="177"/>
      <c r="T2273" s="178"/>
      <c r="AT2273" s="174" t="s">
        <v>290</v>
      </c>
      <c r="AU2273" s="174" t="s">
        <v>85</v>
      </c>
      <c r="AV2273" s="15" t="s">
        <v>83</v>
      </c>
      <c r="AW2273" s="15" t="s">
        <v>32</v>
      </c>
      <c r="AX2273" s="15" t="s">
        <v>76</v>
      </c>
      <c r="AY2273" s="174" t="s">
        <v>282</v>
      </c>
    </row>
    <row r="2274" spans="2:65" s="12" customFormat="1" x14ac:dyDescent="0.2">
      <c r="B2274" s="151"/>
      <c r="D2274" s="152" t="s">
        <v>290</v>
      </c>
      <c r="E2274" s="153" t="s">
        <v>1</v>
      </c>
      <c r="F2274" s="154" t="s">
        <v>2642</v>
      </c>
      <c r="H2274" s="155">
        <v>1.5349999999999999</v>
      </c>
      <c r="I2274" s="156"/>
      <c r="L2274" s="151"/>
      <c r="M2274" s="157"/>
      <c r="T2274" s="158"/>
      <c r="AT2274" s="153" t="s">
        <v>290</v>
      </c>
      <c r="AU2274" s="153" t="s">
        <v>85</v>
      </c>
      <c r="AV2274" s="12" t="s">
        <v>85</v>
      </c>
      <c r="AW2274" s="12" t="s">
        <v>32</v>
      </c>
      <c r="AX2274" s="12" t="s">
        <v>76</v>
      </c>
      <c r="AY2274" s="153" t="s">
        <v>282</v>
      </c>
    </row>
    <row r="2275" spans="2:65" s="13" customFormat="1" x14ac:dyDescent="0.2">
      <c r="B2275" s="159"/>
      <c r="D2275" s="152" t="s">
        <v>290</v>
      </c>
      <c r="E2275" s="160" t="s">
        <v>1</v>
      </c>
      <c r="F2275" s="161" t="s">
        <v>292</v>
      </c>
      <c r="H2275" s="162">
        <v>1.5349999999999999</v>
      </c>
      <c r="I2275" s="163"/>
      <c r="L2275" s="159"/>
      <c r="M2275" s="164"/>
      <c r="T2275" s="165"/>
      <c r="AT2275" s="160" t="s">
        <v>290</v>
      </c>
      <c r="AU2275" s="160" t="s">
        <v>85</v>
      </c>
      <c r="AV2275" s="13" t="s">
        <v>288</v>
      </c>
      <c r="AW2275" s="13" t="s">
        <v>32</v>
      </c>
      <c r="AX2275" s="13" t="s">
        <v>83</v>
      </c>
      <c r="AY2275" s="160" t="s">
        <v>282</v>
      </c>
    </row>
    <row r="2276" spans="2:65" s="1" customFormat="1" ht="66.75" customHeight="1" x14ac:dyDescent="0.2">
      <c r="B2276" s="32"/>
      <c r="C2276" s="179" t="s">
        <v>2671</v>
      </c>
      <c r="D2276" s="179" t="s">
        <v>1020</v>
      </c>
      <c r="E2276" s="180" t="s">
        <v>2672</v>
      </c>
      <c r="F2276" s="181" t="s">
        <v>2673</v>
      </c>
      <c r="G2276" s="182" t="s">
        <v>471</v>
      </c>
      <c r="H2276" s="183">
        <v>1.0429999999999999</v>
      </c>
      <c r="I2276" s="184"/>
      <c r="J2276" s="185">
        <f>ROUND(I2276*H2276,2)</f>
        <v>0</v>
      </c>
      <c r="K2276" s="186"/>
      <c r="L2276" s="187"/>
      <c r="M2276" s="188" t="s">
        <v>1</v>
      </c>
      <c r="N2276" s="189" t="s">
        <v>41</v>
      </c>
      <c r="P2276" s="147">
        <f>O2276*H2276</f>
        <v>0</v>
      </c>
      <c r="Q2276" s="147">
        <v>0</v>
      </c>
      <c r="R2276" s="147">
        <f>Q2276*H2276</f>
        <v>0</v>
      </c>
      <c r="S2276" s="147">
        <v>0</v>
      </c>
      <c r="T2276" s="148">
        <f>S2276*H2276</f>
        <v>0</v>
      </c>
      <c r="AR2276" s="149" t="s">
        <v>498</v>
      </c>
      <c r="AT2276" s="149" t="s">
        <v>1020</v>
      </c>
      <c r="AU2276" s="149" t="s">
        <v>85</v>
      </c>
      <c r="AY2276" s="17" t="s">
        <v>282</v>
      </c>
      <c r="BE2276" s="150">
        <f>IF(N2276="základní",J2276,0)</f>
        <v>0</v>
      </c>
      <c r="BF2276" s="150">
        <f>IF(N2276="snížená",J2276,0)</f>
        <v>0</v>
      </c>
      <c r="BG2276" s="150">
        <f>IF(N2276="zákl. přenesená",J2276,0)</f>
        <v>0</v>
      </c>
      <c r="BH2276" s="150">
        <f>IF(N2276="sníž. přenesená",J2276,0)</f>
        <v>0</v>
      </c>
      <c r="BI2276" s="150">
        <f>IF(N2276="nulová",J2276,0)</f>
        <v>0</v>
      </c>
      <c r="BJ2276" s="17" t="s">
        <v>83</v>
      </c>
      <c r="BK2276" s="150">
        <f>ROUND(I2276*H2276,2)</f>
        <v>0</v>
      </c>
      <c r="BL2276" s="17" t="s">
        <v>199</v>
      </c>
      <c r="BM2276" s="149" t="s">
        <v>2674</v>
      </c>
    </row>
    <row r="2277" spans="2:65" s="15" customFormat="1" x14ac:dyDescent="0.2">
      <c r="B2277" s="173"/>
      <c r="D2277" s="152" t="s">
        <v>290</v>
      </c>
      <c r="E2277" s="174" t="s">
        <v>1</v>
      </c>
      <c r="F2277" s="175" t="s">
        <v>2643</v>
      </c>
      <c r="H2277" s="174" t="s">
        <v>1</v>
      </c>
      <c r="I2277" s="176"/>
      <c r="L2277" s="173"/>
      <c r="M2277" s="177"/>
      <c r="T2277" s="178"/>
      <c r="AT2277" s="174" t="s">
        <v>290</v>
      </c>
      <c r="AU2277" s="174" t="s">
        <v>85</v>
      </c>
      <c r="AV2277" s="15" t="s">
        <v>83</v>
      </c>
      <c r="AW2277" s="15" t="s">
        <v>32</v>
      </c>
      <c r="AX2277" s="15" t="s">
        <v>76</v>
      </c>
      <c r="AY2277" s="174" t="s">
        <v>282</v>
      </c>
    </row>
    <row r="2278" spans="2:65" s="12" customFormat="1" x14ac:dyDescent="0.2">
      <c r="B2278" s="151"/>
      <c r="D2278" s="152" t="s">
        <v>290</v>
      </c>
      <c r="E2278" s="153" t="s">
        <v>1</v>
      </c>
      <c r="F2278" s="154" t="s">
        <v>2644</v>
      </c>
      <c r="H2278" s="155">
        <v>1.0429999999999999</v>
      </c>
      <c r="I2278" s="156"/>
      <c r="L2278" s="151"/>
      <c r="M2278" s="157"/>
      <c r="T2278" s="158"/>
      <c r="AT2278" s="153" t="s">
        <v>290</v>
      </c>
      <c r="AU2278" s="153" t="s">
        <v>85</v>
      </c>
      <c r="AV2278" s="12" t="s">
        <v>85</v>
      </c>
      <c r="AW2278" s="12" t="s">
        <v>32</v>
      </c>
      <c r="AX2278" s="12" t="s">
        <v>76</v>
      </c>
      <c r="AY2278" s="153" t="s">
        <v>282</v>
      </c>
    </row>
    <row r="2279" spans="2:65" s="13" customFormat="1" x14ac:dyDescent="0.2">
      <c r="B2279" s="159"/>
      <c r="D2279" s="152" t="s">
        <v>290</v>
      </c>
      <c r="E2279" s="160" t="s">
        <v>1</v>
      </c>
      <c r="F2279" s="161" t="s">
        <v>292</v>
      </c>
      <c r="H2279" s="162">
        <v>1.0429999999999999</v>
      </c>
      <c r="I2279" s="163"/>
      <c r="L2279" s="159"/>
      <c r="M2279" s="164"/>
      <c r="T2279" s="165"/>
      <c r="AT2279" s="160" t="s">
        <v>290</v>
      </c>
      <c r="AU2279" s="160" t="s">
        <v>85</v>
      </c>
      <c r="AV2279" s="13" t="s">
        <v>288</v>
      </c>
      <c r="AW2279" s="13" t="s">
        <v>32</v>
      </c>
      <c r="AX2279" s="13" t="s">
        <v>83</v>
      </c>
      <c r="AY2279" s="160" t="s">
        <v>282</v>
      </c>
    </row>
    <row r="2280" spans="2:65" s="1" customFormat="1" ht="66.75" customHeight="1" x14ac:dyDescent="0.2">
      <c r="B2280" s="32"/>
      <c r="C2280" s="179" t="s">
        <v>2675</v>
      </c>
      <c r="D2280" s="179" t="s">
        <v>1020</v>
      </c>
      <c r="E2280" s="180" t="s">
        <v>2676</v>
      </c>
      <c r="F2280" s="181" t="s">
        <v>2677</v>
      </c>
      <c r="G2280" s="182" t="s">
        <v>471</v>
      </c>
      <c r="H2280" s="183">
        <v>1.0429999999999999</v>
      </c>
      <c r="I2280" s="184"/>
      <c r="J2280" s="185">
        <f>ROUND(I2280*H2280,2)</f>
        <v>0</v>
      </c>
      <c r="K2280" s="186"/>
      <c r="L2280" s="187"/>
      <c r="M2280" s="188" t="s">
        <v>1</v>
      </c>
      <c r="N2280" s="189" t="s">
        <v>41</v>
      </c>
      <c r="P2280" s="147">
        <f>O2280*H2280</f>
        <v>0</v>
      </c>
      <c r="Q2280" s="147">
        <v>0</v>
      </c>
      <c r="R2280" s="147">
        <f>Q2280*H2280</f>
        <v>0</v>
      </c>
      <c r="S2280" s="147">
        <v>0</v>
      </c>
      <c r="T2280" s="148">
        <f>S2280*H2280</f>
        <v>0</v>
      </c>
      <c r="AR2280" s="149" t="s">
        <v>498</v>
      </c>
      <c r="AT2280" s="149" t="s">
        <v>1020</v>
      </c>
      <c r="AU2280" s="149" t="s">
        <v>85</v>
      </c>
      <c r="AY2280" s="17" t="s">
        <v>282</v>
      </c>
      <c r="BE2280" s="150">
        <f>IF(N2280="základní",J2280,0)</f>
        <v>0</v>
      </c>
      <c r="BF2280" s="150">
        <f>IF(N2280="snížená",J2280,0)</f>
        <v>0</v>
      </c>
      <c r="BG2280" s="150">
        <f>IF(N2280="zákl. přenesená",J2280,0)</f>
        <v>0</v>
      </c>
      <c r="BH2280" s="150">
        <f>IF(N2280="sníž. přenesená",J2280,0)</f>
        <v>0</v>
      </c>
      <c r="BI2280" s="150">
        <f>IF(N2280="nulová",J2280,0)</f>
        <v>0</v>
      </c>
      <c r="BJ2280" s="17" t="s">
        <v>83</v>
      </c>
      <c r="BK2280" s="150">
        <f>ROUND(I2280*H2280,2)</f>
        <v>0</v>
      </c>
      <c r="BL2280" s="17" t="s">
        <v>199</v>
      </c>
      <c r="BM2280" s="149" t="s">
        <v>2678</v>
      </c>
    </row>
    <row r="2281" spans="2:65" s="15" customFormat="1" x14ac:dyDescent="0.2">
      <c r="B2281" s="173"/>
      <c r="D2281" s="152" t="s">
        <v>290</v>
      </c>
      <c r="E2281" s="174" t="s">
        <v>1</v>
      </c>
      <c r="F2281" s="175" t="s">
        <v>2645</v>
      </c>
      <c r="H2281" s="174" t="s">
        <v>1</v>
      </c>
      <c r="I2281" s="176"/>
      <c r="L2281" s="173"/>
      <c r="M2281" s="177"/>
      <c r="T2281" s="178"/>
      <c r="AT2281" s="174" t="s">
        <v>290</v>
      </c>
      <c r="AU2281" s="174" t="s">
        <v>85</v>
      </c>
      <c r="AV2281" s="15" t="s">
        <v>83</v>
      </c>
      <c r="AW2281" s="15" t="s">
        <v>32</v>
      </c>
      <c r="AX2281" s="15" t="s">
        <v>76</v>
      </c>
      <c r="AY2281" s="174" t="s">
        <v>282</v>
      </c>
    </row>
    <row r="2282" spans="2:65" s="12" customFormat="1" x14ac:dyDescent="0.2">
      <c r="B2282" s="151"/>
      <c r="D2282" s="152" t="s">
        <v>290</v>
      </c>
      <c r="E2282" s="153" t="s">
        <v>1</v>
      </c>
      <c r="F2282" s="154" t="s">
        <v>2644</v>
      </c>
      <c r="H2282" s="155">
        <v>1.0429999999999999</v>
      </c>
      <c r="I2282" s="156"/>
      <c r="L2282" s="151"/>
      <c r="M2282" s="157"/>
      <c r="T2282" s="158"/>
      <c r="AT2282" s="153" t="s">
        <v>290</v>
      </c>
      <c r="AU2282" s="153" t="s">
        <v>85</v>
      </c>
      <c r="AV2282" s="12" t="s">
        <v>85</v>
      </c>
      <c r="AW2282" s="12" t="s">
        <v>32</v>
      </c>
      <c r="AX2282" s="12" t="s">
        <v>76</v>
      </c>
      <c r="AY2282" s="153" t="s">
        <v>282</v>
      </c>
    </row>
    <row r="2283" spans="2:65" s="13" customFormat="1" x14ac:dyDescent="0.2">
      <c r="B2283" s="159"/>
      <c r="D2283" s="152" t="s">
        <v>290</v>
      </c>
      <c r="E2283" s="160" t="s">
        <v>1</v>
      </c>
      <c r="F2283" s="161" t="s">
        <v>292</v>
      </c>
      <c r="H2283" s="162">
        <v>1.0429999999999999</v>
      </c>
      <c r="I2283" s="163"/>
      <c r="L2283" s="159"/>
      <c r="M2283" s="164"/>
      <c r="T2283" s="165"/>
      <c r="AT2283" s="160" t="s">
        <v>290</v>
      </c>
      <c r="AU2283" s="160" t="s">
        <v>85</v>
      </c>
      <c r="AV2283" s="13" t="s">
        <v>288</v>
      </c>
      <c r="AW2283" s="13" t="s">
        <v>32</v>
      </c>
      <c r="AX2283" s="13" t="s">
        <v>83</v>
      </c>
      <c r="AY2283" s="160" t="s">
        <v>282</v>
      </c>
    </row>
    <row r="2284" spans="2:65" s="1" customFormat="1" ht="16.5" customHeight="1" x14ac:dyDescent="0.2">
      <c r="B2284" s="32"/>
      <c r="C2284" s="137" t="s">
        <v>2679</v>
      </c>
      <c r="D2284" s="137" t="s">
        <v>284</v>
      </c>
      <c r="E2284" s="138" t="s">
        <v>2680</v>
      </c>
      <c r="F2284" s="139" t="s">
        <v>2681</v>
      </c>
      <c r="G2284" s="140" t="s">
        <v>287</v>
      </c>
      <c r="H2284" s="141">
        <v>42.66</v>
      </c>
      <c r="I2284" s="142"/>
      <c r="J2284" s="143">
        <f>ROUND(I2284*H2284,2)</f>
        <v>0</v>
      </c>
      <c r="K2284" s="144"/>
      <c r="L2284" s="32"/>
      <c r="M2284" s="145" t="s">
        <v>1</v>
      </c>
      <c r="N2284" s="146" t="s">
        <v>41</v>
      </c>
      <c r="P2284" s="147">
        <f>O2284*H2284</f>
        <v>0</v>
      </c>
      <c r="Q2284" s="147">
        <v>1.9000000000000001E-4</v>
      </c>
      <c r="R2284" s="147">
        <f>Q2284*H2284</f>
        <v>8.1054000000000005E-3</v>
      </c>
      <c r="S2284" s="147">
        <v>0</v>
      </c>
      <c r="T2284" s="148">
        <f>S2284*H2284</f>
        <v>0</v>
      </c>
      <c r="AR2284" s="149" t="s">
        <v>199</v>
      </c>
      <c r="AT2284" s="149" t="s">
        <v>284</v>
      </c>
      <c r="AU2284" s="149" t="s">
        <v>85</v>
      </c>
      <c r="AY2284" s="17" t="s">
        <v>282</v>
      </c>
      <c r="BE2284" s="150">
        <f>IF(N2284="základní",J2284,0)</f>
        <v>0</v>
      </c>
      <c r="BF2284" s="150">
        <f>IF(N2284="snížená",J2284,0)</f>
        <v>0</v>
      </c>
      <c r="BG2284" s="150">
        <f>IF(N2284="zákl. přenesená",J2284,0)</f>
        <v>0</v>
      </c>
      <c r="BH2284" s="150">
        <f>IF(N2284="sníž. přenesená",J2284,0)</f>
        <v>0</v>
      </c>
      <c r="BI2284" s="150">
        <f>IF(N2284="nulová",J2284,0)</f>
        <v>0</v>
      </c>
      <c r="BJ2284" s="17" t="s">
        <v>83</v>
      </c>
      <c r="BK2284" s="150">
        <f>ROUND(I2284*H2284,2)</f>
        <v>0</v>
      </c>
      <c r="BL2284" s="17" t="s">
        <v>199</v>
      </c>
      <c r="BM2284" s="149" t="s">
        <v>2682</v>
      </c>
    </row>
    <row r="2285" spans="2:65" s="12" customFormat="1" x14ac:dyDescent="0.2">
      <c r="B2285" s="151"/>
      <c r="D2285" s="152" t="s">
        <v>290</v>
      </c>
      <c r="E2285" s="153" t="s">
        <v>1</v>
      </c>
      <c r="F2285" s="154" t="s">
        <v>2683</v>
      </c>
      <c r="H2285" s="155">
        <v>42.66</v>
      </c>
      <c r="I2285" s="156"/>
      <c r="L2285" s="151"/>
      <c r="M2285" s="157"/>
      <c r="T2285" s="158"/>
      <c r="AT2285" s="153" t="s">
        <v>290</v>
      </c>
      <c r="AU2285" s="153" t="s">
        <v>85</v>
      </c>
      <c r="AV2285" s="12" t="s">
        <v>85</v>
      </c>
      <c r="AW2285" s="12" t="s">
        <v>32</v>
      </c>
      <c r="AX2285" s="12" t="s">
        <v>76</v>
      </c>
      <c r="AY2285" s="153" t="s">
        <v>282</v>
      </c>
    </row>
    <row r="2286" spans="2:65" s="13" customFormat="1" x14ac:dyDescent="0.2">
      <c r="B2286" s="159"/>
      <c r="D2286" s="152" t="s">
        <v>290</v>
      </c>
      <c r="E2286" s="160" t="s">
        <v>1</v>
      </c>
      <c r="F2286" s="161" t="s">
        <v>292</v>
      </c>
      <c r="H2286" s="162">
        <v>42.66</v>
      </c>
      <c r="I2286" s="163"/>
      <c r="L2286" s="159"/>
      <c r="M2286" s="164"/>
      <c r="T2286" s="165"/>
      <c r="AT2286" s="160" t="s">
        <v>290</v>
      </c>
      <c r="AU2286" s="160" t="s">
        <v>85</v>
      </c>
      <c r="AV2286" s="13" t="s">
        <v>288</v>
      </c>
      <c r="AW2286" s="13" t="s">
        <v>32</v>
      </c>
      <c r="AX2286" s="13" t="s">
        <v>83</v>
      </c>
      <c r="AY2286" s="160" t="s">
        <v>282</v>
      </c>
    </row>
    <row r="2287" spans="2:65" s="1" customFormat="1" ht="62.65" customHeight="1" x14ac:dyDescent="0.2">
      <c r="B2287" s="32"/>
      <c r="C2287" s="179" t="s">
        <v>2684</v>
      </c>
      <c r="D2287" s="179" t="s">
        <v>1020</v>
      </c>
      <c r="E2287" s="180" t="s">
        <v>2685</v>
      </c>
      <c r="F2287" s="181" t="s">
        <v>2686</v>
      </c>
      <c r="G2287" s="182" t="s">
        <v>287</v>
      </c>
      <c r="H2287" s="183">
        <v>42.66</v>
      </c>
      <c r="I2287" s="184"/>
      <c r="J2287" s="185">
        <f>ROUND(I2287*H2287,2)</f>
        <v>0</v>
      </c>
      <c r="K2287" s="186"/>
      <c r="L2287" s="187"/>
      <c r="M2287" s="188" t="s">
        <v>1</v>
      </c>
      <c r="N2287" s="189" t="s">
        <v>41</v>
      </c>
      <c r="P2287" s="147">
        <f>O2287*H2287</f>
        <v>0</v>
      </c>
      <c r="Q2287" s="147">
        <v>2.4000000000000001E-4</v>
      </c>
      <c r="R2287" s="147">
        <f>Q2287*H2287</f>
        <v>1.02384E-2</v>
      </c>
      <c r="S2287" s="147">
        <v>0</v>
      </c>
      <c r="T2287" s="148">
        <f>S2287*H2287</f>
        <v>0</v>
      </c>
      <c r="AR2287" s="149" t="s">
        <v>498</v>
      </c>
      <c r="AT2287" s="149" t="s">
        <v>1020</v>
      </c>
      <c r="AU2287" s="149" t="s">
        <v>85</v>
      </c>
      <c r="AY2287" s="17" t="s">
        <v>282</v>
      </c>
      <c r="BE2287" s="150">
        <f>IF(N2287="základní",J2287,0)</f>
        <v>0</v>
      </c>
      <c r="BF2287" s="150">
        <f>IF(N2287="snížená",J2287,0)</f>
        <v>0</v>
      </c>
      <c r="BG2287" s="150">
        <f>IF(N2287="zákl. přenesená",J2287,0)</f>
        <v>0</v>
      </c>
      <c r="BH2287" s="150">
        <f>IF(N2287="sníž. přenesená",J2287,0)</f>
        <v>0</v>
      </c>
      <c r="BI2287" s="150">
        <f>IF(N2287="nulová",J2287,0)</f>
        <v>0</v>
      </c>
      <c r="BJ2287" s="17" t="s">
        <v>83</v>
      </c>
      <c r="BK2287" s="150">
        <f>ROUND(I2287*H2287,2)</f>
        <v>0</v>
      </c>
      <c r="BL2287" s="17" t="s">
        <v>199</v>
      </c>
      <c r="BM2287" s="149" t="s">
        <v>2687</v>
      </c>
    </row>
    <row r="2288" spans="2:65" s="1" customFormat="1" ht="16.5" customHeight="1" x14ac:dyDescent="0.2">
      <c r="B2288" s="32"/>
      <c r="C2288" s="137" t="s">
        <v>2688</v>
      </c>
      <c r="D2288" s="137" t="s">
        <v>284</v>
      </c>
      <c r="E2288" s="138" t="s">
        <v>2689</v>
      </c>
      <c r="F2288" s="139" t="s">
        <v>2690</v>
      </c>
      <c r="G2288" s="140" t="s">
        <v>2246</v>
      </c>
      <c r="H2288" s="141">
        <v>4</v>
      </c>
      <c r="I2288" s="142"/>
      <c r="J2288" s="143">
        <f>ROUND(I2288*H2288,2)</f>
        <v>0</v>
      </c>
      <c r="K2288" s="144"/>
      <c r="L2288" s="32"/>
      <c r="M2288" s="145" t="s">
        <v>1</v>
      </c>
      <c r="N2288" s="146" t="s">
        <v>41</v>
      </c>
      <c r="P2288" s="147">
        <f>O2288*H2288</f>
        <v>0</v>
      </c>
      <c r="Q2288" s="147">
        <v>1.9000000000000001E-4</v>
      </c>
      <c r="R2288" s="147">
        <f>Q2288*H2288</f>
        <v>7.6000000000000004E-4</v>
      </c>
      <c r="S2288" s="147">
        <v>0</v>
      </c>
      <c r="T2288" s="148">
        <f>S2288*H2288</f>
        <v>0</v>
      </c>
      <c r="AR2288" s="149" t="s">
        <v>199</v>
      </c>
      <c r="AT2288" s="149" t="s">
        <v>284</v>
      </c>
      <c r="AU2288" s="149" t="s">
        <v>85</v>
      </c>
      <c r="AY2288" s="17" t="s">
        <v>282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83</v>
      </c>
      <c r="BK2288" s="150">
        <f>ROUND(I2288*H2288,2)</f>
        <v>0</v>
      </c>
      <c r="BL2288" s="17" t="s">
        <v>199</v>
      </c>
      <c r="BM2288" s="149" t="s">
        <v>2691</v>
      </c>
    </row>
    <row r="2289" spans="2:65" s="1" customFormat="1" ht="55.5" customHeight="1" x14ac:dyDescent="0.2">
      <c r="B2289" s="32"/>
      <c r="C2289" s="179" t="s">
        <v>2692</v>
      </c>
      <c r="D2289" s="179" t="s">
        <v>1020</v>
      </c>
      <c r="E2289" s="180" t="s">
        <v>2693</v>
      </c>
      <c r="F2289" s="181" t="s">
        <v>2694</v>
      </c>
      <c r="G2289" s="182" t="s">
        <v>613</v>
      </c>
      <c r="H2289" s="183">
        <v>4</v>
      </c>
      <c r="I2289" s="184"/>
      <c r="J2289" s="185">
        <f>ROUND(I2289*H2289,2)</f>
        <v>0</v>
      </c>
      <c r="K2289" s="186"/>
      <c r="L2289" s="187"/>
      <c r="M2289" s="188" t="s">
        <v>1</v>
      </c>
      <c r="N2289" s="189" t="s">
        <v>41</v>
      </c>
      <c r="P2289" s="147">
        <f>O2289*H2289</f>
        <v>0</v>
      </c>
      <c r="Q2289" s="147">
        <v>2.0000000000000001E-4</v>
      </c>
      <c r="R2289" s="147">
        <f>Q2289*H2289</f>
        <v>8.0000000000000004E-4</v>
      </c>
      <c r="S2289" s="147">
        <v>0</v>
      </c>
      <c r="T2289" s="148">
        <f>S2289*H2289</f>
        <v>0</v>
      </c>
      <c r="AR2289" s="149" t="s">
        <v>498</v>
      </c>
      <c r="AT2289" s="149" t="s">
        <v>1020</v>
      </c>
      <c r="AU2289" s="149" t="s">
        <v>85</v>
      </c>
      <c r="AY2289" s="17" t="s">
        <v>282</v>
      </c>
      <c r="BE2289" s="150">
        <f>IF(N2289="základní",J2289,0)</f>
        <v>0</v>
      </c>
      <c r="BF2289" s="150">
        <f>IF(N2289="snížená",J2289,0)</f>
        <v>0</v>
      </c>
      <c r="BG2289" s="150">
        <f>IF(N2289="zákl. přenesená",J2289,0)</f>
        <v>0</v>
      </c>
      <c r="BH2289" s="150">
        <f>IF(N2289="sníž. přenesená",J2289,0)</f>
        <v>0</v>
      </c>
      <c r="BI2289" s="150">
        <f>IF(N2289="nulová",J2289,0)</f>
        <v>0</v>
      </c>
      <c r="BJ2289" s="17" t="s">
        <v>83</v>
      </c>
      <c r="BK2289" s="150">
        <f>ROUND(I2289*H2289,2)</f>
        <v>0</v>
      </c>
      <c r="BL2289" s="17" t="s">
        <v>199</v>
      </c>
      <c r="BM2289" s="149" t="s">
        <v>2695</v>
      </c>
    </row>
    <row r="2290" spans="2:65" s="1" customFormat="1" ht="37.9" customHeight="1" x14ac:dyDescent="0.2">
      <c r="B2290" s="32"/>
      <c r="C2290" s="137" t="s">
        <v>2696</v>
      </c>
      <c r="D2290" s="137" t="s">
        <v>284</v>
      </c>
      <c r="E2290" s="138" t="s">
        <v>2697</v>
      </c>
      <c r="F2290" s="139" t="s">
        <v>2698</v>
      </c>
      <c r="G2290" s="140" t="s">
        <v>287</v>
      </c>
      <c r="H2290" s="141">
        <v>44.1</v>
      </c>
      <c r="I2290" s="142"/>
      <c r="J2290" s="143">
        <f>ROUND(I2290*H2290,2)</f>
        <v>0</v>
      </c>
      <c r="K2290" s="144"/>
      <c r="L2290" s="32"/>
      <c r="M2290" s="145" t="s">
        <v>1</v>
      </c>
      <c r="N2290" s="146" t="s">
        <v>41</v>
      </c>
      <c r="P2290" s="147">
        <f>O2290*H2290</f>
        <v>0</v>
      </c>
      <c r="Q2290" s="147">
        <v>6.6600000000000001E-3</v>
      </c>
      <c r="R2290" s="147">
        <f>Q2290*H2290</f>
        <v>0.29370600000000002</v>
      </c>
      <c r="S2290" s="147">
        <v>0</v>
      </c>
      <c r="T2290" s="148">
        <f>S2290*H2290</f>
        <v>0</v>
      </c>
      <c r="AR2290" s="149" t="s">
        <v>199</v>
      </c>
      <c r="AT2290" s="149" t="s">
        <v>284</v>
      </c>
      <c r="AU2290" s="149" t="s">
        <v>85</v>
      </c>
      <c r="AY2290" s="17" t="s">
        <v>282</v>
      </c>
      <c r="BE2290" s="150">
        <f>IF(N2290="základní",J2290,0)</f>
        <v>0</v>
      </c>
      <c r="BF2290" s="150">
        <f>IF(N2290="snížená",J2290,0)</f>
        <v>0</v>
      </c>
      <c r="BG2290" s="150">
        <f>IF(N2290="zákl. přenesená",J2290,0)</f>
        <v>0</v>
      </c>
      <c r="BH2290" s="150">
        <f>IF(N2290="sníž. přenesená",J2290,0)</f>
        <v>0</v>
      </c>
      <c r="BI2290" s="150">
        <f>IF(N2290="nulová",J2290,0)</f>
        <v>0</v>
      </c>
      <c r="BJ2290" s="17" t="s">
        <v>83</v>
      </c>
      <c r="BK2290" s="150">
        <f>ROUND(I2290*H2290,2)</f>
        <v>0</v>
      </c>
      <c r="BL2290" s="17" t="s">
        <v>199</v>
      </c>
      <c r="BM2290" s="149" t="s">
        <v>2699</v>
      </c>
    </row>
    <row r="2291" spans="2:65" s="15" customFormat="1" x14ac:dyDescent="0.2">
      <c r="B2291" s="173"/>
      <c r="D2291" s="152" t="s">
        <v>290</v>
      </c>
      <c r="E2291" s="174" t="s">
        <v>1</v>
      </c>
      <c r="F2291" s="175" t="s">
        <v>2700</v>
      </c>
      <c r="H2291" s="174" t="s">
        <v>1</v>
      </c>
      <c r="I2291" s="176"/>
      <c r="L2291" s="173"/>
      <c r="M2291" s="177"/>
      <c r="T2291" s="178"/>
      <c r="AT2291" s="174" t="s">
        <v>290</v>
      </c>
      <c r="AU2291" s="174" t="s">
        <v>85</v>
      </c>
      <c r="AV2291" s="15" t="s">
        <v>83</v>
      </c>
      <c r="AW2291" s="15" t="s">
        <v>32</v>
      </c>
      <c r="AX2291" s="15" t="s">
        <v>76</v>
      </c>
      <c r="AY2291" s="174" t="s">
        <v>282</v>
      </c>
    </row>
    <row r="2292" spans="2:65" s="12" customFormat="1" x14ac:dyDescent="0.2">
      <c r="B2292" s="151"/>
      <c r="D2292" s="152" t="s">
        <v>290</v>
      </c>
      <c r="E2292" s="153" t="s">
        <v>1</v>
      </c>
      <c r="F2292" s="154" t="s">
        <v>2701</v>
      </c>
      <c r="H2292" s="155">
        <v>44.1</v>
      </c>
      <c r="I2292" s="156"/>
      <c r="L2292" s="151"/>
      <c r="M2292" s="157"/>
      <c r="T2292" s="158"/>
      <c r="AT2292" s="153" t="s">
        <v>290</v>
      </c>
      <c r="AU2292" s="153" t="s">
        <v>85</v>
      </c>
      <c r="AV2292" s="12" t="s">
        <v>85</v>
      </c>
      <c r="AW2292" s="12" t="s">
        <v>32</v>
      </c>
      <c r="AX2292" s="12" t="s">
        <v>76</v>
      </c>
      <c r="AY2292" s="153" t="s">
        <v>282</v>
      </c>
    </row>
    <row r="2293" spans="2:65" s="13" customFormat="1" x14ac:dyDescent="0.2">
      <c r="B2293" s="159"/>
      <c r="D2293" s="152" t="s">
        <v>290</v>
      </c>
      <c r="E2293" s="160" t="s">
        <v>1</v>
      </c>
      <c r="F2293" s="161" t="s">
        <v>292</v>
      </c>
      <c r="H2293" s="162">
        <v>44.1</v>
      </c>
      <c r="I2293" s="163"/>
      <c r="L2293" s="159"/>
      <c r="M2293" s="164"/>
      <c r="T2293" s="165"/>
      <c r="AT2293" s="160" t="s">
        <v>290</v>
      </c>
      <c r="AU2293" s="160" t="s">
        <v>85</v>
      </c>
      <c r="AV2293" s="13" t="s">
        <v>288</v>
      </c>
      <c r="AW2293" s="13" t="s">
        <v>32</v>
      </c>
      <c r="AX2293" s="13" t="s">
        <v>83</v>
      </c>
      <c r="AY2293" s="160" t="s">
        <v>282</v>
      </c>
    </row>
    <row r="2294" spans="2:65" s="1" customFormat="1" ht="62.65" customHeight="1" x14ac:dyDescent="0.2">
      <c r="B2294" s="32"/>
      <c r="C2294" s="179" t="s">
        <v>2702</v>
      </c>
      <c r="D2294" s="179" t="s">
        <v>1020</v>
      </c>
      <c r="E2294" s="180" t="s">
        <v>2703</v>
      </c>
      <c r="F2294" s="181" t="s">
        <v>2704</v>
      </c>
      <c r="G2294" s="182" t="s">
        <v>287</v>
      </c>
      <c r="H2294" s="183">
        <v>44.1</v>
      </c>
      <c r="I2294" s="184"/>
      <c r="J2294" s="185">
        <f>ROUND(I2294*H2294,2)</f>
        <v>0</v>
      </c>
      <c r="K2294" s="186"/>
      <c r="L2294" s="187"/>
      <c r="M2294" s="188" t="s">
        <v>1</v>
      </c>
      <c r="N2294" s="189" t="s">
        <v>41</v>
      </c>
      <c r="P2294" s="147">
        <f>O2294*H2294</f>
        <v>0</v>
      </c>
      <c r="Q2294" s="147">
        <v>5.1000000000000004E-3</v>
      </c>
      <c r="R2294" s="147">
        <f>Q2294*H2294</f>
        <v>0.22491000000000003</v>
      </c>
      <c r="S2294" s="147">
        <v>0</v>
      </c>
      <c r="T2294" s="148">
        <f>S2294*H2294</f>
        <v>0</v>
      </c>
      <c r="AR2294" s="149" t="s">
        <v>498</v>
      </c>
      <c r="AT2294" s="149" t="s">
        <v>1020</v>
      </c>
      <c r="AU2294" s="149" t="s">
        <v>85</v>
      </c>
      <c r="AY2294" s="17" t="s">
        <v>282</v>
      </c>
      <c r="BE2294" s="150">
        <f>IF(N2294="základní",J2294,0)</f>
        <v>0</v>
      </c>
      <c r="BF2294" s="150">
        <f>IF(N2294="snížená",J2294,0)</f>
        <v>0</v>
      </c>
      <c r="BG2294" s="150">
        <f>IF(N2294="zákl. přenesená",J2294,0)</f>
        <v>0</v>
      </c>
      <c r="BH2294" s="150">
        <f>IF(N2294="sníž. přenesená",J2294,0)</f>
        <v>0</v>
      </c>
      <c r="BI2294" s="150">
        <f>IF(N2294="nulová",J2294,0)</f>
        <v>0</v>
      </c>
      <c r="BJ2294" s="17" t="s">
        <v>83</v>
      </c>
      <c r="BK2294" s="150">
        <f>ROUND(I2294*H2294,2)</f>
        <v>0</v>
      </c>
      <c r="BL2294" s="17" t="s">
        <v>199</v>
      </c>
      <c r="BM2294" s="149" t="s">
        <v>2705</v>
      </c>
    </row>
    <row r="2295" spans="2:65" s="1" customFormat="1" ht="16.5" customHeight="1" x14ac:dyDescent="0.2">
      <c r="B2295" s="32"/>
      <c r="C2295" s="137" t="s">
        <v>2706</v>
      </c>
      <c r="D2295" s="137" t="s">
        <v>284</v>
      </c>
      <c r="E2295" s="138" t="s">
        <v>2707</v>
      </c>
      <c r="F2295" s="139" t="s">
        <v>2708</v>
      </c>
      <c r="G2295" s="140" t="s">
        <v>613</v>
      </c>
      <c r="H2295" s="141">
        <v>26</v>
      </c>
      <c r="I2295" s="142"/>
      <c r="J2295" s="143">
        <f>ROUND(I2295*H2295,2)</f>
        <v>0</v>
      </c>
      <c r="K2295" s="144"/>
      <c r="L2295" s="32"/>
      <c r="M2295" s="145" t="s">
        <v>1</v>
      </c>
      <c r="N2295" s="146" t="s">
        <v>41</v>
      </c>
      <c r="P2295" s="147">
        <f>O2295*H2295</f>
        <v>0</v>
      </c>
      <c r="Q2295" s="147">
        <v>6.0000000000000002E-5</v>
      </c>
      <c r="R2295" s="147">
        <f>Q2295*H2295</f>
        <v>1.56E-3</v>
      </c>
      <c r="S2295" s="147">
        <v>0</v>
      </c>
      <c r="T2295" s="148">
        <f>S2295*H2295</f>
        <v>0</v>
      </c>
      <c r="AR2295" s="149" t="s">
        <v>199</v>
      </c>
      <c r="AT2295" s="149" t="s">
        <v>284</v>
      </c>
      <c r="AU2295" s="149" t="s">
        <v>85</v>
      </c>
      <c r="AY2295" s="17" t="s">
        <v>282</v>
      </c>
      <c r="BE2295" s="150">
        <f>IF(N2295="základní",J2295,0)</f>
        <v>0</v>
      </c>
      <c r="BF2295" s="150">
        <f>IF(N2295="snížená",J2295,0)</f>
        <v>0</v>
      </c>
      <c r="BG2295" s="150">
        <f>IF(N2295="zákl. přenesená",J2295,0)</f>
        <v>0</v>
      </c>
      <c r="BH2295" s="150">
        <f>IF(N2295="sníž. přenesená",J2295,0)</f>
        <v>0</v>
      </c>
      <c r="BI2295" s="150">
        <f>IF(N2295="nulová",J2295,0)</f>
        <v>0</v>
      </c>
      <c r="BJ2295" s="17" t="s">
        <v>83</v>
      </c>
      <c r="BK2295" s="150">
        <f>ROUND(I2295*H2295,2)</f>
        <v>0</v>
      </c>
      <c r="BL2295" s="17" t="s">
        <v>199</v>
      </c>
      <c r="BM2295" s="149" t="s">
        <v>2709</v>
      </c>
    </row>
    <row r="2296" spans="2:65" s="1" customFormat="1" ht="44.25" customHeight="1" x14ac:dyDescent="0.2">
      <c r="B2296" s="32"/>
      <c r="C2296" s="179" t="s">
        <v>2710</v>
      </c>
      <c r="D2296" s="179" t="s">
        <v>1020</v>
      </c>
      <c r="E2296" s="180" t="s">
        <v>2711</v>
      </c>
      <c r="F2296" s="181" t="s">
        <v>2712</v>
      </c>
      <c r="G2296" s="182" t="s">
        <v>613</v>
      </c>
      <c r="H2296" s="183">
        <v>26</v>
      </c>
      <c r="I2296" s="184"/>
      <c r="J2296" s="185">
        <f>ROUND(I2296*H2296,2)</f>
        <v>0</v>
      </c>
      <c r="K2296" s="186"/>
      <c r="L2296" s="187"/>
      <c r="M2296" s="188" t="s">
        <v>1</v>
      </c>
      <c r="N2296" s="189" t="s">
        <v>41</v>
      </c>
      <c r="P2296" s="147">
        <f>O2296*H2296</f>
        <v>0</v>
      </c>
      <c r="Q2296" s="147">
        <v>2.9999999999999997E-4</v>
      </c>
      <c r="R2296" s="147">
        <f>Q2296*H2296</f>
        <v>7.7999999999999996E-3</v>
      </c>
      <c r="S2296" s="147">
        <v>0</v>
      </c>
      <c r="T2296" s="148">
        <f>S2296*H2296</f>
        <v>0</v>
      </c>
      <c r="AR2296" s="149" t="s">
        <v>498</v>
      </c>
      <c r="AT2296" s="149" t="s">
        <v>1020</v>
      </c>
      <c r="AU2296" s="149" t="s">
        <v>85</v>
      </c>
      <c r="AY2296" s="17" t="s">
        <v>282</v>
      </c>
      <c r="BE2296" s="150">
        <f>IF(N2296="základní",J2296,0)</f>
        <v>0</v>
      </c>
      <c r="BF2296" s="150">
        <f>IF(N2296="snížená",J2296,0)</f>
        <v>0</v>
      </c>
      <c r="BG2296" s="150">
        <f>IF(N2296="zákl. přenesená",J2296,0)</f>
        <v>0</v>
      </c>
      <c r="BH2296" s="150">
        <f>IF(N2296="sníž. přenesená",J2296,0)</f>
        <v>0</v>
      </c>
      <c r="BI2296" s="150">
        <f>IF(N2296="nulová",J2296,0)</f>
        <v>0</v>
      </c>
      <c r="BJ2296" s="17" t="s">
        <v>83</v>
      </c>
      <c r="BK2296" s="150">
        <f>ROUND(I2296*H2296,2)</f>
        <v>0</v>
      </c>
      <c r="BL2296" s="17" t="s">
        <v>199</v>
      </c>
      <c r="BM2296" s="149" t="s">
        <v>2713</v>
      </c>
    </row>
    <row r="2297" spans="2:65" s="1" customFormat="1" ht="24.2" customHeight="1" x14ac:dyDescent="0.2">
      <c r="B2297" s="32"/>
      <c r="C2297" s="137" t="s">
        <v>2714</v>
      </c>
      <c r="D2297" s="137" t="s">
        <v>284</v>
      </c>
      <c r="E2297" s="138" t="s">
        <v>2715</v>
      </c>
      <c r="F2297" s="139" t="s">
        <v>2716</v>
      </c>
      <c r="G2297" s="140" t="s">
        <v>287</v>
      </c>
      <c r="H2297" s="141">
        <v>38.853000000000002</v>
      </c>
      <c r="I2297" s="142"/>
      <c r="J2297" s="143">
        <f>ROUND(I2297*H2297,2)</f>
        <v>0</v>
      </c>
      <c r="K2297" s="144"/>
      <c r="L2297" s="32"/>
      <c r="M2297" s="145" t="s">
        <v>1</v>
      </c>
      <c r="N2297" s="146" t="s">
        <v>41</v>
      </c>
      <c r="P2297" s="147">
        <f>O2297*H2297</f>
        <v>0</v>
      </c>
      <c r="Q2297" s="147">
        <v>0</v>
      </c>
      <c r="R2297" s="147">
        <f>Q2297*H2297</f>
        <v>0</v>
      </c>
      <c r="S2297" s="147">
        <v>0</v>
      </c>
      <c r="T2297" s="148">
        <f>S2297*H2297</f>
        <v>0</v>
      </c>
      <c r="AR2297" s="149" t="s">
        <v>199</v>
      </c>
      <c r="AT2297" s="149" t="s">
        <v>284</v>
      </c>
      <c r="AU2297" s="149" t="s">
        <v>85</v>
      </c>
      <c r="AY2297" s="17" t="s">
        <v>282</v>
      </c>
      <c r="BE2297" s="150">
        <f>IF(N2297="základní",J2297,0)</f>
        <v>0</v>
      </c>
      <c r="BF2297" s="150">
        <f>IF(N2297="snížená",J2297,0)</f>
        <v>0</v>
      </c>
      <c r="BG2297" s="150">
        <f>IF(N2297="zákl. přenesená",J2297,0)</f>
        <v>0</v>
      </c>
      <c r="BH2297" s="150">
        <f>IF(N2297="sníž. přenesená",J2297,0)</f>
        <v>0</v>
      </c>
      <c r="BI2297" s="150">
        <f>IF(N2297="nulová",J2297,0)</f>
        <v>0</v>
      </c>
      <c r="BJ2297" s="17" t="s">
        <v>83</v>
      </c>
      <c r="BK2297" s="150">
        <f>ROUND(I2297*H2297,2)</f>
        <v>0</v>
      </c>
      <c r="BL2297" s="17" t="s">
        <v>199</v>
      </c>
      <c r="BM2297" s="149" t="s">
        <v>2717</v>
      </c>
    </row>
    <row r="2298" spans="2:65" s="15" customFormat="1" x14ac:dyDescent="0.2">
      <c r="B2298" s="173"/>
      <c r="D2298" s="152" t="s">
        <v>290</v>
      </c>
      <c r="E2298" s="174" t="s">
        <v>1</v>
      </c>
      <c r="F2298" s="175" t="s">
        <v>1175</v>
      </c>
      <c r="H2298" s="174" t="s">
        <v>1</v>
      </c>
      <c r="I2298" s="176"/>
      <c r="L2298" s="173"/>
      <c r="M2298" s="177"/>
      <c r="T2298" s="178"/>
      <c r="AT2298" s="174" t="s">
        <v>290</v>
      </c>
      <c r="AU2298" s="174" t="s">
        <v>85</v>
      </c>
      <c r="AV2298" s="15" t="s">
        <v>83</v>
      </c>
      <c r="AW2298" s="15" t="s">
        <v>32</v>
      </c>
      <c r="AX2298" s="15" t="s">
        <v>76</v>
      </c>
      <c r="AY2298" s="174" t="s">
        <v>282</v>
      </c>
    </row>
    <row r="2299" spans="2:65" s="12" customFormat="1" x14ac:dyDescent="0.2">
      <c r="B2299" s="151"/>
      <c r="D2299" s="152" t="s">
        <v>290</v>
      </c>
      <c r="E2299" s="153" t="s">
        <v>1</v>
      </c>
      <c r="F2299" s="154" t="s">
        <v>2718</v>
      </c>
      <c r="H2299" s="155">
        <v>38.853000000000002</v>
      </c>
      <c r="I2299" s="156"/>
      <c r="L2299" s="151"/>
      <c r="M2299" s="157"/>
      <c r="T2299" s="158"/>
      <c r="AT2299" s="153" t="s">
        <v>290</v>
      </c>
      <c r="AU2299" s="153" t="s">
        <v>85</v>
      </c>
      <c r="AV2299" s="12" t="s">
        <v>85</v>
      </c>
      <c r="AW2299" s="12" t="s">
        <v>32</v>
      </c>
      <c r="AX2299" s="12" t="s">
        <v>76</v>
      </c>
      <c r="AY2299" s="153" t="s">
        <v>282</v>
      </c>
    </row>
    <row r="2300" spans="2:65" s="14" customFormat="1" x14ac:dyDescent="0.2">
      <c r="B2300" s="166"/>
      <c r="D2300" s="152" t="s">
        <v>290</v>
      </c>
      <c r="E2300" s="167" t="s">
        <v>1</v>
      </c>
      <c r="F2300" s="168" t="s">
        <v>306</v>
      </c>
      <c r="H2300" s="169">
        <v>38.853000000000002</v>
      </c>
      <c r="I2300" s="170"/>
      <c r="L2300" s="166"/>
      <c r="M2300" s="171"/>
      <c r="T2300" s="172"/>
      <c r="AT2300" s="167" t="s">
        <v>290</v>
      </c>
      <c r="AU2300" s="167" t="s">
        <v>85</v>
      </c>
      <c r="AV2300" s="14" t="s">
        <v>105</v>
      </c>
      <c r="AW2300" s="14" t="s">
        <v>32</v>
      </c>
      <c r="AX2300" s="14" t="s">
        <v>76</v>
      </c>
      <c r="AY2300" s="167" t="s">
        <v>282</v>
      </c>
    </row>
    <row r="2301" spans="2:65" s="13" customFormat="1" x14ac:dyDescent="0.2">
      <c r="B2301" s="159"/>
      <c r="D2301" s="152" t="s">
        <v>290</v>
      </c>
      <c r="E2301" s="160" t="s">
        <v>1</v>
      </c>
      <c r="F2301" s="161" t="s">
        <v>292</v>
      </c>
      <c r="H2301" s="162">
        <v>38.853000000000002</v>
      </c>
      <c r="I2301" s="163"/>
      <c r="L2301" s="159"/>
      <c r="M2301" s="164"/>
      <c r="T2301" s="165"/>
      <c r="AT2301" s="160" t="s">
        <v>290</v>
      </c>
      <c r="AU2301" s="160" t="s">
        <v>85</v>
      </c>
      <c r="AV2301" s="13" t="s">
        <v>288</v>
      </c>
      <c r="AW2301" s="13" t="s">
        <v>32</v>
      </c>
      <c r="AX2301" s="13" t="s">
        <v>83</v>
      </c>
      <c r="AY2301" s="160" t="s">
        <v>282</v>
      </c>
    </row>
    <row r="2302" spans="2:65" s="1" customFormat="1" ht="37.9" customHeight="1" x14ac:dyDescent="0.2">
      <c r="B2302" s="32"/>
      <c r="C2302" s="179" t="s">
        <v>2719</v>
      </c>
      <c r="D2302" s="179" t="s">
        <v>1020</v>
      </c>
      <c r="E2302" s="180" t="s">
        <v>2720</v>
      </c>
      <c r="F2302" s="181" t="s">
        <v>2721</v>
      </c>
      <c r="G2302" s="182" t="s">
        <v>287</v>
      </c>
      <c r="H2302" s="183">
        <v>38.853000000000002</v>
      </c>
      <c r="I2302" s="184"/>
      <c r="J2302" s="185">
        <f>ROUND(I2302*H2302,2)</f>
        <v>0</v>
      </c>
      <c r="K2302" s="186"/>
      <c r="L2302" s="187"/>
      <c r="M2302" s="188" t="s">
        <v>1</v>
      </c>
      <c r="N2302" s="189" t="s">
        <v>41</v>
      </c>
      <c r="P2302" s="147">
        <f>O2302*H2302</f>
        <v>0</v>
      </c>
      <c r="Q2302" s="147">
        <v>1.7999999999999999E-2</v>
      </c>
      <c r="R2302" s="147">
        <f>Q2302*H2302</f>
        <v>0.69935399999999992</v>
      </c>
      <c r="S2302" s="147">
        <v>0</v>
      </c>
      <c r="T2302" s="148">
        <f>S2302*H2302</f>
        <v>0</v>
      </c>
      <c r="AR2302" s="149" t="s">
        <v>498</v>
      </c>
      <c r="AT2302" s="149" t="s">
        <v>1020</v>
      </c>
      <c r="AU2302" s="149" t="s">
        <v>85</v>
      </c>
      <c r="AY2302" s="17" t="s">
        <v>282</v>
      </c>
      <c r="BE2302" s="150">
        <f>IF(N2302="základní",J2302,0)</f>
        <v>0</v>
      </c>
      <c r="BF2302" s="150">
        <f>IF(N2302="snížená",J2302,0)</f>
        <v>0</v>
      </c>
      <c r="BG2302" s="150">
        <f>IF(N2302="zákl. přenesená",J2302,0)</f>
        <v>0</v>
      </c>
      <c r="BH2302" s="150">
        <f>IF(N2302="sníž. přenesená",J2302,0)</f>
        <v>0</v>
      </c>
      <c r="BI2302" s="150">
        <f>IF(N2302="nulová",J2302,0)</f>
        <v>0</v>
      </c>
      <c r="BJ2302" s="17" t="s">
        <v>83</v>
      </c>
      <c r="BK2302" s="150">
        <f>ROUND(I2302*H2302,2)</f>
        <v>0</v>
      </c>
      <c r="BL2302" s="17" t="s">
        <v>199</v>
      </c>
      <c r="BM2302" s="149" t="s">
        <v>2722</v>
      </c>
    </row>
    <row r="2303" spans="2:65" s="1" customFormat="1" ht="24.2" customHeight="1" x14ac:dyDescent="0.2">
      <c r="B2303" s="32"/>
      <c r="C2303" s="137" t="s">
        <v>2723</v>
      </c>
      <c r="D2303" s="137" t="s">
        <v>284</v>
      </c>
      <c r="E2303" s="138" t="s">
        <v>2724</v>
      </c>
      <c r="F2303" s="139" t="s">
        <v>2725</v>
      </c>
      <c r="G2303" s="140" t="s">
        <v>287</v>
      </c>
      <c r="H2303" s="141">
        <v>1.665</v>
      </c>
      <c r="I2303" s="142"/>
      <c r="J2303" s="143">
        <f>ROUND(I2303*H2303,2)</f>
        <v>0</v>
      </c>
      <c r="K2303" s="144"/>
      <c r="L2303" s="32"/>
      <c r="M2303" s="145" t="s">
        <v>1</v>
      </c>
      <c r="N2303" s="146" t="s">
        <v>41</v>
      </c>
      <c r="P2303" s="147">
        <f>O2303*H2303</f>
        <v>0</v>
      </c>
      <c r="Q2303" s="147">
        <v>0</v>
      </c>
      <c r="R2303" s="147">
        <f>Q2303*H2303</f>
        <v>0</v>
      </c>
      <c r="S2303" s="147">
        <v>0</v>
      </c>
      <c r="T2303" s="148">
        <f>S2303*H2303</f>
        <v>0</v>
      </c>
      <c r="AR2303" s="149" t="s">
        <v>199</v>
      </c>
      <c r="AT2303" s="149" t="s">
        <v>284</v>
      </c>
      <c r="AU2303" s="149" t="s">
        <v>85</v>
      </c>
      <c r="AY2303" s="17" t="s">
        <v>282</v>
      </c>
      <c r="BE2303" s="150">
        <f>IF(N2303="základní",J2303,0)</f>
        <v>0</v>
      </c>
      <c r="BF2303" s="150">
        <f>IF(N2303="snížená",J2303,0)</f>
        <v>0</v>
      </c>
      <c r="BG2303" s="150">
        <f>IF(N2303="zákl. přenesená",J2303,0)</f>
        <v>0</v>
      </c>
      <c r="BH2303" s="150">
        <f>IF(N2303="sníž. přenesená",J2303,0)</f>
        <v>0</v>
      </c>
      <c r="BI2303" s="150">
        <f>IF(N2303="nulová",J2303,0)</f>
        <v>0</v>
      </c>
      <c r="BJ2303" s="17" t="s">
        <v>83</v>
      </c>
      <c r="BK2303" s="150">
        <f>ROUND(I2303*H2303,2)</f>
        <v>0</v>
      </c>
      <c r="BL2303" s="17" t="s">
        <v>199</v>
      </c>
      <c r="BM2303" s="149" t="s">
        <v>2726</v>
      </c>
    </row>
    <row r="2304" spans="2:65" s="12" customFormat="1" x14ac:dyDescent="0.2">
      <c r="B2304" s="151"/>
      <c r="D2304" s="152" t="s">
        <v>290</v>
      </c>
      <c r="E2304" s="153" t="s">
        <v>1</v>
      </c>
      <c r="F2304" s="154" t="s">
        <v>2727</v>
      </c>
      <c r="H2304" s="155">
        <v>1.665</v>
      </c>
      <c r="I2304" s="156"/>
      <c r="L2304" s="151"/>
      <c r="M2304" s="157"/>
      <c r="T2304" s="158"/>
      <c r="AT2304" s="153" t="s">
        <v>290</v>
      </c>
      <c r="AU2304" s="153" t="s">
        <v>85</v>
      </c>
      <c r="AV2304" s="12" t="s">
        <v>85</v>
      </c>
      <c r="AW2304" s="12" t="s">
        <v>32</v>
      </c>
      <c r="AX2304" s="12" t="s">
        <v>76</v>
      </c>
      <c r="AY2304" s="153" t="s">
        <v>282</v>
      </c>
    </row>
    <row r="2305" spans="2:65" s="13" customFormat="1" x14ac:dyDescent="0.2">
      <c r="B2305" s="159"/>
      <c r="D2305" s="152" t="s">
        <v>290</v>
      </c>
      <c r="E2305" s="160" t="s">
        <v>1</v>
      </c>
      <c r="F2305" s="161" t="s">
        <v>292</v>
      </c>
      <c r="H2305" s="162">
        <v>1.665</v>
      </c>
      <c r="I2305" s="163"/>
      <c r="L2305" s="159"/>
      <c r="M2305" s="164"/>
      <c r="T2305" s="165"/>
      <c r="AT2305" s="160" t="s">
        <v>290</v>
      </c>
      <c r="AU2305" s="160" t="s">
        <v>85</v>
      </c>
      <c r="AV2305" s="13" t="s">
        <v>288</v>
      </c>
      <c r="AW2305" s="13" t="s">
        <v>32</v>
      </c>
      <c r="AX2305" s="13" t="s">
        <v>83</v>
      </c>
      <c r="AY2305" s="160" t="s">
        <v>282</v>
      </c>
    </row>
    <row r="2306" spans="2:65" s="1" customFormat="1" ht="37.9" customHeight="1" x14ac:dyDescent="0.2">
      <c r="B2306" s="32"/>
      <c r="C2306" s="179" t="s">
        <v>2728</v>
      </c>
      <c r="D2306" s="179" t="s">
        <v>1020</v>
      </c>
      <c r="E2306" s="180" t="s">
        <v>2729</v>
      </c>
      <c r="F2306" s="181" t="s">
        <v>2730</v>
      </c>
      <c r="G2306" s="182" t="s">
        <v>287</v>
      </c>
      <c r="H2306" s="183">
        <v>1.665</v>
      </c>
      <c r="I2306" s="184"/>
      <c r="J2306" s="185">
        <f>ROUND(I2306*H2306,2)</f>
        <v>0</v>
      </c>
      <c r="K2306" s="186"/>
      <c r="L2306" s="187"/>
      <c r="M2306" s="188" t="s">
        <v>1</v>
      </c>
      <c r="N2306" s="189" t="s">
        <v>41</v>
      </c>
      <c r="P2306" s="147">
        <f>O2306*H2306</f>
        <v>0</v>
      </c>
      <c r="Q2306" s="147">
        <v>2.1999999999999999E-2</v>
      </c>
      <c r="R2306" s="147">
        <f>Q2306*H2306</f>
        <v>3.6629999999999996E-2</v>
      </c>
      <c r="S2306" s="147">
        <v>0</v>
      </c>
      <c r="T2306" s="148">
        <f>S2306*H2306</f>
        <v>0</v>
      </c>
      <c r="AR2306" s="149" t="s">
        <v>498</v>
      </c>
      <c r="AT2306" s="149" t="s">
        <v>1020</v>
      </c>
      <c r="AU2306" s="149" t="s">
        <v>85</v>
      </c>
      <c r="AY2306" s="17" t="s">
        <v>282</v>
      </c>
      <c r="BE2306" s="150">
        <f>IF(N2306="základní",J2306,0)</f>
        <v>0</v>
      </c>
      <c r="BF2306" s="150">
        <f>IF(N2306="snížená",J2306,0)</f>
        <v>0</v>
      </c>
      <c r="BG2306" s="150">
        <f>IF(N2306="zákl. přenesená",J2306,0)</f>
        <v>0</v>
      </c>
      <c r="BH2306" s="150">
        <f>IF(N2306="sníž. přenesená",J2306,0)</f>
        <v>0</v>
      </c>
      <c r="BI2306" s="150">
        <f>IF(N2306="nulová",J2306,0)</f>
        <v>0</v>
      </c>
      <c r="BJ2306" s="17" t="s">
        <v>83</v>
      </c>
      <c r="BK2306" s="150">
        <f>ROUND(I2306*H2306,2)</f>
        <v>0</v>
      </c>
      <c r="BL2306" s="17" t="s">
        <v>199</v>
      </c>
      <c r="BM2306" s="149" t="s">
        <v>2731</v>
      </c>
    </row>
    <row r="2307" spans="2:65" s="1" customFormat="1" ht="44.25" customHeight="1" x14ac:dyDescent="0.2">
      <c r="B2307" s="32"/>
      <c r="C2307" s="137" t="s">
        <v>2732</v>
      </c>
      <c r="D2307" s="137" t="s">
        <v>284</v>
      </c>
      <c r="E2307" s="138" t="s">
        <v>2733</v>
      </c>
      <c r="F2307" s="139" t="s">
        <v>2734</v>
      </c>
      <c r="G2307" s="140" t="s">
        <v>287</v>
      </c>
      <c r="H2307" s="141">
        <v>191.77500000000001</v>
      </c>
      <c r="I2307" s="142"/>
      <c r="J2307" s="143">
        <f>ROUND(I2307*H2307,2)</f>
        <v>0</v>
      </c>
      <c r="K2307" s="144"/>
      <c r="L2307" s="32"/>
      <c r="M2307" s="145" t="s">
        <v>1</v>
      </c>
      <c r="N2307" s="146" t="s">
        <v>41</v>
      </c>
      <c r="P2307" s="147">
        <f>O2307*H2307</f>
        <v>0</v>
      </c>
      <c r="Q2307" s="147">
        <v>2.7E-4</v>
      </c>
      <c r="R2307" s="147">
        <f>Q2307*H2307</f>
        <v>5.1779249999999999E-2</v>
      </c>
      <c r="S2307" s="147">
        <v>0</v>
      </c>
      <c r="T2307" s="148">
        <f>S2307*H2307</f>
        <v>0</v>
      </c>
      <c r="AR2307" s="149" t="s">
        <v>199</v>
      </c>
      <c r="AT2307" s="149" t="s">
        <v>284</v>
      </c>
      <c r="AU2307" s="149" t="s">
        <v>85</v>
      </c>
      <c r="AY2307" s="17" t="s">
        <v>282</v>
      </c>
      <c r="BE2307" s="150">
        <f>IF(N2307="základní",J2307,0)</f>
        <v>0</v>
      </c>
      <c r="BF2307" s="150">
        <f>IF(N2307="snížená",J2307,0)</f>
        <v>0</v>
      </c>
      <c r="BG2307" s="150">
        <f>IF(N2307="zákl. přenesená",J2307,0)</f>
        <v>0</v>
      </c>
      <c r="BH2307" s="150">
        <f>IF(N2307="sníž. přenesená",J2307,0)</f>
        <v>0</v>
      </c>
      <c r="BI2307" s="150">
        <f>IF(N2307="nulová",J2307,0)</f>
        <v>0</v>
      </c>
      <c r="BJ2307" s="17" t="s">
        <v>83</v>
      </c>
      <c r="BK2307" s="150">
        <f>ROUND(I2307*H2307,2)</f>
        <v>0</v>
      </c>
      <c r="BL2307" s="17" t="s">
        <v>199</v>
      </c>
      <c r="BM2307" s="149" t="s">
        <v>2735</v>
      </c>
    </row>
    <row r="2308" spans="2:65" s="12" customFormat="1" x14ac:dyDescent="0.2">
      <c r="B2308" s="151"/>
      <c r="D2308" s="152" t="s">
        <v>290</v>
      </c>
      <c r="E2308" s="153" t="s">
        <v>1</v>
      </c>
      <c r="F2308" s="154" t="s">
        <v>2736</v>
      </c>
      <c r="H2308" s="155">
        <v>77.760000000000005</v>
      </c>
      <c r="I2308" s="156"/>
      <c r="L2308" s="151"/>
      <c r="M2308" s="157"/>
      <c r="T2308" s="158"/>
      <c r="AT2308" s="153" t="s">
        <v>290</v>
      </c>
      <c r="AU2308" s="153" t="s">
        <v>85</v>
      </c>
      <c r="AV2308" s="12" t="s">
        <v>85</v>
      </c>
      <c r="AW2308" s="12" t="s">
        <v>32</v>
      </c>
      <c r="AX2308" s="12" t="s">
        <v>76</v>
      </c>
      <c r="AY2308" s="153" t="s">
        <v>282</v>
      </c>
    </row>
    <row r="2309" spans="2:65" s="12" customFormat="1" x14ac:dyDescent="0.2">
      <c r="B2309" s="151"/>
      <c r="D2309" s="152" t="s">
        <v>290</v>
      </c>
      <c r="E2309" s="153" t="s">
        <v>1</v>
      </c>
      <c r="F2309" s="154" t="s">
        <v>2737</v>
      </c>
      <c r="H2309" s="155">
        <v>68.174999999999997</v>
      </c>
      <c r="I2309" s="156"/>
      <c r="L2309" s="151"/>
      <c r="M2309" s="157"/>
      <c r="T2309" s="158"/>
      <c r="AT2309" s="153" t="s">
        <v>290</v>
      </c>
      <c r="AU2309" s="153" t="s">
        <v>85</v>
      </c>
      <c r="AV2309" s="12" t="s">
        <v>85</v>
      </c>
      <c r="AW2309" s="12" t="s">
        <v>32</v>
      </c>
      <c r="AX2309" s="12" t="s">
        <v>76</v>
      </c>
      <c r="AY2309" s="153" t="s">
        <v>282</v>
      </c>
    </row>
    <row r="2310" spans="2:65" s="12" customFormat="1" x14ac:dyDescent="0.2">
      <c r="B2310" s="151"/>
      <c r="D2310" s="152" t="s">
        <v>290</v>
      </c>
      <c r="E2310" s="153" t="s">
        <v>1</v>
      </c>
      <c r="F2310" s="154" t="s">
        <v>2738</v>
      </c>
      <c r="H2310" s="155">
        <v>21.6</v>
      </c>
      <c r="I2310" s="156"/>
      <c r="L2310" s="151"/>
      <c r="M2310" s="157"/>
      <c r="T2310" s="158"/>
      <c r="AT2310" s="153" t="s">
        <v>290</v>
      </c>
      <c r="AU2310" s="153" t="s">
        <v>85</v>
      </c>
      <c r="AV2310" s="12" t="s">
        <v>85</v>
      </c>
      <c r="AW2310" s="12" t="s">
        <v>32</v>
      </c>
      <c r="AX2310" s="12" t="s">
        <v>76</v>
      </c>
      <c r="AY2310" s="153" t="s">
        <v>282</v>
      </c>
    </row>
    <row r="2311" spans="2:65" s="12" customFormat="1" x14ac:dyDescent="0.2">
      <c r="B2311" s="151"/>
      <c r="D2311" s="152" t="s">
        <v>290</v>
      </c>
      <c r="E2311" s="153" t="s">
        <v>1</v>
      </c>
      <c r="F2311" s="154" t="s">
        <v>2739</v>
      </c>
      <c r="H2311" s="155">
        <v>24.24</v>
      </c>
      <c r="I2311" s="156"/>
      <c r="L2311" s="151"/>
      <c r="M2311" s="157"/>
      <c r="T2311" s="158"/>
      <c r="AT2311" s="153" t="s">
        <v>290</v>
      </c>
      <c r="AU2311" s="153" t="s">
        <v>85</v>
      </c>
      <c r="AV2311" s="12" t="s">
        <v>85</v>
      </c>
      <c r="AW2311" s="12" t="s">
        <v>32</v>
      </c>
      <c r="AX2311" s="12" t="s">
        <v>76</v>
      </c>
      <c r="AY2311" s="153" t="s">
        <v>282</v>
      </c>
    </row>
    <row r="2312" spans="2:65" s="14" customFormat="1" x14ac:dyDescent="0.2">
      <c r="B2312" s="166"/>
      <c r="D2312" s="152" t="s">
        <v>290</v>
      </c>
      <c r="E2312" s="167" t="s">
        <v>1</v>
      </c>
      <c r="F2312" s="168" t="s">
        <v>306</v>
      </c>
      <c r="H2312" s="169">
        <v>191.77500000000001</v>
      </c>
      <c r="I2312" s="170"/>
      <c r="L2312" s="166"/>
      <c r="M2312" s="171"/>
      <c r="T2312" s="172"/>
      <c r="AT2312" s="167" t="s">
        <v>290</v>
      </c>
      <c r="AU2312" s="167" t="s">
        <v>85</v>
      </c>
      <c r="AV2312" s="14" t="s">
        <v>105</v>
      </c>
      <c r="AW2312" s="14" t="s">
        <v>32</v>
      </c>
      <c r="AX2312" s="14" t="s">
        <v>76</v>
      </c>
      <c r="AY2312" s="167" t="s">
        <v>282</v>
      </c>
    </row>
    <row r="2313" spans="2:65" s="13" customFormat="1" x14ac:dyDescent="0.2">
      <c r="B2313" s="159"/>
      <c r="D2313" s="152" t="s">
        <v>290</v>
      </c>
      <c r="E2313" s="160" t="s">
        <v>1</v>
      </c>
      <c r="F2313" s="161" t="s">
        <v>292</v>
      </c>
      <c r="H2313" s="162">
        <v>191.77500000000001</v>
      </c>
      <c r="I2313" s="163"/>
      <c r="L2313" s="159"/>
      <c r="M2313" s="164"/>
      <c r="T2313" s="165"/>
      <c r="AT2313" s="160" t="s">
        <v>290</v>
      </c>
      <c r="AU2313" s="160" t="s">
        <v>85</v>
      </c>
      <c r="AV2313" s="13" t="s">
        <v>288</v>
      </c>
      <c r="AW2313" s="13" t="s">
        <v>32</v>
      </c>
      <c r="AX2313" s="13" t="s">
        <v>83</v>
      </c>
      <c r="AY2313" s="160" t="s">
        <v>282</v>
      </c>
    </row>
    <row r="2314" spans="2:65" s="1" customFormat="1" ht="66.75" customHeight="1" x14ac:dyDescent="0.2">
      <c r="B2314" s="32"/>
      <c r="C2314" s="179" t="s">
        <v>2740</v>
      </c>
      <c r="D2314" s="179" t="s">
        <v>1020</v>
      </c>
      <c r="E2314" s="180" t="s">
        <v>2741</v>
      </c>
      <c r="F2314" s="181" t="s">
        <v>2742</v>
      </c>
      <c r="G2314" s="182" t="s">
        <v>2246</v>
      </c>
      <c r="H2314" s="183">
        <v>6</v>
      </c>
      <c r="I2314" s="184"/>
      <c r="J2314" s="185">
        <f t="shared" ref="J2314:J2325" si="70">ROUND(I2314*H2314,2)</f>
        <v>0</v>
      </c>
      <c r="K2314" s="186"/>
      <c r="L2314" s="187"/>
      <c r="M2314" s="188" t="s">
        <v>1</v>
      </c>
      <c r="N2314" s="189" t="s">
        <v>41</v>
      </c>
      <c r="P2314" s="147">
        <f t="shared" ref="P2314:P2325" si="71">O2314*H2314</f>
        <v>0</v>
      </c>
      <c r="Q2314" s="147">
        <v>0.105</v>
      </c>
      <c r="R2314" s="147">
        <f t="shared" ref="R2314:R2325" si="72">Q2314*H2314</f>
        <v>0.63</v>
      </c>
      <c r="S2314" s="147">
        <v>0</v>
      </c>
      <c r="T2314" s="148">
        <f t="shared" ref="T2314:T2325" si="73">S2314*H2314</f>
        <v>0</v>
      </c>
      <c r="AR2314" s="149" t="s">
        <v>498</v>
      </c>
      <c r="AT2314" s="149" t="s">
        <v>1020</v>
      </c>
      <c r="AU2314" s="149" t="s">
        <v>85</v>
      </c>
      <c r="AY2314" s="17" t="s">
        <v>282</v>
      </c>
      <c r="BE2314" s="150">
        <f t="shared" ref="BE2314:BE2325" si="74">IF(N2314="základní",J2314,0)</f>
        <v>0</v>
      </c>
      <c r="BF2314" s="150">
        <f t="shared" ref="BF2314:BF2325" si="75">IF(N2314="snížená",J2314,0)</f>
        <v>0</v>
      </c>
      <c r="BG2314" s="150">
        <f t="shared" ref="BG2314:BG2325" si="76">IF(N2314="zákl. přenesená",J2314,0)</f>
        <v>0</v>
      </c>
      <c r="BH2314" s="150">
        <f t="shared" ref="BH2314:BH2325" si="77">IF(N2314="sníž. přenesená",J2314,0)</f>
        <v>0</v>
      </c>
      <c r="BI2314" s="150">
        <f t="shared" ref="BI2314:BI2325" si="78">IF(N2314="nulová",J2314,0)</f>
        <v>0</v>
      </c>
      <c r="BJ2314" s="17" t="s">
        <v>83</v>
      </c>
      <c r="BK2314" s="150">
        <f t="shared" ref="BK2314:BK2325" si="79">ROUND(I2314*H2314,2)</f>
        <v>0</v>
      </c>
      <c r="BL2314" s="17" t="s">
        <v>199</v>
      </c>
      <c r="BM2314" s="149" t="s">
        <v>2743</v>
      </c>
    </row>
    <row r="2315" spans="2:65" s="1" customFormat="1" ht="76.349999999999994" customHeight="1" x14ac:dyDescent="0.2">
      <c r="B2315" s="32"/>
      <c r="C2315" s="179" t="s">
        <v>2744</v>
      </c>
      <c r="D2315" s="179" t="s">
        <v>1020</v>
      </c>
      <c r="E2315" s="180" t="s">
        <v>2745</v>
      </c>
      <c r="F2315" s="181" t="s">
        <v>2746</v>
      </c>
      <c r="G2315" s="182" t="s">
        <v>2246</v>
      </c>
      <c r="H2315" s="183">
        <v>1</v>
      </c>
      <c r="I2315" s="184"/>
      <c r="J2315" s="185">
        <f t="shared" si="70"/>
        <v>0</v>
      </c>
      <c r="K2315" s="186"/>
      <c r="L2315" s="187"/>
      <c r="M2315" s="188" t="s">
        <v>1</v>
      </c>
      <c r="N2315" s="189" t="s">
        <v>41</v>
      </c>
      <c r="P2315" s="147">
        <f t="shared" si="71"/>
        <v>0</v>
      </c>
      <c r="Q2315" s="147">
        <v>0.105</v>
      </c>
      <c r="R2315" s="147">
        <f t="shared" si="72"/>
        <v>0.105</v>
      </c>
      <c r="S2315" s="147">
        <v>0</v>
      </c>
      <c r="T2315" s="148">
        <f t="shared" si="73"/>
        <v>0</v>
      </c>
      <c r="AR2315" s="149" t="s">
        <v>498</v>
      </c>
      <c r="AT2315" s="149" t="s">
        <v>1020</v>
      </c>
      <c r="AU2315" s="149" t="s">
        <v>85</v>
      </c>
      <c r="AY2315" s="17" t="s">
        <v>282</v>
      </c>
      <c r="BE2315" s="150">
        <f t="shared" si="74"/>
        <v>0</v>
      </c>
      <c r="BF2315" s="150">
        <f t="shared" si="75"/>
        <v>0</v>
      </c>
      <c r="BG2315" s="150">
        <f t="shared" si="76"/>
        <v>0</v>
      </c>
      <c r="BH2315" s="150">
        <f t="shared" si="77"/>
        <v>0</v>
      </c>
      <c r="BI2315" s="150">
        <f t="shared" si="78"/>
        <v>0</v>
      </c>
      <c r="BJ2315" s="17" t="s">
        <v>83</v>
      </c>
      <c r="BK2315" s="150">
        <f t="shared" si="79"/>
        <v>0</v>
      </c>
      <c r="BL2315" s="17" t="s">
        <v>199</v>
      </c>
      <c r="BM2315" s="149" t="s">
        <v>2747</v>
      </c>
    </row>
    <row r="2316" spans="2:65" s="1" customFormat="1" ht="66.75" customHeight="1" x14ac:dyDescent="0.2">
      <c r="B2316" s="32"/>
      <c r="C2316" s="179" t="s">
        <v>2748</v>
      </c>
      <c r="D2316" s="179" t="s">
        <v>1020</v>
      </c>
      <c r="E2316" s="180" t="s">
        <v>2749</v>
      </c>
      <c r="F2316" s="181" t="s">
        <v>2750</v>
      </c>
      <c r="G2316" s="182" t="s">
        <v>2246</v>
      </c>
      <c r="H2316" s="183">
        <v>2</v>
      </c>
      <c r="I2316" s="184"/>
      <c r="J2316" s="185">
        <f t="shared" si="70"/>
        <v>0</v>
      </c>
      <c r="K2316" s="186"/>
      <c r="L2316" s="187"/>
      <c r="M2316" s="188" t="s">
        <v>1</v>
      </c>
      <c r="N2316" s="189" t="s">
        <v>41</v>
      </c>
      <c r="P2316" s="147">
        <f t="shared" si="71"/>
        <v>0</v>
      </c>
      <c r="Q2316" s="147">
        <v>0.105</v>
      </c>
      <c r="R2316" s="147">
        <f t="shared" si="72"/>
        <v>0.21</v>
      </c>
      <c r="S2316" s="147">
        <v>0</v>
      </c>
      <c r="T2316" s="148">
        <f t="shared" si="73"/>
        <v>0</v>
      </c>
      <c r="AR2316" s="149" t="s">
        <v>498</v>
      </c>
      <c r="AT2316" s="149" t="s">
        <v>1020</v>
      </c>
      <c r="AU2316" s="149" t="s">
        <v>85</v>
      </c>
      <c r="AY2316" s="17" t="s">
        <v>282</v>
      </c>
      <c r="BE2316" s="150">
        <f t="shared" si="74"/>
        <v>0</v>
      </c>
      <c r="BF2316" s="150">
        <f t="shared" si="75"/>
        <v>0</v>
      </c>
      <c r="BG2316" s="150">
        <f t="shared" si="76"/>
        <v>0</v>
      </c>
      <c r="BH2316" s="150">
        <f t="shared" si="77"/>
        <v>0</v>
      </c>
      <c r="BI2316" s="150">
        <f t="shared" si="78"/>
        <v>0</v>
      </c>
      <c r="BJ2316" s="17" t="s">
        <v>83</v>
      </c>
      <c r="BK2316" s="150">
        <f t="shared" si="79"/>
        <v>0</v>
      </c>
      <c r="BL2316" s="17" t="s">
        <v>199</v>
      </c>
      <c r="BM2316" s="149" t="s">
        <v>2751</v>
      </c>
    </row>
    <row r="2317" spans="2:65" s="1" customFormat="1" ht="76.349999999999994" customHeight="1" x14ac:dyDescent="0.2">
      <c r="B2317" s="32"/>
      <c r="C2317" s="179" t="s">
        <v>2752</v>
      </c>
      <c r="D2317" s="179" t="s">
        <v>1020</v>
      </c>
      <c r="E2317" s="180" t="s">
        <v>2753</v>
      </c>
      <c r="F2317" s="181" t="s">
        <v>2754</v>
      </c>
      <c r="G2317" s="182" t="s">
        <v>2246</v>
      </c>
      <c r="H2317" s="183">
        <v>1</v>
      </c>
      <c r="I2317" s="184"/>
      <c r="J2317" s="185">
        <f t="shared" si="70"/>
        <v>0</v>
      </c>
      <c r="K2317" s="186"/>
      <c r="L2317" s="187"/>
      <c r="M2317" s="188" t="s">
        <v>1</v>
      </c>
      <c r="N2317" s="189" t="s">
        <v>41</v>
      </c>
      <c r="P2317" s="147">
        <f t="shared" si="71"/>
        <v>0</v>
      </c>
      <c r="Q2317" s="147">
        <v>0.105</v>
      </c>
      <c r="R2317" s="147">
        <f t="shared" si="72"/>
        <v>0.105</v>
      </c>
      <c r="S2317" s="147">
        <v>0</v>
      </c>
      <c r="T2317" s="148">
        <f t="shared" si="73"/>
        <v>0</v>
      </c>
      <c r="AR2317" s="149" t="s">
        <v>498</v>
      </c>
      <c r="AT2317" s="149" t="s">
        <v>1020</v>
      </c>
      <c r="AU2317" s="149" t="s">
        <v>85</v>
      </c>
      <c r="AY2317" s="17" t="s">
        <v>282</v>
      </c>
      <c r="BE2317" s="150">
        <f t="shared" si="74"/>
        <v>0</v>
      </c>
      <c r="BF2317" s="150">
        <f t="shared" si="75"/>
        <v>0</v>
      </c>
      <c r="BG2317" s="150">
        <f t="shared" si="76"/>
        <v>0</v>
      </c>
      <c r="BH2317" s="150">
        <f t="shared" si="77"/>
        <v>0</v>
      </c>
      <c r="BI2317" s="150">
        <f t="shared" si="78"/>
        <v>0</v>
      </c>
      <c r="BJ2317" s="17" t="s">
        <v>83</v>
      </c>
      <c r="BK2317" s="150">
        <f t="shared" si="79"/>
        <v>0</v>
      </c>
      <c r="BL2317" s="17" t="s">
        <v>199</v>
      </c>
      <c r="BM2317" s="149" t="s">
        <v>2755</v>
      </c>
    </row>
    <row r="2318" spans="2:65" s="1" customFormat="1" ht="66.75" customHeight="1" x14ac:dyDescent="0.2">
      <c r="B2318" s="32"/>
      <c r="C2318" s="179" t="s">
        <v>2756</v>
      </c>
      <c r="D2318" s="179" t="s">
        <v>1020</v>
      </c>
      <c r="E2318" s="180" t="s">
        <v>2757</v>
      </c>
      <c r="F2318" s="181" t="s">
        <v>2758</v>
      </c>
      <c r="G2318" s="182" t="s">
        <v>2246</v>
      </c>
      <c r="H2318" s="183">
        <v>1</v>
      </c>
      <c r="I2318" s="184"/>
      <c r="J2318" s="185">
        <f t="shared" si="70"/>
        <v>0</v>
      </c>
      <c r="K2318" s="186"/>
      <c r="L2318" s="187"/>
      <c r="M2318" s="188" t="s">
        <v>1</v>
      </c>
      <c r="N2318" s="189" t="s">
        <v>41</v>
      </c>
      <c r="P2318" s="147">
        <f t="shared" si="71"/>
        <v>0</v>
      </c>
      <c r="Q2318" s="147">
        <v>0.105</v>
      </c>
      <c r="R2318" s="147">
        <f t="shared" si="72"/>
        <v>0.105</v>
      </c>
      <c r="S2318" s="147">
        <v>0</v>
      </c>
      <c r="T2318" s="148">
        <f t="shared" si="73"/>
        <v>0</v>
      </c>
      <c r="AR2318" s="149" t="s">
        <v>498</v>
      </c>
      <c r="AT2318" s="149" t="s">
        <v>1020</v>
      </c>
      <c r="AU2318" s="149" t="s">
        <v>85</v>
      </c>
      <c r="AY2318" s="17" t="s">
        <v>282</v>
      </c>
      <c r="BE2318" s="150">
        <f t="shared" si="74"/>
        <v>0</v>
      </c>
      <c r="BF2318" s="150">
        <f t="shared" si="75"/>
        <v>0</v>
      </c>
      <c r="BG2318" s="150">
        <f t="shared" si="76"/>
        <v>0</v>
      </c>
      <c r="BH2318" s="150">
        <f t="shared" si="77"/>
        <v>0</v>
      </c>
      <c r="BI2318" s="150">
        <f t="shared" si="78"/>
        <v>0</v>
      </c>
      <c r="BJ2318" s="17" t="s">
        <v>83</v>
      </c>
      <c r="BK2318" s="150">
        <f t="shared" si="79"/>
        <v>0</v>
      </c>
      <c r="BL2318" s="17" t="s">
        <v>199</v>
      </c>
      <c r="BM2318" s="149" t="s">
        <v>2759</v>
      </c>
    </row>
    <row r="2319" spans="2:65" s="1" customFormat="1" ht="55.5" customHeight="1" x14ac:dyDescent="0.2">
      <c r="B2319" s="32"/>
      <c r="C2319" s="179" t="s">
        <v>2760</v>
      </c>
      <c r="D2319" s="179" t="s">
        <v>1020</v>
      </c>
      <c r="E2319" s="180" t="s">
        <v>2761</v>
      </c>
      <c r="F2319" s="181" t="s">
        <v>2762</v>
      </c>
      <c r="G2319" s="182" t="s">
        <v>2246</v>
      </c>
      <c r="H2319" s="183">
        <v>1</v>
      </c>
      <c r="I2319" s="184"/>
      <c r="J2319" s="185">
        <f t="shared" si="70"/>
        <v>0</v>
      </c>
      <c r="K2319" s="186"/>
      <c r="L2319" s="187"/>
      <c r="M2319" s="188" t="s">
        <v>1</v>
      </c>
      <c r="N2319" s="189" t="s">
        <v>41</v>
      </c>
      <c r="P2319" s="147">
        <f t="shared" si="71"/>
        <v>0</v>
      </c>
      <c r="Q2319" s="147">
        <v>0.105</v>
      </c>
      <c r="R2319" s="147">
        <f t="shared" si="72"/>
        <v>0.105</v>
      </c>
      <c r="S2319" s="147">
        <v>0</v>
      </c>
      <c r="T2319" s="148">
        <f t="shared" si="73"/>
        <v>0</v>
      </c>
      <c r="AR2319" s="149" t="s">
        <v>498</v>
      </c>
      <c r="AT2319" s="149" t="s">
        <v>1020</v>
      </c>
      <c r="AU2319" s="149" t="s">
        <v>85</v>
      </c>
      <c r="AY2319" s="17" t="s">
        <v>282</v>
      </c>
      <c r="BE2319" s="150">
        <f t="shared" si="74"/>
        <v>0</v>
      </c>
      <c r="BF2319" s="150">
        <f t="shared" si="75"/>
        <v>0</v>
      </c>
      <c r="BG2319" s="150">
        <f t="shared" si="76"/>
        <v>0</v>
      </c>
      <c r="BH2319" s="150">
        <f t="shared" si="77"/>
        <v>0</v>
      </c>
      <c r="BI2319" s="150">
        <f t="shared" si="78"/>
        <v>0</v>
      </c>
      <c r="BJ2319" s="17" t="s">
        <v>83</v>
      </c>
      <c r="BK2319" s="150">
        <f t="shared" si="79"/>
        <v>0</v>
      </c>
      <c r="BL2319" s="17" t="s">
        <v>199</v>
      </c>
      <c r="BM2319" s="149" t="s">
        <v>2763</v>
      </c>
    </row>
    <row r="2320" spans="2:65" s="1" customFormat="1" ht="55.5" customHeight="1" x14ac:dyDescent="0.2">
      <c r="B2320" s="32"/>
      <c r="C2320" s="179" t="s">
        <v>2764</v>
      </c>
      <c r="D2320" s="179" t="s">
        <v>1020</v>
      </c>
      <c r="E2320" s="180" t="s">
        <v>2765</v>
      </c>
      <c r="F2320" s="181" t="s">
        <v>2766</v>
      </c>
      <c r="G2320" s="182" t="s">
        <v>2246</v>
      </c>
      <c r="H2320" s="183">
        <v>2</v>
      </c>
      <c r="I2320" s="184"/>
      <c r="J2320" s="185">
        <f t="shared" si="70"/>
        <v>0</v>
      </c>
      <c r="K2320" s="186"/>
      <c r="L2320" s="187"/>
      <c r="M2320" s="188" t="s">
        <v>1</v>
      </c>
      <c r="N2320" s="189" t="s">
        <v>41</v>
      </c>
      <c r="P2320" s="147">
        <f t="shared" si="71"/>
        <v>0</v>
      </c>
      <c r="Q2320" s="147">
        <v>0.105</v>
      </c>
      <c r="R2320" s="147">
        <f t="shared" si="72"/>
        <v>0.21</v>
      </c>
      <c r="S2320" s="147">
        <v>0</v>
      </c>
      <c r="T2320" s="148">
        <f t="shared" si="73"/>
        <v>0</v>
      </c>
      <c r="AR2320" s="149" t="s">
        <v>498</v>
      </c>
      <c r="AT2320" s="149" t="s">
        <v>1020</v>
      </c>
      <c r="AU2320" s="149" t="s">
        <v>85</v>
      </c>
      <c r="AY2320" s="17" t="s">
        <v>282</v>
      </c>
      <c r="BE2320" s="150">
        <f t="shared" si="74"/>
        <v>0</v>
      </c>
      <c r="BF2320" s="150">
        <f t="shared" si="75"/>
        <v>0</v>
      </c>
      <c r="BG2320" s="150">
        <f t="shared" si="76"/>
        <v>0</v>
      </c>
      <c r="BH2320" s="150">
        <f t="shared" si="77"/>
        <v>0</v>
      </c>
      <c r="BI2320" s="150">
        <f t="shared" si="78"/>
        <v>0</v>
      </c>
      <c r="BJ2320" s="17" t="s">
        <v>83</v>
      </c>
      <c r="BK2320" s="150">
        <f t="shared" si="79"/>
        <v>0</v>
      </c>
      <c r="BL2320" s="17" t="s">
        <v>199</v>
      </c>
      <c r="BM2320" s="149" t="s">
        <v>2767</v>
      </c>
    </row>
    <row r="2321" spans="2:65" s="1" customFormat="1" ht="55.5" customHeight="1" x14ac:dyDescent="0.2">
      <c r="B2321" s="32"/>
      <c r="C2321" s="179" t="s">
        <v>2768</v>
      </c>
      <c r="D2321" s="179" t="s">
        <v>1020</v>
      </c>
      <c r="E2321" s="180" t="s">
        <v>2769</v>
      </c>
      <c r="F2321" s="181" t="s">
        <v>2770</v>
      </c>
      <c r="G2321" s="182" t="s">
        <v>2246</v>
      </c>
      <c r="H2321" s="183">
        <v>1</v>
      </c>
      <c r="I2321" s="184"/>
      <c r="J2321" s="185">
        <f t="shared" si="70"/>
        <v>0</v>
      </c>
      <c r="K2321" s="186"/>
      <c r="L2321" s="187"/>
      <c r="M2321" s="188" t="s">
        <v>1</v>
      </c>
      <c r="N2321" s="189" t="s">
        <v>41</v>
      </c>
      <c r="P2321" s="147">
        <f t="shared" si="71"/>
        <v>0</v>
      </c>
      <c r="Q2321" s="147">
        <v>0.105</v>
      </c>
      <c r="R2321" s="147">
        <f t="shared" si="72"/>
        <v>0.105</v>
      </c>
      <c r="S2321" s="147">
        <v>0</v>
      </c>
      <c r="T2321" s="148">
        <f t="shared" si="73"/>
        <v>0</v>
      </c>
      <c r="AR2321" s="149" t="s">
        <v>498</v>
      </c>
      <c r="AT2321" s="149" t="s">
        <v>1020</v>
      </c>
      <c r="AU2321" s="149" t="s">
        <v>85</v>
      </c>
      <c r="AY2321" s="17" t="s">
        <v>282</v>
      </c>
      <c r="BE2321" s="150">
        <f t="shared" si="74"/>
        <v>0</v>
      </c>
      <c r="BF2321" s="150">
        <f t="shared" si="75"/>
        <v>0</v>
      </c>
      <c r="BG2321" s="150">
        <f t="shared" si="76"/>
        <v>0</v>
      </c>
      <c r="BH2321" s="150">
        <f t="shared" si="77"/>
        <v>0</v>
      </c>
      <c r="BI2321" s="150">
        <f t="shared" si="78"/>
        <v>0</v>
      </c>
      <c r="BJ2321" s="17" t="s">
        <v>83</v>
      </c>
      <c r="BK2321" s="150">
        <f t="shared" si="79"/>
        <v>0</v>
      </c>
      <c r="BL2321" s="17" t="s">
        <v>199</v>
      </c>
      <c r="BM2321" s="149" t="s">
        <v>2771</v>
      </c>
    </row>
    <row r="2322" spans="2:65" s="1" customFormat="1" ht="55.5" customHeight="1" x14ac:dyDescent="0.2">
      <c r="B2322" s="32"/>
      <c r="C2322" s="179" t="s">
        <v>2772</v>
      </c>
      <c r="D2322" s="179" t="s">
        <v>1020</v>
      </c>
      <c r="E2322" s="180" t="s">
        <v>2773</v>
      </c>
      <c r="F2322" s="181" t="s">
        <v>2774</v>
      </c>
      <c r="G2322" s="182" t="s">
        <v>2246</v>
      </c>
      <c r="H2322" s="183">
        <v>1</v>
      </c>
      <c r="I2322" s="184"/>
      <c r="J2322" s="185">
        <f t="shared" si="70"/>
        <v>0</v>
      </c>
      <c r="K2322" s="186"/>
      <c r="L2322" s="187"/>
      <c r="M2322" s="188" t="s">
        <v>1</v>
      </c>
      <c r="N2322" s="189" t="s">
        <v>41</v>
      </c>
      <c r="P2322" s="147">
        <f t="shared" si="71"/>
        <v>0</v>
      </c>
      <c r="Q2322" s="147">
        <v>0.105</v>
      </c>
      <c r="R2322" s="147">
        <f t="shared" si="72"/>
        <v>0.105</v>
      </c>
      <c r="S2322" s="147">
        <v>0</v>
      </c>
      <c r="T2322" s="148">
        <f t="shared" si="73"/>
        <v>0</v>
      </c>
      <c r="AR2322" s="149" t="s">
        <v>498</v>
      </c>
      <c r="AT2322" s="149" t="s">
        <v>1020</v>
      </c>
      <c r="AU2322" s="149" t="s">
        <v>85</v>
      </c>
      <c r="AY2322" s="17" t="s">
        <v>282</v>
      </c>
      <c r="BE2322" s="150">
        <f t="shared" si="74"/>
        <v>0</v>
      </c>
      <c r="BF2322" s="150">
        <f t="shared" si="75"/>
        <v>0</v>
      </c>
      <c r="BG2322" s="150">
        <f t="shared" si="76"/>
        <v>0</v>
      </c>
      <c r="BH2322" s="150">
        <f t="shared" si="77"/>
        <v>0</v>
      </c>
      <c r="BI2322" s="150">
        <f t="shared" si="78"/>
        <v>0</v>
      </c>
      <c r="BJ2322" s="17" t="s">
        <v>83</v>
      </c>
      <c r="BK2322" s="150">
        <f t="shared" si="79"/>
        <v>0</v>
      </c>
      <c r="BL2322" s="17" t="s">
        <v>199</v>
      </c>
      <c r="BM2322" s="149" t="s">
        <v>2775</v>
      </c>
    </row>
    <row r="2323" spans="2:65" s="1" customFormat="1" ht="55.5" customHeight="1" x14ac:dyDescent="0.2">
      <c r="B2323" s="32"/>
      <c r="C2323" s="179" t="s">
        <v>2776</v>
      </c>
      <c r="D2323" s="179" t="s">
        <v>1020</v>
      </c>
      <c r="E2323" s="180" t="s">
        <v>2777</v>
      </c>
      <c r="F2323" s="181" t="s">
        <v>2778</v>
      </c>
      <c r="G2323" s="182" t="s">
        <v>2246</v>
      </c>
      <c r="H2323" s="183">
        <v>1</v>
      </c>
      <c r="I2323" s="184"/>
      <c r="J2323" s="185">
        <f t="shared" si="70"/>
        <v>0</v>
      </c>
      <c r="K2323" s="186"/>
      <c r="L2323" s="187"/>
      <c r="M2323" s="188" t="s">
        <v>1</v>
      </c>
      <c r="N2323" s="189" t="s">
        <v>41</v>
      </c>
      <c r="P2323" s="147">
        <f t="shared" si="71"/>
        <v>0</v>
      </c>
      <c r="Q2323" s="147">
        <v>0.105</v>
      </c>
      <c r="R2323" s="147">
        <f t="shared" si="72"/>
        <v>0.105</v>
      </c>
      <c r="S2323" s="147">
        <v>0</v>
      </c>
      <c r="T2323" s="148">
        <f t="shared" si="73"/>
        <v>0</v>
      </c>
      <c r="AR2323" s="149" t="s">
        <v>498</v>
      </c>
      <c r="AT2323" s="149" t="s">
        <v>1020</v>
      </c>
      <c r="AU2323" s="149" t="s">
        <v>85</v>
      </c>
      <c r="AY2323" s="17" t="s">
        <v>282</v>
      </c>
      <c r="BE2323" s="150">
        <f t="shared" si="74"/>
        <v>0</v>
      </c>
      <c r="BF2323" s="150">
        <f t="shared" si="75"/>
        <v>0</v>
      </c>
      <c r="BG2323" s="150">
        <f t="shared" si="76"/>
        <v>0</v>
      </c>
      <c r="BH2323" s="150">
        <f t="shared" si="77"/>
        <v>0</v>
      </c>
      <c r="BI2323" s="150">
        <f t="shared" si="78"/>
        <v>0</v>
      </c>
      <c r="BJ2323" s="17" t="s">
        <v>83</v>
      </c>
      <c r="BK2323" s="150">
        <f t="shared" si="79"/>
        <v>0</v>
      </c>
      <c r="BL2323" s="17" t="s">
        <v>199</v>
      </c>
      <c r="BM2323" s="149" t="s">
        <v>2779</v>
      </c>
    </row>
    <row r="2324" spans="2:65" s="1" customFormat="1" ht="55.5" customHeight="1" x14ac:dyDescent="0.2">
      <c r="B2324" s="32"/>
      <c r="C2324" s="179" t="s">
        <v>2780</v>
      </c>
      <c r="D2324" s="179" t="s">
        <v>1020</v>
      </c>
      <c r="E2324" s="180" t="s">
        <v>2781</v>
      </c>
      <c r="F2324" s="181" t="s">
        <v>2782</v>
      </c>
      <c r="G2324" s="182" t="s">
        <v>2246</v>
      </c>
      <c r="H2324" s="183">
        <v>1</v>
      </c>
      <c r="I2324" s="184"/>
      <c r="J2324" s="185">
        <f t="shared" si="70"/>
        <v>0</v>
      </c>
      <c r="K2324" s="186"/>
      <c r="L2324" s="187"/>
      <c r="M2324" s="188" t="s">
        <v>1</v>
      </c>
      <c r="N2324" s="189" t="s">
        <v>41</v>
      </c>
      <c r="P2324" s="147">
        <f t="shared" si="71"/>
        <v>0</v>
      </c>
      <c r="Q2324" s="147">
        <v>0.105</v>
      </c>
      <c r="R2324" s="147">
        <f t="shared" si="72"/>
        <v>0.105</v>
      </c>
      <c r="S2324" s="147">
        <v>0</v>
      </c>
      <c r="T2324" s="148">
        <f t="shared" si="73"/>
        <v>0</v>
      </c>
      <c r="AR2324" s="149" t="s">
        <v>498</v>
      </c>
      <c r="AT2324" s="149" t="s">
        <v>1020</v>
      </c>
      <c r="AU2324" s="149" t="s">
        <v>85</v>
      </c>
      <c r="AY2324" s="17" t="s">
        <v>282</v>
      </c>
      <c r="BE2324" s="150">
        <f t="shared" si="74"/>
        <v>0</v>
      </c>
      <c r="BF2324" s="150">
        <f t="shared" si="75"/>
        <v>0</v>
      </c>
      <c r="BG2324" s="150">
        <f t="shared" si="76"/>
        <v>0</v>
      </c>
      <c r="BH2324" s="150">
        <f t="shared" si="77"/>
        <v>0</v>
      </c>
      <c r="BI2324" s="150">
        <f t="shared" si="78"/>
        <v>0</v>
      </c>
      <c r="BJ2324" s="17" t="s">
        <v>83</v>
      </c>
      <c r="BK2324" s="150">
        <f t="shared" si="79"/>
        <v>0</v>
      </c>
      <c r="BL2324" s="17" t="s">
        <v>199</v>
      </c>
      <c r="BM2324" s="149" t="s">
        <v>2783</v>
      </c>
    </row>
    <row r="2325" spans="2:65" s="1" customFormat="1" ht="44.25" customHeight="1" x14ac:dyDescent="0.2">
      <c r="B2325" s="32"/>
      <c r="C2325" s="137" t="s">
        <v>2784</v>
      </c>
      <c r="D2325" s="137" t="s">
        <v>284</v>
      </c>
      <c r="E2325" s="138" t="s">
        <v>2785</v>
      </c>
      <c r="F2325" s="139" t="s">
        <v>2786</v>
      </c>
      <c r="G2325" s="140" t="s">
        <v>287</v>
      </c>
      <c r="H2325" s="141">
        <v>68.88</v>
      </c>
      <c r="I2325" s="142"/>
      <c r="J2325" s="143">
        <f t="shared" si="70"/>
        <v>0</v>
      </c>
      <c r="K2325" s="144"/>
      <c r="L2325" s="32"/>
      <c r="M2325" s="145" t="s">
        <v>1</v>
      </c>
      <c r="N2325" s="146" t="s">
        <v>41</v>
      </c>
      <c r="P2325" s="147">
        <f t="shared" si="71"/>
        <v>0</v>
      </c>
      <c r="Q2325" s="147">
        <v>2.7E-4</v>
      </c>
      <c r="R2325" s="147">
        <f t="shared" si="72"/>
        <v>1.8597599999999999E-2</v>
      </c>
      <c r="S2325" s="147">
        <v>0</v>
      </c>
      <c r="T2325" s="148">
        <f t="shared" si="73"/>
        <v>0</v>
      </c>
      <c r="AR2325" s="149" t="s">
        <v>199</v>
      </c>
      <c r="AT2325" s="149" t="s">
        <v>284</v>
      </c>
      <c r="AU2325" s="149" t="s">
        <v>85</v>
      </c>
      <c r="AY2325" s="17" t="s">
        <v>282</v>
      </c>
      <c r="BE2325" s="150">
        <f t="shared" si="74"/>
        <v>0</v>
      </c>
      <c r="BF2325" s="150">
        <f t="shared" si="75"/>
        <v>0</v>
      </c>
      <c r="BG2325" s="150">
        <f t="shared" si="76"/>
        <v>0</v>
      </c>
      <c r="BH2325" s="150">
        <f t="shared" si="77"/>
        <v>0</v>
      </c>
      <c r="BI2325" s="150">
        <f t="shared" si="78"/>
        <v>0</v>
      </c>
      <c r="BJ2325" s="17" t="s">
        <v>83</v>
      </c>
      <c r="BK2325" s="150">
        <f t="shared" si="79"/>
        <v>0</v>
      </c>
      <c r="BL2325" s="17" t="s">
        <v>199</v>
      </c>
      <c r="BM2325" s="149" t="s">
        <v>2787</v>
      </c>
    </row>
    <row r="2326" spans="2:65" s="12" customFormat="1" x14ac:dyDescent="0.2">
      <c r="B2326" s="151"/>
      <c r="D2326" s="152" t="s">
        <v>290</v>
      </c>
      <c r="E2326" s="153" t="s">
        <v>1</v>
      </c>
      <c r="F2326" s="154" t="s">
        <v>2788</v>
      </c>
      <c r="H2326" s="155">
        <v>14.4</v>
      </c>
      <c r="I2326" s="156"/>
      <c r="L2326" s="151"/>
      <c r="M2326" s="157"/>
      <c r="T2326" s="158"/>
      <c r="AT2326" s="153" t="s">
        <v>290</v>
      </c>
      <c r="AU2326" s="153" t="s">
        <v>85</v>
      </c>
      <c r="AV2326" s="12" t="s">
        <v>85</v>
      </c>
      <c r="AW2326" s="12" t="s">
        <v>32</v>
      </c>
      <c r="AX2326" s="12" t="s">
        <v>76</v>
      </c>
      <c r="AY2326" s="153" t="s">
        <v>282</v>
      </c>
    </row>
    <row r="2327" spans="2:65" s="12" customFormat="1" x14ac:dyDescent="0.2">
      <c r="B2327" s="151"/>
      <c r="D2327" s="152" t="s">
        <v>290</v>
      </c>
      <c r="E2327" s="153" t="s">
        <v>1</v>
      </c>
      <c r="F2327" s="154" t="s">
        <v>2789</v>
      </c>
      <c r="H2327" s="155">
        <v>25.92</v>
      </c>
      <c r="I2327" s="156"/>
      <c r="L2327" s="151"/>
      <c r="M2327" s="157"/>
      <c r="T2327" s="158"/>
      <c r="AT2327" s="153" t="s">
        <v>290</v>
      </c>
      <c r="AU2327" s="153" t="s">
        <v>85</v>
      </c>
      <c r="AV2327" s="12" t="s">
        <v>85</v>
      </c>
      <c r="AW2327" s="12" t="s">
        <v>32</v>
      </c>
      <c r="AX2327" s="12" t="s">
        <v>76</v>
      </c>
      <c r="AY2327" s="153" t="s">
        <v>282</v>
      </c>
    </row>
    <row r="2328" spans="2:65" s="12" customFormat="1" x14ac:dyDescent="0.2">
      <c r="B2328" s="151"/>
      <c r="D2328" s="152" t="s">
        <v>290</v>
      </c>
      <c r="E2328" s="153" t="s">
        <v>1</v>
      </c>
      <c r="F2328" s="154" t="s">
        <v>2739</v>
      </c>
      <c r="H2328" s="155">
        <v>24.24</v>
      </c>
      <c r="I2328" s="156"/>
      <c r="L2328" s="151"/>
      <c r="M2328" s="157"/>
      <c r="T2328" s="158"/>
      <c r="AT2328" s="153" t="s">
        <v>290</v>
      </c>
      <c r="AU2328" s="153" t="s">
        <v>85</v>
      </c>
      <c r="AV2328" s="12" t="s">
        <v>85</v>
      </c>
      <c r="AW2328" s="12" t="s">
        <v>32</v>
      </c>
      <c r="AX2328" s="12" t="s">
        <v>76</v>
      </c>
      <c r="AY2328" s="153" t="s">
        <v>282</v>
      </c>
    </row>
    <row r="2329" spans="2:65" s="12" customFormat="1" x14ac:dyDescent="0.2">
      <c r="B2329" s="151"/>
      <c r="D2329" s="152" t="s">
        <v>290</v>
      </c>
      <c r="E2329" s="153" t="s">
        <v>1</v>
      </c>
      <c r="F2329" s="154" t="s">
        <v>2790</v>
      </c>
      <c r="H2329" s="155">
        <v>4.32</v>
      </c>
      <c r="I2329" s="156"/>
      <c r="L2329" s="151"/>
      <c r="M2329" s="157"/>
      <c r="T2329" s="158"/>
      <c r="AT2329" s="153" t="s">
        <v>290</v>
      </c>
      <c r="AU2329" s="153" t="s">
        <v>85</v>
      </c>
      <c r="AV2329" s="12" t="s">
        <v>85</v>
      </c>
      <c r="AW2329" s="12" t="s">
        <v>32</v>
      </c>
      <c r="AX2329" s="12" t="s">
        <v>76</v>
      </c>
      <c r="AY2329" s="153" t="s">
        <v>282</v>
      </c>
    </row>
    <row r="2330" spans="2:65" s="14" customFormat="1" x14ac:dyDescent="0.2">
      <c r="B2330" s="166"/>
      <c r="D2330" s="152" t="s">
        <v>290</v>
      </c>
      <c r="E2330" s="167" t="s">
        <v>1</v>
      </c>
      <c r="F2330" s="168" t="s">
        <v>306</v>
      </c>
      <c r="H2330" s="169">
        <v>68.88</v>
      </c>
      <c r="I2330" s="170"/>
      <c r="L2330" s="166"/>
      <c r="M2330" s="171"/>
      <c r="T2330" s="172"/>
      <c r="AT2330" s="167" t="s">
        <v>290</v>
      </c>
      <c r="AU2330" s="167" t="s">
        <v>85</v>
      </c>
      <c r="AV2330" s="14" t="s">
        <v>105</v>
      </c>
      <c r="AW2330" s="14" t="s">
        <v>32</v>
      </c>
      <c r="AX2330" s="14" t="s">
        <v>76</v>
      </c>
      <c r="AY2330" s="167" t="s">
        <v>282</v>
      </c>
    </row>
    <row r="2331" spans="2:65" s="13" customFormat="1" x14ac:dyDescent="0.2">
      <c r="B2331" s="159"/>
      <c r="D2331" s="152" t="s">
        <v>290</v>
      </c>
      <c r="E2331" s="160" t="s">
        <v>1</v>
      </c>
      <c r="F2331" s="161" t="s">
        <v>292</v>
      </c>
      <c r="H2331" s="162">
        <v>68.88</v>
      </c>
      <c r="I2331" s="163"/>
      <c r="L2331" s="159"/>
      <c r="M2331" s="164"/>
      <c r="T2331" s="165"/>
      <c r="AT2331" s="160" t="s">
        <v>290</v>
      </c>
      <c r="AU2331" s="160" t="s">
        <v>85</v>
      </c>
      <c r="AV2331" s="13" t="s">
        <v>288</v>
      </c>
      <c r="AW2331" s="13" t="s">
        <v>32</v>
      </c>
      <c r="AX2331" s="13" t="s">
        <v>83</v>
      </c>
      <c r="AY2331" s="160" t="s">
        <v>282</v>
      </c>
    </row>
    <row r="2332" spans="2:65" s="1" customFormat="1" ht="66.75" customHeight="1" x14ac:dyDescent="0.2">
      <c r="B2332" s="32"/>
      <c r="C2332" s="179" t="s">
        <v>2791</v>
      </c>
      <c r="D2332" s="179" t="s">
        <v>1020</v>
      </c>
      <c r="E2332" s="180" t="s">
        <v>2792</v>
      </c>
      <c r="F2332" s="181" t="s">
        <v>2793</v>
      </c>
      <c r="G2332" s="182" t="s">
        <v>2246</v>
      </c>
      <c r="H2332" s="183">
        <v>2</v>
      </c>
      <c r="I2332" s="184"/>
      <c r="J2332" s="185">
        <f t="shared" ref="J2332:J2353" si="80">ROUND(I2332*H2332,2)</f>
        <v>0</v>
      </c>
      <c r="K2332" s="186"/>
      <c r="L2332" s="187"/>
      <c r="M2332" s="188" t="s">
        <v>1</v>
      </c>
      <c r="N2332" s="189" t="s">
        <v>41</v>
      </c>
      <c r="P2332" s="147">
        <f t="shared" ref="P2332:P2353" si="81">O2332*H2332</f>
        <v>0</v>
      </c>
      <c r="Q2332" s="147">
        <v>0.105</v>
      </c>
      <c r="R2332" s="147">
        <f t="shared" ref="R2332:R2353" si="82">Q2332*H2332</f>
        <v>0.21</v>
      </c>
      <c r="S2332" s="147">
        <v>0</v>
      </c>
      <c r="T2332" s="148">
        <f t="shared" ref="T2332:T2353" si="83">S2332*H2332</f>
        <v>0</v>
      </c>
      <c r="AR2332" s="149" t="s">
        <v>498</v>
      </c>
      <c r="AT2332" s="149" t="s">
        <v>1020</v>
      </c>
      <c r="AU2332" s="149" t="s">
        <v>85</v>
      </c>
      <c r="AY2332" s="17" t="s">
        <v>282</v>
      </c>
      <c r="BE2332" s="150">
        <f t="shared" ref="BE2332:BE2353" si="84">IF(N2332="základní",J2332,0)</f>
        <v>0</v>
      </c>
      <c r="BF2332" s="150">
        <f t="shared" ref="BF2332:BF2353" si="85">IF(N2332="snížená",J2332,0)</f>
        <v>0</v>
      </c>
      <c r="BG2332" s="150">
        <f t="shared" ref="BG2332:BG2353" si="86">IF(N2332="zákl. přenesená",J2332,0)</f>
        <v>0</v>
      </c>
      <c r="BH2332" s="150">
        <f t="shared" ref="BH2332:BH2353" si="87">IF(N2332="sníž. přenesená",J2332,0)</f>
        <v>0</v>
      </c>
      <c r="BI2332" s="150">
        <f t="shared" ref="BI2332:BI2353" si="88">IF(N2332="nulová",J2332,0)</f>
        <v>0</v>
      </c>
      <c r="BJ2332" s="17" t="s">
        <v>83</v>
      </c>
      <c r="BK2332" s="150">
        <f t="shared" ref="BK2332:BK2353" si="89">ROUND(I2332*H2332,2)</f>
        <v>0</v>
      </c>
      <c r="BL2332" s="17" t="s">
        <v>199</v>
      </c>
      <c r="BM2332" s="149" t="s">
        <v>2794</v>
      </c>
    </row>
    <row r="2333" spans="2:65" s="1" customFormat="1" ht="55.5" customHeight="1" x14ac:dyDescent="0.2">
      <c r="B2333" s="32"/>
      <c r="C2333" s="179" t="s">
        <v>2795</v>
      </c>
      <c r="D2333" s="179" t="s">
        <v>1020</v>
      </c>
      <c r="E2333" s="180" t="s">
        <v>2796</v>
      </c>
      <c r="F2333" s="181" t="s">
        <v>2797</v>
      </c>
      <c r="G2333" s="182" t="s">
        <v>2246</v>
      </c>
      <c r="H2333" s="183">
        <v>1</v>
      </c>
      <c r="I2333" s="184"/>
      <c r="J2333" s="185">
        <f t="shared" si="80"/>
        <v>0</v>
      </c>
      <c r="K2333" s="186"/>
      <c r="L2333" s="187"/>
      <c r="M2333" s="188" t="s">
        <v>1</v>
      </c>
      <c r="N2333" s="189" t="s">
        <v>41</v>
      </c>
      <c r="P2333" s="147">
        <f t="shared" si="81"/>
        <v>0</v>
      </c>
      <c r="Q2333" s="147">
        <v>0.105</v>
      </c>
      <c r="R2333" s="147">
        <f t="shared" si="82"/>
        <v>0.105</v>
      </c>
      <c r="S2333" s="147">
        <v>0</v>
      </c>
      <c r="T2333" s="148">
        <f t="shared" si="83"/>
        <v>0</v>
      </c>
      <c r="AR2333" s="149" t="s">
        <v>498</v>
      </c>
      <c r="AT2333" s="149" t="s">
        <v>1020</v>
      </c>
      <c r="AU2333" s="149" t="s">
        <v>85</v>
      </c>
      <c r="AY2333" s="17" t="s">
        <v>282</v>
      </c>
      <c r="BE2333" s="150">
        <f t="shared" si="84"/>
        <v>0</v>
      </c>
      <c r="BF2333" s="150">
        <f t="shared" si="85"/>
        <v>0</v>
      </c>
      <c r="BG2333" s="150">
        <f t="shared" si="86"/>
        <v>0</v>
      </c>
      <c r="BH2333" s="150">
        <f t="shared" si="87"/>
        <v>0</v>
      </c>
      <c r="BI2333" s="150">
        <f t="shared" si="88"/>
        <v>0</v>
      </c>
      <c r="BJ2333" s="17" t="s">
        <v>83</v>
      </c>
      <c r="BK2333" s="150">
        <f t="shared" si="89"/>
        <v>0</v>
      </c>
      <c r="BL2333" s="17" t="s">
        <v>199</v>
      </c>
      <c r="BM2333" s="149" t="s">
        <v>2798</v>
      </c>
    </row>
    <row r="2334" spans="2:65" s="1" customFormat="1" ht="66.75" customHeight="1" x14ac:dyDescent="0.2">
      <c r="B2334" s="32"/>
      <c r="C2334" s="179" t="s">
        <v>2799</v>
      </c>
      <c r="D2334" s="179" t="s">
        <v>1020</v>
      </c>
      <c r="E2334" s="180" t="s">
        <v>2800</v>
      </c>
      <c r="F2334" s="181" t="s">
        <v>2801</v>
      </c>
      <c r="G2334" s="182" t="s">
        <v>2246</v>
      </c>
      <c r="H2334" s="183">
        <v>3</v>
      </c>
      <c r="I2334" s="184"/>
      <c r="J2334" s="185">
        <f t="shared" si="80"/>
        <v>0</v>
      </c>
      <c r="K2334" s="186"/>
      <c r="L2334" s="187"/>
      <c r="M2334" s="188" t="s">
        <v>1</v>
      </c>
      <c r="N2334" s="189" t="s">
        <v>41</v>
      </c>
      <c r="P2334" s="147">
        <f t="shared" si="81"/>
        <v>0</v>
      </c>
      <c r="Q2334" s="147">
        <v>0.105</v>
      </c>
      <c r="R2334" s="147">
        <f t="shared" si="82"/>
        <v>0.315</v>
      </c>
      <c r="S2334" s="147">
        <v>0</v>
      </c>
      <c r="T2334" s="148">
        <f t="shared" si="83"/>
        <v>0</v>
      </c>
      <c r="AR2334" s="149" t="s">
        <v>498</v>
      </c>
      <c r="AT2334" s="149" t="s">
        <v>1020</v>
      </c>
      <c r="AU2334" s="149" t="s">
        <v>85</v>
      </c>
      <c r="AY2334" s="17" t="s">
        <v>282</v>
      </c>
      <c r="BE2334" s="150">
        <f t="shared" si="84"/>
        <v>0</v>
      </c>
      <c r="BF2334" s="150">
        <f t="shared" si="85"/>
        <v>0</v>
      </c>
      <c r="BG2334" s="150">
        <f t="shared" si="86"/>
        <v>0</v>
      </c>
      <c r="BH2334" s="150">
        <f t="shared" si="87"/>
        <v>0</v>
      </c>
      <c r="BI2334" s="150">
        <f t="shared" si="88"/>
        <v>0</v>
      </c>
      <c r="BJ2334" s="17" t="s">
        <v>83</v>
      </c>
      <c r="BK2334" s="150">
        <f t="shared" si="89"/>
        <v>0</v>
      </c>
      <c r="BL2334" s="17" t="s">
        <v>199</v>
      </c>
      <c r="BM2334" s="149" t="s">
        <v>2802</v>
      </c>
    </row>
    <row r="2335" spans="2:65" s="1" customFormat="1" ht="55.5" customHeight="1" x14ac:dyDescent="0.2">
      <c r="B2335" s="32"/>
      <c r="C2335" s="179" t="s">
        <v>2803</v>
      </c>
      <c r="D2335" s="179" t="s">
        <v>1020</v>
      </c>
      <c r="E2335" s="180" t="s">
        <v>2804</v>
      </c>
      <c r="F2335" s="181" t="s">
        <v>2805</v>
      </c>
      <c r="G2335" s="182" t="s">
        <v>2246</v>
      </c>
      <c r="H2335" s="183">
        <v>1</v>
      </c>
      <c r="I2335" s="184"/>
      <c r="J2335" s="185">
        <f t="shared" si="80"/>
        <v>0</v>
      </c>
      <c r="K2335" s="186"/>
      <c r="L2335" s="187"/>
      <c r="M2335" s="188" t="s">
        <v>1</v>
      </c>
      <c r="N2335" s="189" t="s">
        <v>41</v>
      </c>
      <c r="P2335" s="147">
        <f t="shared" si="81"/>
        <v>0</v>
      </c>
      <c r="Q2335" s="147">
        <v>0.105</v>
      </c>
      <c r="R2335" s="147">
        <f t="shared" si="82"/>
        <v>0.105</v>
      </c>
      <c r="S2335" s="147">
        <v>0</v>
      </c>
      <c r="T2335" s="148">
        <f t="shared" si="83"/>
        <v>0</v>
      </c>
      <c r="AR2335" s="149" t="s">
        <v>498</v>
      </c>
      <c r="AT2335" s="149" t="s">
        <v>1020</v>
      </c>
      <c r="AU2335" s="149" t="s">
        <v>85</v>
      </c>
      <c r="AY2335" s="17" t="s">
        <v>282</v>
      </c>
      <c r="BE2335" s="150">
        <f t="shared" si="84"/>
        <v>0</v>
      </c>
      <c r="BF2335" s="150">
        <f t="shared" si="85"/>
        <v>0</v>
      </c>
      <c r="BG2335" s="150">
        <f t="shared" si="86"/>
        <v>0</v>
      </c>
      <c r="BH2335" s="150">
        <f t="shared" si="87"/>
        <v>0</v>
      </c>
      <c r="BI2335" s="150">
        <f t="shared" si="88"/>
        <v>0</v>
      </c>
      <c r="BJ2335" s="17" t="s">
        <v>83</v>
      </c>
      <c r="BK2335" s="150">
        <f t="shared" si="89"/>
        <v>0</v>
      </c>
      <c r="BL2335" s="17" t="s">
        <v>199</v>
      </c>
      <c r="BM2335" s="149" t="s">
        <v>2806</v>
      </c>
    </row>
    <row r="2336" spans="2:65" s="1" customFormat="1" ht="55.5" customHeight="1" x14ac:dyDescent="0.2">
      <c r="B2336" s="32"/>
      <c r="C2336" s="179" t="s">
        <v>2807</v>
      </c>
      <c r="D2336" s="179" t="s">
        <v>1020</v>
      </c>
      <c r="E2336" s="180" t="s">
        <v>2808</v>
      </c>
      <c r="F2336" s="181" t="s">
        <v>2809</v>
      </c>
      <c r="G2336" s="182" t="s">
        <v>2246</v>
      </c>
      <c r="H2336" s="183">
        <v>1</v>
      </c>
      <c r="I2336" s="184"/>
      <c r="J2336" s="185">
        <f t="shared" si="80"/>
        <v>0</v>
      </c>
      <c r="K2336" s="186"/>
      <c r="L2336" s="187"/>
      <c r="M2336" s="188" t="s">
        <v>1</v>
      </c>
      <c r="N2336" s="189" t="s">
        <v>41</v>
      </c>
      <c r="P2336" s="147">
        <f t="shared" si="81"/>
        <v>0</v>
      </c>
      <c r="Q2336" s="147">
        <v>0.105</v>
      </c>
      <c r="R2336" s="147">
        <f t="shared" si="82"/>
        <v>0.105</v>
      </c>
      <c r="S2336" s="147">
        <v>0</v>
      </c>
      <c r="T2336" s="148">
        <f t="shared" si="83"/>
        <v>0</v>
      </c>
      <c r="AR2336" s="149" t="s">
        <v>498</v>
      </c>
      <c r="AT2336" s="149" t="s">
        <v>1020</v>
      </c>
      <c r="AU2336" s="149" t="s">
        <v>85</v>
      </c>
      <c r="AY2336" s="17" t="s">
        <v>282</v>
      </c>
      <c r="BE2336" s="150">
        <f t="shared" si="84"/>
        <v>0</v>
      </c>
      <c r="BF2336" s="150">
        <f t="shared" si="85"/>
        <v>0</v>
      </c>
      <c r="BG2336" s="150">
        <f t="shared" si="86"/>
        <v>0</v>
      </c>
      <c r="BH2336" s="150">
        <f t="shared" si="87"/>
        <v>0</v>
      </c>
      <c r="BI2336" s="150">
        <f t="shared" si="88"/>
        <v>0</v>
      </c>
      <c r="BJ2336" s="17" t="s">
        <v>83</v>
      </c>
      <c r="BK2336" s="150">
        <f t="shared" si="89"/>
        <v>0</v>
      </c>
      <c r="BL2336" s="17" t="s">
        <v>199</v>
      </c>
      <c r="BM2336" s="149" t="s">
        <v>2810</v>
      </c>
    </row>
    <row r="2337" spans="2:65" s="1" customFormat="1" ht="66.75" customHeight="1" x14ac:dyDescent="0.2">
      <c r="B2337" s="32"/>
      <c r="C2337" s="179" t="s">
        <v>2811</v>
      </c>
      <c r="D2337" s="179" t="s">
        <v>1020</v>
      </c>
      <c r="E2337" s="180" t="s">
        <v>2812</v>
      </c>
      <c r="F2337" s="181" t="s">
        <v>2813</v>
      </c>
      <c r="G2337" s="182" t="s">
        <v>2246</v>
      </c>
      <c r="H2337" s="183">
        <v>1</v>
      </c>
      <c r="I2337" s="184"/>
      <c r="J2337" s="185">
        <f t="shared" si="80"/>
        <v>0</v>
      </c>
      <c r="K2337" s="186"/>
      <c r="L2337" s="187"/>
      <c r="M2337" s="188" t="s">
        <v>1</v>
      </c>
      <c r="N2337" s="189" t="s">
        <v>41</v>
      </c>
      <c r="P2337" s="147">
        <f t="shared" si="81"/>
        <v>0</v>
      </c>
      <c r="Q2337" s="147">
        <v>0.105</v>
      </c>
      <c r="R2337" s="147">
        <f t="shared" si="82"/>
        <v>0.105</v>
      </c>
      <c r="S2337" s="147">
        <v>0</v>
      </c>
      <c r="T2337" s="148">
        <f t="shared" si="83"/>
        <v>0</v>
      </c>
      <c r="AR2337" s="149" t="s">
        <v>498</v>
      </c>
      <c r="AT2337" s="149" t="s">
        <v>1020</v>
      </c>
      <c r="AU2337" s="149" t="s">
        <v>85</v>
      </c>
      <c r="AY2337" s="17" t="s">
        <v>282</v>
      </c>
      <c r="BE2337" s="150">
        <f t="shared" si="84"/>
        <v>0</v>
      </c>
      <c r="BF2337" s="150">
        <f t="shared" si="85"/>
        <v>0</v>
      </c>
      <c r="BG2337" s="150">
        <f t="shared" si="86"/>
        <v>0</v>
      </c>
      <c r="BH2337" s="150">
        <f t="shared" si="87"/>
        <v>0</v>
      </c>
      <c r="BI2337" s="150">
        <f t="shared" si="88"/>
        <v>0</v>
      </c>
      <c r="BJ2337" s="17" t="s">
        <v>83</v>
      </c>
      <c r="BK2337" s="150">
        <f t="shared" si="89"/>
        <v>0</v>
      </c>
      <c r="BL2337" s="17" t="s">
        <v>199</v>
      </c>
      <c r="BM2337" s="149" t="s">
        <v>2814</v>
      </c>
    </row>
    <row r="2338" spans="2:65" s="1" customFormat="1" ht="66.75" customHeight="1" x14ac:dyDescent="0.2">
      <c r="B2338" s="32"/>
      <c r="C2338" s="179" t="s">
        <v>2815</v>
      </c>
      <c r="D2338" s="179" t="s">
        <v>1020</v>
      </c>
      <c r="E2338" s="180" t="s">
        <v>2816</v>
      </c>
      <c r="F2338" s="181" t="s">
        <v>2817</v>
      </c>
      <c r="G2338" s="182" t="s">
        <v>2246</v>
      </c>
      <c r="H2338" s="183">
        <v>1</v>
      </c>
      <c r="I2338" s="184"/>
      <c r="J2338" s="185">
        <f t="shared" si="80"/>
        <v>0</v>
      </c>
      <c r="K2338" s="186"/>
      <c r="L2338" s="187"/>
      <c r="M2338" s="188" t="s">
        <v>1</v>
      </c>
      <c r="N2338" s="189" t="s">
        <v>41</v>
      </c>
      <c r="P2338" s="147">
        <f t="shared" si="81"/>
        <v>0</v>
      </c>
      <c r="Q2338" s="147">
        <v>0.105</v>
      </c>
      <c r="R2338" s="147">
        <f t="shared" si="82"/>
        <v>0.105</v>
      </c>
      <c r="S2338" s="147">
        <v>0</v>
      </c>
      <c r="T2338" s="148">
        <f t="shared" si="83"/>
        <v>0</v>
      </c>
      <c r="AR2338" s="149" t="s">
        <v>498</v>
      </c>
      <c r="AT2338" s="149" t="s">
        <v>1020</v>
      </c>
      <c r="AU2338" s="149" t="s">
        <v>85</v>
      </c>
      <c r="AY2338" s="17" t="s">
        <v>282</v>
      </c>
      <c r="BE2338" s="150">
        <f t="shared" si="84"/>
        <v>0</v>
      </c>
      <c r="BF2338" s="150">
        <f t="shared" si="85"/>
        <v>0</v>
      </c>
      <c r="BG2338" s="150">
        <f t="shared" si="86"/>
        <v>0</v>
      </c>
      <c r="BH2338" s="150">
        <f t="shared" si="87"/>
        <v>0</v>
      </c>
      <c r="BI2338" s="150">
        <f t="shared" si="88"/>
        <v>0</v>
      </c>
      <c r="BJ2338" s="17" t="s">
        <v>83</v>
      </c>
      <c r="BK2338" s="150">
        <f t="shared" si="89"/>
        <v>0</v>
      </c>
      <c r="BL2338" s="17" t="s">
        <v>199</v>
      </c>
      <c r="BM2338" s="149" t="s">
        <v>2818</v>
      </c>
    </row>
    <row r="2339" spans="2:65" s="1" customFormat="1" ht="55.5" customHeight="1" x14ac:dyDescent="0.2">
      <c r="B2339" s="32"/>
      <c r="C2339" s="179" t="s">
        <v>2819</v>
      </c>
      <c r="D2339" s="179" t="s">
        <v>1020</v>
      </c>
      <c r="E2339" s="180" t="s">
        <v>2820</v>
      </c>
      <c r="F2339" s="181" t="s">
        <v>2821</v>
      </c>
      <c r="G2339" s="182" t="s">
        <v>2246</v>
      </c>
      <c r="H2339" s="183">
        <v>1</v>
      </c>
      <c r="I2339" s="184"/>
      <c r="J2339" s="185">
        <f t="shared" si="80"/>
        <v>0</v>
      </c>
      <c r="K2339" s="186"/>
      <c r="L2339" s="187"/>
      <c r="M2339" s="188" t="s">
        <v>1</v>
      </c>
      <c r="N2339" s="189" t="s">
        <v>41</v>
      </c>
      <c r="P2339" s="147">
        <f t="shared" si="81"/>
        <v>0</v>
      </c>
      <c r="Q2339" s="147">
        <v>0.105</v>
      </c>
      <c r="R2339" s="147">
        <f t="shared" si="82"/>
        <v>0.105</v>
      </c>
      <c r="S2339" s="147">
        <v>0</v>
      </c>
      <c r="T2339" s="148">
        <f t="shared" si="83"/>
        <v>0</v>
      </c>
      <c r="AR2339" s="149" t="s">
        <v>498</v>
      </c>
      <c r="AT2339" s="149" t="s">
        <v>1020</v>
      </c>
      <c r="AU2339" s="149" t="s">
        <v>85</v>
      </c>
      <c r="AY2339" s="17" t="s">
        <v>282</v>
      </c>
      <c r="BE2339" s="150">
        <f t="shared" si="84"/>
        <v>0</v>
      </c>
      <c r="BF2339" s="150">
        <f t="shared" si="85"/>
        <v>0</v>
      </c>
      <c r="BG2339" s="150">
        <f t="shared" si="86"/>
        <v>0</v>
      </c>
      <c r="BH2339" s="150">
        <f t="shared" si="87"/>
        <v>0</v>
      </c>
      <c r="BI2339" s="150">
        <f t="shared" si="88"/>
        <v>0</v>
      </c>
      <c r="BJ2339" s="17" t="s">
        <v>83</v>
      </c>
      <c r="BK2339" s="150">
        <f t="shared" si="89"/>
        <v>0</v>
      </c>
      <c r="BL2339" s="17" t="s">
        <v>199</v>
      </c>
      <c r="BM2339" s="149" t="s">
        <v>2822</v>
      </c>
    </row>
    <row r="2340" spans="2:65" s="1" customFormat="1" ht="49.15" customHeight="1" x14ac:dyDescent="0.2">
      <c r="B2340" s="32"/>
      <c r="C2340" s="137" t="s">
        <v>2823</v>
      </c>
      <c r="D2340" s="137" t="s">
        <v>284</v>
      </c>
      <c r="E2340" s="138" t="s">
        <v>2824</v>
      </c>
      <c r="F2340" s="139" t="s">
        <v>2825</v>
      </c>
      <c r="G2340" s="140" t="s">
        <v>613</v>
      </c>
      <c r="H2340" s="141">
        <v>1</v>
      </c>
      <c r="I2340" s="142"/>
      <c r="J2340" s="143">
        <f t="shared" si="80"/>
        <v>0</v>
      </c>
      <c r="K2340" s="144"/>
      <c r="L2340" s="32"/>
      <c r="M2340" s="145" t="s">
        <v>1</v>
      </c>
      <c r="N2340" s="146" t="s">
        <v>41</v>
      </c>
      <c r="P2340" s="147">
        <f t="shared" si="81"/>
        <v>0</v>
      </c>
      <c r="Q2340" s="147">
        <v>0</v>
      </c>
      <c r="R2340" s="147">
        <f t="shared" si="82"/>
        <v>0</v>
      </c>
      <c r="S2340" s="147">
        <v>0</v>
      </c>
      <c r="T2340" s="148">
        <f t="shared" si="83"/>
        <v>0</v>
      </c>
      <c r="AR2340" s="149" t="s">
        <v>199</v>
      </c>
      <c r="AT2340" s="149" t="s">
        <v>284</v>
      </c>
      <c r="AU2340" s="149" t="s">
        <v>85</v>
      </c>
      <c r="AY2340" s="17" t="s">
        <v>282</v>
      </c>
      <c r="BE2340" s="150">
        <f t="shared" si="84"/>
        <v>0</v>
      </c>
      <c r="BF2340" s="150">
        <f t="shared" si="85"/>
        <v>0</v>
      </c>
      <c r="BG2340" s="150">
        <f t="shared" si="86"/>
        <v>0</v>
      </c>
      <c r="BH2340" s="150">
        <f t="shared" si="87"/>
        <v>0</v>
      </c>
      <c r="BI2340" s="150">
        <f t="shared" si="88"/>
        <v>0</v>
      </c>
      <c r="BJ2340" s="17" t="s">
        <v>83</v>
      </c>
      <c r="BK2340" s="150">
        <f t="shared" si="89"/>
        <v>0</v>
      </c>
      <c r="BL2340" s="17" t="s">
        <v>199</v>
      </c>
      <c r="BM2340" s="149" t="s">
        <v>2826</v>
      </c>
    </row>
    <row r="2341" spans="2:65" s="1" customFormat="1" ht="62.65" customHeight="1" x14ac:dyDescent="0.2">
      <c r="B2341" s="32"/>
      <c r="C2341" s="179" t="s">
        <v>2827</v>
      </c>
      <c r="D2341" s="179" t="s">
        <v>1020</v>
      </c>
      <c r="E2341" s="180" t="s">
        <v>2828</v>
      </c>
      <c r="F2341" s="181" t="s">
        <v>2829</v>
      </c>
      <c r="G2341" s="182" t="s">
        <v>613</v>
      </c>
      <c r="H2341" s="183">
        <v>1</v>
      </c>
      <c r="I2341" s="184"/>
      <c r="J2341" s="185">
        <f t="shared" si="80"/>
        <v>0</v>
      </c>
      <c r="K2341" s="186"/>
      <c r="L2341" s="187"/>
      <c r="M2341" s="188" t="s">
        <v>1</v>
      </c>
      <c r="N2341" s="189" t="s">
        <v>41</v>
      </c>
      <c r="P2341" s="147">
        <f t="shared" si="81"/>
        <v>0</v>
      </c>
      <c r="Q2341" s="147">
        <v>0.11</v>
      </c>
      <c r="R2341" s="147">
        <f t="shared" si="82"/>
        <v>0.11</v>
      </c>
      <c r="S2341" s="147">
        <v>0</v>
      </c>
      <c r="T2341" s="148">
        <f t="shared" si="83"/>
        <v>0</v>
      </c>
      <c r="AR2341" s="149" t="s">
        <v>498</v>
      </c>
      <c r="AT2341" s="149" t="s">
        <v>1020</v>
      </c>
      <c r="AU2341" s="149" t="s">
        <v>85</v>
      </c>
      <c r="AY2341" s="17" t="s">
        <v>282</v>
      </c>
      <c r="BE2341" s="150">
        <f t="shared" si="84"/>
        <v>0</v>
      </c>
      <c r="BF2341" s="150">
        <f t="shared" si="85"/>
        <v>0</v>
      </c>
      <c r="BG2341" s="150">
        <f t="shared" si="86"/>
        <v>0</v>
      </c>
      <c r="BH2341" s="150">
        <f t="shared" si="87"/>
        <v>0</v>
      </c>
      <c r="BI2341" s="150">
        <f t="shared" si="88"/>
        <v>0</v>
      </c>
      <c r="BJ2341" s="17" t="s">
        <v>83</v>
      </c>
      <c r="BK2341" s="150">
        <f t="shared" si="89"/>
        <v>0</v>
      </c>
      <c r="BL2341" s="17" t="s">
        <v>199</v>
      </c>
      <c r="BM2341" s="149" t="s">
        <v>2830</v>
      </c>
    </row>
    <row r="2342" spans="2:65" s="1" customFormat="1" ht="49.15" customHeight="1" x14ac:dyDescent="0.2">
      <c r="B2342" s="32"/>
      <c r="C2342" s="137" t="s">
        <v>2831</v>
      </c>
      <c r="D2342" s="137" t="s">
        <v>284</v>
      </c>
      <c r="E2342" s="138" t="s">
        <v>2832</v>
      </c>
      <c r="F2342" s="139" t="s">
        <v>2833</v>
      </c>
      <c r="G2342" s="140" t="s">
        <v>613</v>
      </c>
      <c r="H2342" s="141">
        <v>12</v>
      </c>
      <c r="I2342" s="142"/>
      <c r="J2342" s="143">
        <f t="shared" si="80"/>
        <v>0</v>
      </c>
      <c r="K2342" s="144"/>
      <c r="L2342" s="32"/>
      <c r="M2342" s="145" t="s">
        <v>1</v>
      </c>
      <c r="N2342" s="146" t="s">
        <v>41</v>
      </c>
      <c r="P2342" s="147">
        <f t="shared" si="81"/>
        <v>0</v>
      </c>
      <c r="Q2342" s="147">
        <v>0</v>
      </c>
      <c r="R2342" s="147">
        <f t="shared" si="82"/>
        <v>0</v>
      </c>
      <c r="S2342" s="147">
        <v>0</v>
      </c>
      <c r="T2342" s="148">
        <f t="shared" si="83"/>
        <v>0</v>
      </c>
      <c r="AR2342" s="149" t="s">
        <v>199</v>
      </c>
      <c r="AT2342" s="149" t="s">
        <v>284</v>
      </c>
      <c r="AU2342" s="149" t="s">
        <v>85</v>
      </c>
      <c r="AY2342" s="17" t="s">
        <v>282</v>
      </c>
      <c r="BE2342" s="150">
        <f t="shared" si="84"/>
        <v>0</v>
      </c>
      <c r="BF2342" s="150">
        <f t="shared" si="85"/>
        <v>0</v>
      </c>
      <c r="BG2342" s="150">
        <f t="shared" si="86"/>
        <v>0</v>
      </c>
      <c r="BH2342" s="150">
        <f t="shared" si="87"/>
        <v>0</v>
      </c>
      <c r="BI2342" s="150">
        <f t="shared" si="88"/>
        <v>0</v>
      </c>
      <c r="BJ2342" s="17" t="s">
        <v>83</v>
      </c>
      <c r="BK2342" s="150">
        <f t="shared" si="89"/>
        <v>0</v>
      </c>
      <c r="BL2342" s="17" t="s">
        <v>199</v>
      </c>
      <c r="BM2342" s="149" t="s">
        <v>2834</v>
      </c>
    </row>
    <row r="2343" spans="2:65" s="1" customFormat="1" ht="62.65" customHeight="1" x14ac:dyDescent="0.2">
      <c r="B2343" s="32"/>
      <c r="C2343" s="179" t="s">
        <v>2835</v>
      </c>
      <c r="D2343" s="179" t="s">
        <v>1020</v>
      </c>
      <c r="E2343" s="180" t="s">
        <v>2836</v>
      </c>
      <c r="F2343" s="181" t="s">
        <v>2837</v>
      </c>
      <c r="G2343" s="182" t="s">
        <v>613</v>
      </c>
      <c r="H2343" s="183">
        <v>1</v>
      </c>
      <c r="I2343" s="184"/>
      <c r="J2343" s="185">
        <f t="shared" si="80"/>
        <v>0</v>
      </c>
      <c r="K2343" s="186"/>
      <c r="L2343" s="187"/>
      <c r="M2343" s="188" t="s">
        <v>1</v>
      </c>
      <c r="N2343" s="189" t="s">
        <v>41</v>
      </c>
      <c r="P2343" s="147">
        <f t="shared" si="81"/>
        <v>0</v>
      </c>
      <c r="Q2343" s="147">
        <v>0.21199999999999999</v>
      </c>
      <c r="R2343" s="147">
        <f t="shared" si="82"/>
        <v>0.21199999999999999</v>
      </c>
      <c r="S2343" s="147">
        <v>0</v>
      </c>
      <c r="T2343" s="148">
        <f t="shared" si="83"/>
        <v>0</v>
      </c>
      <c r="AR2343" s="149" t="s">
        <v>498</v>
      </c>
      <c r="AT2343" s="149" t="s">
        <v>1020</v>
      </c>
      <c r="AU2343" s="149" t="s">
        <v>85</v>
      </c>
      <c r="AY2343" s="17" t="s">
        <v>282</v>
      </c>
      <c r="BE2343" s="150">
        <f t="shared" si="84"/>
        <v>0</v>
      </c>
      <c r="BF2343" s="150">
        <f t="shared" si="85"/>
        <v>0</v>
      </c>
      <c r="BG2343" s="150">
        <f t="shared" si="86"/>
        <v>0</v>
      </c>
      <c r="BH2343" s="150">
        <f t="shared" si="87"/>
        <v>0</v>
      </c>
      <c r="BI2343" s="150">
        <f t="shared" si="88"/>
        <v>0</v>
      </c>
      <c r="BJ2343" s="17" t="s">
        <v>83</v>
      </c>
      <c r="BK2343" s="150">
        <f t="shared" si="89"/>
        <v>0</v>
      </c>
      <c r="BL2343" s="17" t="s">
        <v>199</v>
      </c>
      <c r="BM2343" s="149" t="s">
        <v>2838</v>
      </c>
    </row>
    <row r="2344" spans="2:65" s="1" customFormat="1" ht="44.25" customHeight="1" x14ac:dyDescent="0.2">
      <c r="B2344" s="32"/>
      <c r="C2344" s="179" t="s">
        <v>2839</v>
      </c>
      <c r="D2344" s="179" t="s">
        <v>1020</v>
      </c>
      <c r="E2344" s="180" t="s">
        <v>2840</v>
      </c>
      <c r="F2344" s="181" t="s">
        <v>2841</v>
      </c>
      <c r="G2344" s="182" t="s">
        <v>613</v>
      </c>
      <c r="H2344" s="183">
        <v>1</v>
      </c>
      <c r="I2344" s="184"/>
      <c r="J2344" s="185">
        <f t="shared" si="80"/>
        <v>0</v>
      </c>
      <c r="K2344" s="186"/>
      <c r="L2344" s="187"/>
      <c r="M2344" s="188" t="s">
        <v>1</v>
      </c>
      <c r="N2344" s="189" t="s">
        <v>41</v>
      </c>
      <c r="P2344" s="147">
        <f t="shared" si="81"/>
        <v>0</v>
      </c>
      <c r="Q2344" s="147">
        <v>0.21199999999999999</v>
      </c>
      <c r="R2344" s="147">
        <f t="shared" si="82"/>
        <v>0.21199999999999999</v>
      </c>
      <c r="S2344" s="147">
        <v>0</v>
      </c>
      <c r="T2344" s="148">
        <f t="shared" si="83"/>
        <v>0</v>
      </c>
      <c r="AR2344" s="149" t="s">
        <v>498</v>
      </c>
      <c r="AT2344" s="149" t="s">
        <v>1020</v>
      </c>
      <c r="AU2344" s="149" t="s">
        <v>85</v>
      </c>
      <c r="AY2344" s="17" t="s">
        <v>282</v>
      </c>
      <c r="BE2344" s="150">
        <f t="shared" si="84"/>
        <v>0</v>
      </c>
      <c r="BF2344" s="150">
        <f t="shared" si="85"/>
        <v>0</v>
      </c>
      <c r="BG2344" s="150">
        <f t="shared" si="86"/>
        <v>0</v>
      </c>
      <c r="BH2344" s="150">
        <f t="shared" si="87"/>
        <v>0</v>
      </c>
      <c r="BI2344" s="150">
        <f t="shared" si="88"/>
        <v>0</v>
      </c>
      <c r="BJ2344" s="17" t="s">
        <v>83</v>
      </c>
      <c r="BK2344" s="150">
        <f t="shared" si="89"/>
        <v>0</v>
      </c>
      <c r="BL2344" s="17" t="s">
        <v>199</v>
      </c>
      <c r="BM2344" s="149" t="s">
        <v>2842</v>
      </c>
    </row>
    <row r="2345" spans="2:65" s="1" customFormat="1" ht="44.25" customHeight="1" x14ac:dyDescent="0.2">
      <c r="B2345" s="32"/>
      <c r="C2345" s="179" t="s">
        <v>2843</v>
      </c>
      <c r="D2345" s="179" t="s">
        <v>1020</v>
      </c>
      <c r="E2345" s="180" t="s">
        <v>2844</v>
      </c>
      <c r="F2345" s="181" t="s">
        <v>2845</v>
      </c>
      <c r="G2345" s="182" t="s">
        <v>613</v>
      </c>
      <c r="H2345" s="183">
        <v>1</v>
      </c>
      <c r="I2345" s="184"/>
      <c r="J2345" s="185">
        <f t="shared" si="80"/>
        <v>0</v>
      </c>
      <c r="K2345" s="186"/>
      <c r="L2345" s="187"/>
      <c r="M2345" s="188" t="s">
        <v>1</v>
      </c>
      <c r="N2345" s="189" t="s">
        <v>41</v>
      </c>
      <c r="P2345" s="147">
        <f t="shared" si="81"/>
        <v>0</v>
      </c>
      <c r="Q2345" s="147">
        <v>0.21199999999999999</v>
      </c>
      <c r="R2345" s="147">
        <f t="shared" si="82"/>
        <v>0.21199999999999999</v>
      </c>
      <c r="S2345" s="147">
        <v>0</v>
      </c>
      <c r="T2345" s="148">
        <f t="shared" si="83"/>
        <v>0</v>
      </c>
      <c r="AR2345" s="149" t="s">
        <v>498</v>
      </c>
      <c r="AT2345" s="149" t="s">
        <v>1020</v>
      </c>
      <c r="AU2345" s="149" t="s">
        <v>85</v>
      </c>
      <c r="AY2345" s="17" t="s">
        <v>282</v>
      </c>
      <c r="BE2345" s="150">
        <f t="shared" si="84"/>
        <v>0</v>
      </c>
      <c r="BF2345" s="150">
        <f t="shared" si="85"/>
        <v>0</v>
      </c>
      <c r="BG2345" s="150">
        <f t="shared" si="86"/>
        <v>0</v>
      </c>
      <c r="BH2345" s="150">
        <f t="shared" si="87"/>
        <v>0</v>
      </c>
      <c r="BI2345" s="150">
        <f t="shared" si="88"/>
        <v>0</v>
      </c>
      <c r="BJ2345" s="17" t="s">
        <v>83</v>
      </c>
      <c r="BK2345" s="150">
        <f t="shared" si="89"/>
        <v>0</v>
      </c>
      <c r="BL2345" s="17" t="s">
        <v>199</v>
      </c>
      <c r="BM2345" s="149" t="s">
        <v>2846</v>
      </c>
    </row>
    <row r="2346" spans="2:65" s="1" customFormat="1" ht="62.65" customHeight="1" x14ac:dyDescent="0.2">
      <c r="B2346" s="32"/>
      <c r="C2346" s="179" t="s">
        <v>2847</v>
      </c>
      <c r="D2346" s="179" t="s">
        <v>1020</v>
      </c>
      <c r="E2346" s="180" t="s">
        <v>2848</v>
      </c>
      <c r="F2346" s="181" t="s">
        <v>2849</v>
      </c>
      <c r="G2346" s="182" t="s">
        <v>613</v>
      </c>
      <c r="H2346" s="183">
        <v>2</v>
      </c>
      <c r="I2346" s="184"/>
      <c r="J2346" s="185">
        <f t="shared" si="80"/>
        <v>0</v>
      </c>
      <c r="K2346" s="186"/>
      <c r="L2346" s="187"/>
      <c r="M2346" s="188" t="s">
        <v>1</v>
      </c>
      <c r="N2346" s="189" t="s">
        <v>41</v>
      </c>
      <c r="P2346" s="147">
        <f t="shared" si="81"/>
        <v>0</v>
      </c>
      <c r="Q2346" s="147">
        <v>0.21199999999999999</v>
      </c>
      <c r="R2346" s="147">
        <f t="shared" si="82"/>
        <v>0.42399999999999999</v>
      </c>
      <c r="S2346" s="147">
        <v>0</v>
      </c>
      <c r="T2346" s="148">
        <f t="shared" si="83"/>
        <v>0</v>
      </c>
      <c r="AR2346" s="149" t="s">
        <v>498</v>
      </c>
      <c r="AT2346" s="149" t="s">
        <v>1020</v>
      </c>
      <c r="AU2346" s="149" t="s">
        <v>85</v>
      </c>
      <c r="AY2346" s="17" t="s">
        <v>282</v>
      </c>
      <c r="BE2346" s="150">
        <f t="shared" si="84"/>
        <v>0</v>
      </c>
      <c r="BF2346" s="150">
        <f t="shared" si="85"/>
        <v>0</v>
      </c>
      <c r="BG2346" s="150">
        <f t="shared" si="86"/>
        <v>0</v>
      </c>
      <c r="BH2346" s="150">
        <f t="shared" si="87"/>
        <v>0</v>
      </c>
      <c r="BI2346" s="150">
        <f t="shared" si="88"/>
        <v>0</v>
      </c>
      <c r="BJ2346" s="17" t="s">
        <v>83</v>
      </c>
      <c r="BK2346" s="150">
        <f t="shared" si="89"/>
        <v>0</v>
      </c>
      <c r="BL2346" s="17" t="s">
        <v>199</v>
      </c>
      <c r="BM2346" s="149" t="s">
        <v>2850</v>
      </c>
    </row>
    <row r="2347" spans="2:65" s="1" customFormat="1" ht="62.65" customHeight="1" x14ac:dyDescent="0.2">
      <c r="B2347" s="32"/>
      <c r="C2347" s="179" t="s">
        <v>2851</v>
      </c>
      <c r="D2347" s="179" t="s">
        <v>1020</v>
      </c>
      <c r="E2347" s="180" t="s">
        <v>2852</v>
      </c>
      <c r="F2347" s="181" t="s">
        <v>2853</v>
      </c>
      <c r="G2347" s="182" t="s">
        <v>613</v>
      </c>
      <c r="H2347" s="183">
        <v>2</v>
      </c>
      <c r="I2347" s="184"/>
      <c r="J2347" s="185">
        <f t="shared" si="80"/>
        <v>0</v>
      </c>
      <c r="K2347" s="186"/>
      <c r="L2347" s="187"/>
      <c r="M2347" s="188" t="s">
        <v>1</v>
      </c>
      <c r="N2347" s="189" t="s">
        <v>41</v>
      </c>
      <c r="P2347" s="147">
        <f t="shared" si="81"/>
        <v>0</v>
      </c>
      <c r="Q2347" s="147">
        <v>0.21199999999999999</v>
      </c>
      <c r="R2347" s="147">
        <f t="shared" si="82"/>
        <v>0.42399999999999999</v>
      </c>
      <c r="S2347" s="147">
        <v>0</v>
      </c>
      <c r="T2347" s="148">
        <f t="shared" si="83"/>
        <v>0</v>
      </c>
      <c r="AR2347" s="149" t="s">
        <v>498</v>
      </c>
      <c r="AT2347" s="149" t="s">
        <v>1020</v>
      </c>
      <c r="AU2347" s="149" t="s">
        <v>85</v>
      </c>
      <c r="AY2347" s="17" t="s">
        <v>282</v>
      </c>
      <c r="BE2347" s="150">
        <f t="shared" si="84"/>
        <v>0</v>
      </c>
      <c r="BF2347" s="150">
        <f t="shared" si="85"/>
        <v>0</v>
      </c>
      <c r="BG2347" s="150">
        <f t="shared" si="86"/>
        <v>0</v>
      </c>
      <c r="BH2347" s="150">
        <f t="shared" si="87"/>
        <v>0</v>
      </c>
      <c r="BI2347" s="150">
        <f t="shared" si="88"/>
        <v>0</v>
      </c>
      <c r="BJ2347" s="17" t="s">
        <v>83</v>
      </c>
      <c r="BK2347" s="150">
        <f t="shared" si="89"/>
        <v>0</v>
      </c>
      <c r="BL2347" s="17" t="s">
        <v>199</v>
      </c>
      <c r="BM2347" s="149" t="s">
        <v>2854</v>
      </c>
    </row>
    <row r="2348" spans="2:65" s="1" customFormat="1" ht="55.5" customHeight="1" x14ac:dyDescent="0.2">
      <c r="B2348" s="32"/>
      <c r="C2348" s="179" t="s">
        <v>2855</v>
      </c>
      <c r="D2348" s="179" t="s">
        <v>1020</v>
      </c>
      <c r="E2348" s="180" t="s">
        <v>2856</v>
      </c>
      <c r="F2348" s="181" t="s">
        <v>2857</v>
      </c>
      <c r="G2348" s="182" t="s">
        <v>613</v>
      </c>
      <c r="H2348" s="183">
        <v>2</v>
      </c>
      <c r="I2348" s="184"/>
      <c r="J2348" s="185">
        <f t="shared" si="80"/>
        <v>0</v>
      </c>
      <c r="K2348" s="186"/>
      <c r="L2348" s="187"/>
      <c r="M2348" s="188" t="s">
        <v>1</v>
      </c>
      <c r="N2348" s="189" t="s">
        <v>41</v>
      </c>
      <c r="P2348" s="147">
        <f t="shared" si="81"/>
        <v>0</v>
      </c>
      <c r="Q2348" s="147">
        <v>0.21199999999999999</v>
      </c>
      <c r="R2348" s="147">
        <f t="shared" si="82"/>
        <v>0.42399999999999999</v>
      </c>
      <c r="S2348" s="147">
        <v>0</v>
      </c>
      <c r="T2348" s="148">
        <f t="shared" si="83"/>
        <v>0</v>
      </c>
      <c r="AR2348" s="149" t="s">
        <v>498</v>
      </c>
      <c r="AT2348" s="149" t="s">
        <v>1020</v>
      </c>
      <c r="AU2348" s="149" t="s">
        <v>85</v>
      </c>
      <c r="AY2348" s="17" t="s">
        <v>282</v>
      </c>
      <c r="BE2348" s="150">
        <f t="shared" si="84"/>
        <v>0</v>
      </c>
      <c r="BF2348" s="150">
        <f t="shared" si="85"/>
        <v>0</v>
      </c>
      <c r="BG2348" s="150">
        <f t="shared" si="86"/>
        <v>0</v>
      </c>
      <c r="BH2348" s="150">
        <f t="shared" si="87"/>
        <v>0</v>
      </c>
      <c r="BI2348" s="150">
        <f t="shared" si="88"/>
        <v>0</v>
      </c>
      <c r="BJ2348" s="17" t="s">
        <v>83</v>
      </c>
      <c r="BK2348" s="150">
        <f t="shared" si="89"/>
        <v>0</v>
      </c>
      <c r="BL2348" s="17" t="s">
        <v>199</v>
      </c>
      <c r="BM2348" s="149" t="s">
        <v>2858</v>
      </c>
    </row>
    <row r="2349" spans="2:65" s="1" customFormat="1" ht="55.5" customHeight="1" x14ac:dyDescent="0.2">
      <c r="B2349" s="32"/>
      <c r="C2349" s="179" t="s">
        <v>2859</v>
      </c>
      <c r="D2349" s="179" t="s">
        <v>1020</v>
      </c>
      <c r="E2349" s="180" t="s">
        <v>2860</v>
      </c>
      <c r="F2349" s="181" t="s">
        <v>2861</v>
      </c>
      <c r="G2349" s="182" t="s">
        <v>613</v>
      </c>
      <c r="H2349" s="183">
        <v>1</v>
      </c>
      <c r="I2349" s="184"/>
      <c r="J2349" s="185">
        <f t="shared" si="80"/>
        <v>0</v>
      </c>
      <c r="K2349" s="186"/>
      <c r="L2349" s="187"/>
      <c r="M2349" s="188" t="s">
        <v>1</v>
      </c>
      <c r="N2349" s="189" t="s">
        <v>41</v>
      </c>
      <c r="P2349" s="147">
        <f t="shared" si="81"/>
        <v>0</v>
      </c>
      <c r="Q2349" s="147">
        <v>0.21199999999999999</v>
      </c>
      <c r="R2349" s="147">
        <f t="shared" si="82"/>
        <v>0.21199999999999999</v>
      </c>
      <c r="S2349" s="147">
        <v>0</v>
      </c>
      <c r="T2349" s="148">
        <f t="shared" si="83"/>
        <v>0</v>
      </c>
      <c r="AR2349" s="149" t="s">
        <v>498</v>
      </c>
      <c r="AT2349" s="149" t="s">
        <v>1020</v>
      </c>
      <c r="AU2349" s="149" t="s">
        <v>85</v>
      </c>
      <c r="AY2349" s="17" t="s">
        <v>282</v>
      </c>
      <c r="BE2349" s="150">
        <f t="shared" si="84"/>
        <v>0</v>
      </c>
      <c r="BF2349" s="150">
        <f t="shared" si="85"/>
        <v>0</v>
      </c>
      <c r="BG2349" s="150">
        <f t="shared" si="86"/>
        <v>0</v>
      </c>
      <c r="BH2349" s="150">
        <f t="shared" si="87"/>
        <v>0</v>
      </c>
      <c r="BI2349" s="150">
        <f t="shared" si="88"/>
        <v>0</v>
      </c>
      <c r="BJ2349" s="17" t="s">
        <v>83</v>
      </c>
      <c r="BK2349" s="150">
        <f t="shared" si="89"/>
        <v>0</v>
      </c>
      <c r="BL2349" s="17" t="s">
        <v>199</v>
      </c>
      <c r="BM2349" s="149" t="s">
        <v>2862</v>
      </c>
    </row>
    <row r="2350" spans="2:65" s="1" customFormat="1" ht="66.75" customHeight="1" x14ac:dyDescent="0.2">
      <c r="B2350" s="32"/>
      <c r="C2350" s="179" t="s">
        <v>2863</v>
      </c>
      <c r="D2350" s="179" t="s">
        <v>1020</v>
      </c>
      <c r="E2350" s="180" t="s">
        <v>2864</v>
      </c>
      <c r="F2350" s="181" t="s">
        <v>2865</v>
      </c>
      <c r="G2350" s="182" t="s">
        <v>613</v>
      </c>
      <c r="H2350" s="183">
        <v>1</v>
      </c>
      <c r="I2350" s="184"/>
      <c r="J2350" s="185">
        <f t="shared" si="80"/>
        <v>0</v>
      </c>
      <c r="K2350" s="186"/>
      <c r="L2350" s="187"/>
      <c r="M2350" s="188" t="s">
        <v>1</v>
      </c>
      <c r="N2350" s="189" t="s">
        <v>41</v>
      </c>
      <c r="P2350" s="147">
        <f t="shared" si="81"/>
        <v>0</v>
      </c>
      <c r="Q2350" s="147">
        <v>0.21199999999999999</v>
      </c>
      <c r="R2350" s="147">
        <f t="shared" si="82"/>
        <v>0.21199999999999999</v>
      </c>
      <c r="S2350" s="147">
        <v>0</v>
      </c>
      <c r="T2350" s="148">
        <f t="shared" si="83"/>
        <v>0</v>
      </c>
      <c r="AR2350" s="149" t="s">
        <v>498</v>
      </c>
      <c r="AT2350" s="149" t="s">
        <v>1020</v>
      </c>
      <c r="AU2350" s="149" t="s">
        <v>85</v>
      </c>
      <c r="AY2350" s="17" t="s">
        <v>282</v>
      </c>
      <c r="BE2350" s="150">
        <f t="shared" si="84"/>
        <v>0</v>
      </c>
      <c r="BF2350" s="150">
        <f t="shared" si="85"/>
        <v>0</v>
      </c>
      <c r="BG2350" s="150">
        <f t="shared" si="86"/>
        <v>0</v>
      </c>
      <c r="BH2350" s="150">
        <f t="shared" si="87"/>
        <v>0</v>
      </c>
      <c r="BI2350" s="150">
        <f t="shared" si="88"/>
        <v>0</v>
      </c>
      <c r="BJ2350" s="17" t="s">
        <v>83</v>
      </c>
      <c r="BK2350" s="150">
        <f t="shared" si="89"/>
        <v>0</v>
      </c>
      <c r="BL2350" s="17" t="s">
        <v>199</v>
      </c>
      <c r="BM2350" s="149" t="s">
        <v>2866</v>
      </c>
    </row>
    <row r="2351" spans="2:65" s="1" customFormat="1" ht="44.25" customHeight="1" x14ac:dyDescent="0.2">
      <c r="B2351" s="32"/>
      <c r="C2351" s="179" t="s">
        <v>2867</v>
      </c>
      <c r="D2351" s="179" t="s">
        <v>1020</v>
      </c>
      <c r="E2351" s="180" t="s">
        <v>2868</v>
      </c>
      <c r="F2351" s="181" t="s">
        <v>2869</v>
      </c>
      <c r="G2351" s="182" t="s">
        <v>613</v>
      </c>
      <c r="H2351" s="183">
        <v>1</v>
      </c>
      <c r="I2351" s="184"/>
      <c r="J2351" s="185">
        <f t="shared" si="80"/>
        <v>0</v>
      </c>
      <c r="K2351" s="186"/>
      <c r="L2351" s="187"/>
      <c r="M2351" s="188" t="s">
        <v>1</v>
      </c>
      <c r="N2351" s="189" t="s">
        <v>41</v>
      </c>
      <c r="P2351" s="147">
        <f t="shared" si="81"/>
        <v>0</v>
      </c>
      <c r="Q2351" s="147">
        <v>0.21199999999999999</v>
      </c>
      <c r="R2351" s="147">
        <f t="shared" si="82"/>
        <v>0.21199999999999999</v>
      </c>
      <c r="S2351" s="147">
        <v>0</v>
      </c>
      <c r="T2351" s="148">
        <f t="shared" si="83"/>
        <v>0</v>
      </c>
      <c r="AR2351" s="149" t="s">
        <v>498</v>
      </c>
      <c r="AT2351" s="149" t="s">
        <v>1020</v>
      </c>
      <c r="AU2351" s="149" t="s">
        <v>85</v>
      </c>
      <c r="AY2351" s="17" t="s">
        <v>282</v>
      </c>
      <c r="BE2351" s="150">
        <f t="shared" si="84"/>
        <v>0</v>
      </c>
      <c r="BF2351" s="150">
        <f t="shared" si="85"/>
        <v>0</v>
      </c>
      <c r="BG2351" s="150">
        <f t="shared" si="86"/>
        <v>0</v>
      </c>
      <c r="BH2351" s="150">
        <f t="shared" si="87"/>
        <v>0</v>
      </c>
      <c r="BI2351" s="150">
        <f t="shared" si="88"/>
        <v>0</v>
      </c>
      <c r="BJ2351" s="17" t="s">
        <v>83</v>
      </c>
      <c r="BK2351" s="150">
        <f t="shared" si="89"/>
        <v>0</v>
      </c>
      <c r="BL2351" s="17" t="s">
        <v>199</v>
      </c>
      <c r="BM2351" s="149" t="s">
        <v>2870</v>
      </c>
    </row>
    <row r="2352" spans="2:65" s="1" customFormat="1" ht="62.65" customHeight="1" x14ac:dyDescent="0.2">
      <c r="B2352" s="32"/>
      <c r="C2352" s="179" t="s">
        <v>2871</v>
      </c>
      <c r="D2352" s="179" t="s">
        <v>1020</v>
      </c>
      <c r="E2352" s="180" t="s">
        <v>2872</v>
      </c>
      <c r="F2352" s="181" t="s">
        <v>2873</v>
      </c>
      <c r="G2352" s="182" t="s">
        <v>613</v>
      </c>
      <c r="H2352" s="183">
        <v>1</v>
      </c>
      <c r="I2352" s="184"/>
      <c r="J2352" s="185">
        <f t="shared" si="80"/>
        <v>0</v>
      </c>
      <c r="K2352" s="186"/>
      <c r="L2352" s="187"/>
      <c r="M2352" s="188" t="s">
        <v>1</v>
      </c>
      <c r="N2352" s="189" t="s">
        <v>41</v>
      </c>
      <c r="P2352" s="147">
        <f t="shared" si="81"/>
        <v>0</v>
      </c>
      <c r="Q2352" s="147">
        <v>0.21199999999999999</v>
      </c>
      <c r="R2352" s="147">
        <f t="shared" si="82"/>
        <v>0.21199999999999999</v>
      </c>
      <c r="S2352" s="147">
        <v>0</v>
      </c>
      <c r="T2352" s="148">
        <f t="shared" si="83"/>
        <v>0</v>
      </c>
      <c r="AR2352" s="149" t="s">
        <v>498</v>
      </c>
      <c r="AT2352" s="149" t="s">
        <v>1020</v>
      </c>
      <c r="AU2352" s="149" t="s">
        <v>85</v>
      </c>
      <c r="AY2352" s="17" t="s">
        <v>282</v>
      </c>
      <c r="BE2352" s="150">
        <f t="shared" si="84"/>
        <v>0</v>
      </c>
      <c r="BF2352" s="150">
        <f t="shared" si="85"/>
        <v>0</v>
      </c>
      <c r="BG2352" s="150">
        <f t="shared" si="86"/>
        <v>0</v>
      </c>
      <c r="BH2352" s="150">
        <f t="shared" si="87"/>
        <v>0</v>
      </c>
      <c r="BI2352" s="150">
        <f t="shared" si="88"/>
        <v>0</v>
      </c>
      <c r="BJ2352" s="17" t="s">
        <v>83</v>
      </c>
      <c r="BK2352" s="150">
        <f t="shared" si="89"/>
        <v>0</v>
      </c>
      <c r="BL2352" s="17" t="s">
        <v>199</v>
      </c>
      <c r="BM2352" s="149" t="s">
        <v>2874</v>
      </c>
    </row>
    <row r="2353" spans="2:65" s="1" customFormat="1" ht="24.2" customHeight="1" x14ac:dyDescent="0.2">
      <c r="B2353" s="32"/>
      <c r="C2353" s="137" t="s">
        <v>2875</v>
      </c>
      <c r="D2353" s="137" t="s">
        <v>284</v>
      </c>
      <c r="E2353" s="138" t="s">
        <v>2876</v>
      </c>
      <c r="F2353" s="139" t="s">
        <v>2877</v>
      </c>
      <c r="G2353" s="140" t="s">
        <v>2491</v>
      </c>
      <c r="H2353" s="141">
        <v>1</v>
      </c>
      <c r="I2353" s="142"/>
      <c r="J2353" s="143">
        <f t="shared" si="80"/>
        <v>0</v>
      </c>
      <c r="K2353" s="144"/>
      <c r="L2353" s="32"/>
      <c r="M2353" s="145" t="s">
        <v>1</v>
      </c>
      <c r="N2353" s="146" t="s">
        <v>41</v>
      </c>
      <c r="P2353" s="147">
        <f t="shared" si="81"/>
        <v>0</v>
      </c>
      <c r="Q2353" s="147">
        <v>0</v>
      </c>
      <c r="R2353" s="147">
        <f t="shared" si="82"/>
        <v>0</v>
      </c>
      <c r="S2353" s="147">
        <v>0</v>
      </c>
      <c r="T2353" s="148">
        <f t="shared" si="83"/>
        <v>0</v>
      </c>
      <c r="AR2353" s="149" t="s">
        <v>199</v>
      </c>
      <c r="AT2353" s="149" t="s">
        <v>284</v>
      </c>
      <c r="AU2353" s="149" t="s">
        <v>85</v>
      </c>
      <c r="AY2353" s="17" t="s">
        <v>282</v>
      </c>
      <c r="BE2353" s="150">
        <f t="shared" si="84"/>
        <v>0</v>
      </c>
      <c r="BF2353" s="150">
        <f t="shared" si="85"/>
        <v>0</v>
      </c>
      <c r="BG2353" s="150">
        <f t="shared" si="86"/>
        <v>0</v>
      </c>
      <c r="BH2353" s="150">
        <f t="shared" si="87"/>
        <v>0</v>
      </c>
      <c r="BI2353" s="150">
        <f t="shared" si="88"/>
        <v>0</v>
      </c>
      <c r="BJ2353" s="17" t="s">
        <v>83</v>
      </c>
      <c r="BK2353" s="150">
        <f t="shared" si="89"/>
        <v>0</v>
      </c>
      <c r="BL2353" s="17" t="s">
        <v>199</v>
      </c>
      <c r="BM2353" s="149" t="s">
        <v>2878</v>
      </c>
    </row>
    <row r="2354" spans="2:65" s="15" customFormat="1" x14ac:dyDescent="0.2">
      <c r="B2354" s="173"/>
      <c r="D2354" s="152" t="s">
        <v>290</v>
      </c>
      <c r="E2354" s="174" t="s">
        <v>1</v>
      </c>
      <c r="F2354" s="175" t="s">
        <v>2879</v>
      </c>
      <c r="H2354" s="174" t="s">
        <v>1</v>
      </c>
      <c r="I2354" s="176"/>
      <c r="L2354" s="173"/>
      <c r="M2354" s="177"/>
      <c r="T2354" s="178"/>
      <c r="AT2354" s="174" t="s">
        <v>290</v>
      </c>
      <c r="AU2354" s="174" t="s">
        <v>85</v>
      </c>
      <c r="AV2354" s="15" t="s">
        <v>83</v>
      </c>
      <c r="AW2354" s="15" t="s">
        <v>32</v>
      </c>
      <c r="AX2354" s="15" t="s">
        <v>76</v>
      </c>
      <c r="AY2354" s="174" t="s">
        <v>282</v>
      </c>
    </row>
    <row r="2355" spans="2:65" s="15" customFormat="1" x14ac:dyDescent="0.2">
      <c r="B2355" s="173"/>
      <c r="D2355" s="152" t="s">
        <v>290</v>
      </c>
      <c r="E2355" s="174" t="s">
        <v>1</v>
      </c>
      <c r="F2355" s="175" t="s">
        <v>2880</v>
      </c>
      <c r="H2355" s="174" t="s">
        <v>1</v>
      </c>
      <c r="I2355" s="176"/>
      <c r="L2355" s="173"/>
      <c r="M2355" s="177"/>
      <c r="T2355" s="178"/>
      <c r="AT2355" s="174" t="s">
        <v>290</v>
      </c>
      <c r="AU2355" s="174" t="s">
        <v>85</v>
      </c>
      <c r="AV2355" s="15" t="s">
        <v>83</v>
      </c>
      <c r="AW2355" s="15" t="s">
        <v>32</v>
      </c>
      <c r="AX2355" s="15" t="s">
        <v>76</v>
      </c>
      <c r="AY2355" s="174" t="s">
        <v>282</v>
      </c>
    </row>
    <row r="2356" spans="2:65" s="12" customFormat="1" x14ac:dyDescent="0.2">
      <c r="B2356" s="151"/>
      <c r="D2356" s="152" t="s">
        <v>290</v>
      </c>
      <c r="E2356" s="153" t="s">
        <v>1</v>
      </c>
      <c r="F2356" s="154" t="s">
        <v>83</v>
      </c>
      <c r="H2356" s="155">
        <v>1</v>
      </c>
      <c r="I2356" s="156"/>
      <c r="L2356" s="151"/>
      <c r="M2356" s="157"/>
      <c r="T2356" s="158"/>
      <c r="AT2356" s="153" t="s">
        <v>290</v>
      </c>
      <c r="AU2356" s="153" t="s">
        <v>85</v>
      </c>
      <c r="AV2356" s="12" t="s">
        <v>85</v>
      </c>
      <c r="AW2356" s="12" t="s">
        <v>32</v>
      </c>
      <c r="AX2356" s="12" t="s">
        <v>76</v>
      </c>
      <c r="AY2356" s="153" t="s">
        <v>282</v>
      </c>
    </row>
    <row r="2357" spans="2:65" s="13" customFormat="1" x14ac:dyDescent="0.2">
      <c r="B2357" s="159"/>
      <c r="D2357" s="152" t="s">
        <v>290</v>
      </c>
      <c r="E2357" s="160" t="s">
        <v>1</v>
      </c>
      <c r="F2357" s="161" t="s">
        <v>292</v>
      </c>
      <c r="H2357" s="162">
        <v>1</v>
      </c>
      <c r="I2357" s="163"/>
      <c r="L2357" s="159"/>
      <c r="M2357" s="164"/>
      <c r="T2357" s="165"/>
      <c r="AT2357" s="160" t="s">
        <v>290</v>
      </c>
      <c r="AU2357" s="160" t="s">
        <v>85</v>
      </c>
      <c r="AV2357" s="13" t="s">
        <v>288</v>
      </c>
      <c r="AW2357" s="13" t="s">
        <v>32</v>
      </c>
      <c r="AX2357" s="13" t="s">
        <v>83</v>
      </c>
      <c r="AY2357" s="160" t="s">
        <v>282</v>
      </c>
    </row>
    <row r="2358" spans="2:65" s="1" customFormat="1" ht="24.2" customHeight="1" x14ac:dyDescent="0.2">
      <c r="B2358" s="32"/>
      <c r="C2358" s="137" t="s">
        <v>2881</v>
      </c>
      <c r="D2358" s="137" t="s">
        <v>284</v>
      </c>
      <c r="E2358" s="138" t="s">
        <v>2882</v>
      </c>
      <c r="F2358" s="139" t="s">
        <v>2883</v>
      </c>
      <c r="G2358" s="140" t="s">
        <v>613</v>
      </c>
      <c r="H2358" s="141">
        <v>26</v>
      </c>
      <c r="I2358" s="142"/>
      <c r="J2358" s="143">
        <f t="shared" ref="J2358:J2369" si="90">ROUND(I2358*H2358,2)</f>
        <v>0</v>
      </c>
      <c r="K2358" s="144"/>
      <c r="L2358" s="32"/>
      <c r="M2358" s="145" t="s">
        <v>1</v>
      </c>
      <c r="N2358" s="146" t="s">
        <v>41</v>
      </c>
      <c r="P2358" s="147">
        <f t="shared" ref="P2358:P2369" si="91">O2358*H2358</f>
        <v>0</v>
      </c>
      <c r="Q2358" s="147">
        <v>0</v>
      </c>
      <c r="R2358" s="147">
        <f t="shared" ref="R2358:R2369" si="92">Q2358*H2358</f>
        <v>0</v>
      </c>
      <c r="S2358" s="147">
        <v>0</v>
      </c>
      <c r="T2358" s="148">
        <f t="shared" ref="T2358:T2369" si="93">S2358*H2358</f>
        <v>0</v>
      </c>
      <c r="AR2358" s="149" t="s">
        <v>199</v>
      </c>
      <c r="AT2358" s="149" t="s">
        <v>284</v>
      </c>
      <c r="AU2358" s="149" t="s">
        <v>85</v>
      </c>
      <c r="AY2358" s="17" t="s">
        <v>282</v>
      </c>
      <c r="BE2358" s="150">
        <f t="shared" ref="BE2358:BE2369" si="94">IF(N2358="základní",J2358,0)</f>
        <v>0</v>
      </c>
      <c r="BF2358" s="150">
        <f t="shared" ref="BF2358:BF2369" si="95">IF(N2358="snížená",J2358,0)</f>
        <v>0</v>
      </c>
      <c r="BG2358" s="150">
        <f t="shared" ref="BG2358:BG2369" si="96">IF(N2358="zákl. přenesená",J2358,0)</f>
        <v>0</v>
      </c>
      <c r="BH2358" s="150">
        <f t="shared" ref="BH2358:BH2369" si="97">IF(N2358="sníž. přenesená",J2358,0)</f>
        <v>0</v>
      </c>
      <c r="BI2358" s="150">
        <f t="shared" ref="BI2358:BI2369" si="98">IF(N2358="nulová",J2358,0)</f>
        <v>0</v>
      </c>
      <c r="BJ2358" s="17" t="s">
        <v>83</v>
      </c>
      <c r="BK2358" s="150">
        <f t="shared" ref="BK2358:BK2369" si="99">ROUND(I2358*H2358,2)</f>
        <v>0</v>
      </c>
      <c r="BL2358" s="17" t="s">
        <v>199</v>
      </c>
      <c r="BM2358" s="149" t="s">
        <v>2884</v>
      </c>
    </row>
    <row r="2359" spans="2:65" s="1" customFormat="1" ht="33" customHeight="1" x14ac:dyDescent="0.2">
      <c r="B2359" s="32"/>
      <c r="C2359" s="179" t="s">
        <v>2885</v>
      </c>
      <c r="D2359" s="179" t="s">
        <v>1020</v>
      </c>
      <c r="E2359" s="180" t="s">
        <v>2886</v>
      </c>
      <c r="F2359" s="181" t="s">
        <v>2887</v>
      </c>
      <c r="G2359" s="182" t="s">
        <v>613</v>
      </c>
      <c r="H2359" s="183">
        <v>26</v>
      </c>
      <c r="I2359" s="184"/>
      <c r="J2359" s="185">
        <f t="shared" si="90"/>
        <v>0</v>
      </c>
      <c r="K2359" s="186"/>
      <c r="L2359" s="187"/>
      <c r="M2359" s="188" t="s">
        <v>1</v>
      </c>
      <c r="N2359" s="189" t="s">
        <v>41</v>
      </c>
      <c r="P2359" s="147">
        <f t="shared" si="91"/>
        <v>0</v>
      </c>
      <c r="Q2359" s="147">
        <v>1.0200000000000001E-3</v>
      </c>
      <c r="R2359" s="147">
        <f t="shared" si="92"/>
        <v>2.6520000000000002E-2</v>
      </c>
      <c r="S2359" s="147">
        <v>0</v>
      </c>
      <c r="T2359" s="148">
        <f t="shared" si="93"/>
        <v>0</v>
      </c>
      <c r="AR2359" s="149" t="s">
        <v>498</v>
      </c>
      <c r="AT2359" s="149" t="s">
        <v>1020</v>
      </c>
      <c r="AU2359" s="149" t="s">
        <v>85</v>
      </c>
      <c r="AY2359" s="17" t="s">
        <v>282</v>
      </c>
      <c r="BE2359" s="150">
        <f t="shared" si="94"/>
        <v>0</v>
      </c>
      <c r="BF2359" s="150">
        <f t="shared" si="95"/>
        <v>0</v>
      </c>
      <c r="BG2359" s="150">
        <f t="shared" si="96"/>
        <v>0</v>
      </c>
      <c r="BH2359" s="150">
        <f t="shared" si="97"/>
        <v>0</v>
      </c>
      <c r="BI2359" s="150">
        <f t="shared" si="98"/>
        <v>0</v>
      </c>
      <c r="BJ2359" s="17" t="s">
        <v>83</v>
      </c>
      <c r="BK2359" s="150">
        <f t="shared" si="99"/>
        <v>0</v>
      </c>
      <c r="BL2359" s="17" t="s">
        <v>199</v>
      </c>
      <c r="BM2359" s="149" t="s">
        <v>2888</v>
      </c>
    </row>
    <row r="2360" spans="2:65" s="1" customFormat="1" ht="16.5" customHeight="1" x14ac:dyDescent="0.2">
      <c r="B2360" s="32"/>
      <c r="C2360" s="137" t="s">
        <v>2889</v>
      </c>
      <c r="D2360" s="137" t="s">
        <v>284</v>
      </c>
      <c r="E2360" s="138" t="s">
        <v>2890</v>
      </c>
      <c r="F2360" s="139" t="s">
        <v>2891</v>
      </c>
      <c r="G2360" s="140" t="s">
        <v>613</v>
      </c>
      <c r="H2360" s="141">
        <v>5</v>
      </c>
      <c r="I2360" s="142"/>
      <c r="J2360" s="143">
        <f t="shared" si="90"/>
        <v>0</v>
      </c>
      <c r="K2360" s="144"/>
      <c r="L2360" s="32"/>
      <c r="M2360" s="145" t="s">
        <v>1</v>
      </c>
      <c r="N2360" s="146" t="s">
        <v>41</v>
      </c>
      <c r="P2360" s="147">
        <f t="shared" si="91"/>
        <v>0</v>
      </c>
      <c r="Q2360" s="147">
        <v>0</v>
      </c>
      <c r="R2360" s="147">
        <f t="shared" si="92"/>
        <v>0</v>
      </c>
      <c r="S2360" s="147">
        <v>0</v>
      </c>
      <c r="T2360" s="148">
        <f t="shared" si="93"/>
        <v>0</v>
      </c>
      <c r="AR2360" s="149" t="s">
        <v>199</v>
      </c>
      <c r="AT2360" s="149" t="s">
        <v>284</v>
      </c>
      <c r="AU2360" s="149" t="s">
        <v>85</v>
      </c>
      <c r="AY2360" s="17" t="s">
        <v>282</v>
      </c>
      <c r="BE2360" s="150">
        <f t="shared" si="94"/>
        <v>0</v>
      </c>
      <c r="BF2360" s="150">
        <f t="shared" si="95"/>
        <v>0</v>
      </c>
      <c r="BG2360" s="150">
        <f t="shared" si="96"/>
        <v>0</v>
      </c>
      <c r="BH2360" s="150">
        <f t="shared" si="97"/>
        <v>0</v>
      </c>
      <c r="BI2360" s="150">
        <f t="shared" si="98"/>
        <v>0</v>
      </c>
      <c r="BJ2360" s="17" t="s">
        <v>83</v>
      </c>
      <c r="BK2360" s="150">
        <f t="shared" si="99"/>
        <v>0</v>
      </c>
      <c r="BL2360" s="17" t="s">
        <v>199</v>
      </c>
      <c r="BM2360" s="149" t="s">
        <v>2892</v>
      </c>
    </row>
    <row r="2361" spans="2:65" s="1" customFormat="1" ht="24.2" customHeight="1" x14ac:dyDescent="0.2">
      <c r="B2361" s="32"/>
      <c r="C2361" s="179" t="s">
        <v>2893</v>
      </c>
      <c r="D2361" s="179" t="s">
        <v>1020</v>
      </c>
      <c r="E2361" s="180" t="s">
        <v>2894</v>
      </c>
      <c r="F2361" s="181" t="s">
        <v>2895</v>
      </c>
      <c r="G2361" s="182" t="s">
        <v>613</v>
      </c>
      <c r="H2361" s="183">
        <v>1</v>
      </c>
      <c r="I2361" s="184"/>
      <c r="J2361" s="185">
        <f t="shared" si="90"/>
        <v>0</v>
      </c>
      <c r="K2361" s="186"/>
      <c r="L2361" s="187"/>
      <c r="M2361" s="188" t="s">
        <v>1</v>
      </c>
      <c r="N2361" s="189" t="s">
        <v>41</v>
      </c>
      <c r="P2361" s="147">
        <f t="shared" si="91"/>
        <v>0</v>
      </c>
      <c r="Q2361" s="147">
        <v>2.3999999999999998E-3</v>
      </c>
      <c r="R2361" s="147">
        <f t="shared" si="92"/>
        <v>2.3999999999999998E-3</v>
      </c>
      <c r="S2361" s="147">
        <v>0</v>
      </c>
      <c r="T2361" s="148">
        <f t="shared" si="93"/>
        <v>0</v>
      </c>
      <c r="AR2361" s="149" t="s">
        <v>498</v>
      </c>
      <c r="AT2361" s="149" t="s">
        <v>1020</v>
      </c>
      <c r="AU2361" s="149" t="s">
        <v>85</v>
      </c>
      <c r="AY2361" s="17" t="s">
        <v>282</v>
      </c>
      <c r="BE2361" s="150">
        <f t="shared" si="94"/>
        <v>0</v>
      </c>
      <c r="BF2361" s="150">
        <f t="shared" si="95"/>
        <v>0</v>
      </c>
      <c r="BG2361" s="150">
        <f t="shared" si="96"/>
        <v>0</v>
      </c>
      <c r="BH2361" s="150">
        <f t="shared" si="97"/>
        <v>0</v>
      </c>
      <c r="BI2361" s="150">
        <f t="shared" si="98"/>
        <v>0</v>
      </c>
      <c r="BJ2361" s="17" t="s">
        <v>83</v>
      </c>
      <c r="BK2361" s="150">
        <f t="shared" si="99"/>
        <v>0</v>
      </c>
      <c r="BL2361" s="17" t="s">
        <v>199</v>
      </c>
      <c r="BM2361" s="149" t="s">
        <v>2896</v>
      </c>
    </row>
    <row r="2362" spans="2:65" s="1" customFormat="1" ht="16.5" customHeight="1" x14ac:dyDescent="0.2">
      <c r="B2362" s="32"/>
      <c r="C2362" s="179" t="s">
        <v>2897</v>
      </c>
      <c r="D2362" s="179" t="s">
        <v>1020</v>
      </c>
      <c r="E2362" s="180" t="s">
        <v>2486</v>
      </c>
      <c r="F2362" s="181" t="s">
        <v>2479</v>
      </c>
      <c r="G2362" s="182" t="s">
        <v>613</v>
      </c>
      <c r="H2362" s="183">
        <v>4</v>
      </c>
      <c r="I2362" s="184"/>
      <c r="J2362" s="185">
        <f t="shared" si="90"/>
        <v>0</v>
      </c>
      <c r="K2362" s="186"/>
      <c r="L2362" s="187"/>
      <c r="M2362" s="188" t="s">
        <v>1</v>
      </c>
      <c r="N2362" s="189" t="s">
        <v>41</v>
      </c>
      <c r="P2362" s="147">
        <f t="shared" si="91"/>
        <v>0</v>
      </c>
      <c r="Q2362" s="147">
        <v>2.3999999999999998E-3</v>
      </c>
      <c r="R2362" s="147">
        <f t="shared" si="92"/>
        <v>9.5999999999999992E-3</v>
      </c>
      <c r="S2362" s="147">
        <v>0</v>
      </c>
      <c r="T2362" s="148">
        <f t="shared" si="93"/>
        <v>0</v>
      </c>
      <c r="AR2362" s="149" t="s">
        <v>498</v>
      </c>
      <c r="AT2362" s="149" t="s">
        <v>1020</v>
      </c>
      <c r="AU2362" s="149" t="s">
        <v>85</v>
      </c>
      <c r="AY2362" s="17" t="s">
        <v>282</v>
      </c>
      <c r="BE2362" s="150">
        <f t="shared" si="94"/>
        <v>0</v>
      </c>
      <c r="BF2362" s="150">
        <f t="shared" si="95"/>
        <v>0</v>
      </c>
      <c r="BG2362" s="150">
        <f t="shared" si="96"/>
        <v>0</v>
      </c>
      <c r="BH2362" s="150">
        <f t="shared" si="97"/>
        <v>0</v>
      </c>
      <c r="BI2362" s="150">
        <f t="shared" si="98"/>
        <v>0</v>
      </c>
      <c r="BJ2362" s="17" t="s">
        <v>83</v>
      </c>
      <c r="BK2362" s="150">
        <f t="shared" si="99"/>
        <v>0</v>
      </c>
      <c r="BL2362" s="17" t="s">
        <v>199</v>
      </c>
      <c r="BM2362" s="149" t="s">
        <v>2898</v>
      </c>
    </row>
    <row r="2363" spans="2:65" s="1" customFormat="1" ht="24.2" customHeight="1" x14ac:dyDescent="0.2">
      <c r="B2363" s="32"/>
      <c r="C2363" s="137" t="s">
        <v>2899</v>
      </c>
      <c r="D2363" s="137" t="s">
        <v>284</v>
      </c>
      <c r="E2363" s="138" t="s">
        <v>2900</v>
      </c>
      <c r="F2363" s="139" t="s">
        <v>2901</v>
      </c>
      <c r="G2363" s="140" t="s">
        <v>613</v>
      </c>
      <c r="H2363" s="141">
        <v>4</v>
      </c>
      <c r="I2363" s="142"/>
      <c r="J2363" s="143">
        <f t="shared" si="90"/>
        <v>0</v>
      </c>
      <c r="K2363" s="144"/>
      <c r="L2363" s="32"/>
      <c r="M2363" s="145" t="s">
        <v>1</v>
      </c>
      <c r="N2363" s="146" t="s">
        <v>41</v>
      </c>
      <c r="P2363" s="147">
        <f t="shared" si="91"/>
        <v>0</v>
      </c>
      <c r="Q2363" s="147">
        <v>0</v>
      </c>
      <c r="R2363" s="147">
        <f t="shared" si="92"/>
        <v>0</v>
      </c>
      <c r="S2363" s="147">
        <v>0</v>
      </c>
      <c r="T2363" s="148">
        <f t="shared" si="93"/>
        <v>0</v>
      </c>
      <c r="AR2363" s="149" t="s">
        <v>199</v>
      </c>
      <c r="AT2363" s="149" t="s">
        <v>284</v>
      </c>
      <c r="AU2363" s="149" t="s">
        <v>85</v>
      </c>
      <c r="AY2363" s="17" t="s">
        <v>282</v>
      </c>
      <c r="BE2363" s="150">
        <f t="shared" si="94"/>
        <v>0</v>
      </c>
      <c r="BF2363" s="150">
        <f t="shared" si="95"/>
        <v>0</v>
      </c>
      <c r="BG2363" s="150">
        <f t="shared" si="96"/>
        <v>0</v>
      </c>
      <c r="BH2363" s="150">
        <f t="shared" si="97"/>
        <v>0</v>
      </c>
      <c r="BI2363" s="150">
        <f t="shared" si="98"/>
        <v>0</v>
      </c>
      <c r="BJ2363" s="17" t="s">
        <v>83</v>
      </c>
      <c r="BK2363" s="150">
        <f t="shared" si="99"/>
        <v>0</v>
      </c>
      <c r="BL2363" s="17" t="s">
        <v>199</v>
      </c>
      <c r="BM2363" s="149" t="s">
        <v>2902</v>
      </c>
    </row>
    <row r="2364" spans="2:65" s="1" customFormat="1" ht="37.9" customHeight="1" x14ac:dyDescent="0.2">
      <c r="B2364" s="32"/>
      <c r="C2364" s="179" t="s">
        <v>2903</v>
      </c>
      <c r="D2364" s="179" t="s">
        <v>1020</v>
      </c>
      <c r="E2364" s="180" t="s">
        <v>2904</v>
      </c>
      <c r="F2364" s="181" t="s">
        <v>2905</v>
      </c>
      <c r="G2364" s="182" t="s">
        <v>613</v>
      </c>
      <c r="H2364" s="183">
        <v>4</v>
      </c>
      <c r="I2364" s="184"/>
      <c r="J2364" s="185">
        <f t="shared" si="90"/>
        <v>0</v>
      </c>
      <c r="K2364" s="186"/>
      <c r="L2364" s="187"/>
      <c r="M2364" s="188" t="s">
        <v>1</v>
      </c>
      <c r="N2364" s="189" t="s">
        <v>41</v>
      </c>
      <c r="P2364" s="147">
        <f t="shared" si="91"/>
        <v>0</v>
      </c>
      <c r="Q2364" s="147">
        <v>2.5999999999999999E-3</v>
      </c>
      <c r="R2364" s="147">
        <f t="shared" si="92"/>
        <v>1.04E-2</v>
      </c>
      <c r="S2364" s="147">
        <v>0</v>
      </c>
      <c r="T2364" s="148">
        <f t="shared" si="93"/>
        <v>0</v>
      </c>
      <c r="AR2364" s="149" t="s">
        <v>498</v>
      </c>
      <c r="AT2364" s="149" t="s">
        <v>1020</v>
      </c>
      <c r="AU2364" s="149" t="s">
        <v>85</v>
      </c>
      <c r="AY2364" s="17" t="s">
        <v>282</v>
      </c>
      <c r="BE2364" s="150">
        <f t="shared" si="94"/>
        <v>0</v>
      </c>
      <c r="BF2364" s="150">
        <f t="shared" si="95"/>
        <v>0</v>
      </c>
      <c r="BG2364" s="150">
        <f t="shared" si="96"/>
        <v>0</v>
      </c>
      <c r="BH2364" s="150">
        <f t="shared" si="97"/>
        <v>0</v>
      </c>
      <c r="BI2364" s="150">
        <f t="shared" si="98"/>
        <v>0</v>
      </c>
      <c r="BJ2364" s="17" t="s">
        <v>83</v>
      </c>
      <c r="BK2364" s="150">
        <f t="shared" si="99"/>
        <v>0</v>
      </c>
      <c r="BL2364" s="17" t="s">
        <v>199</v>
      </c>
      <c r="BM2364" s="149" t="s">
        <v>2906</v>
      </c>
    </row>
    <row r="2365" spans="2:65" s="1" customFormat="1" ht="21.75" customHeight="1" x14ac:dyDescent="0.2">
      <c r="B2365" s="32"/>
      <c r="C2365" s="137" t="s">
        <v>2907</v>
      </c>
      <c r="D2365" s="137" t="s">
        <v>284</v>
      </c>
      <c r="E2365" s="138" t="s">
        <v>2908</v>
      </c>
      <c r="F2365" s="139" t="s">
        <v>2909</v>
      </c>
      <c r="G2365" s="140" t="s">
        <v>2246</v>
      </c>
      <c r="H2365" s="141">
        <v>1</v>
      </c>
      <c r="I2365" s="142"/>
      <c r="J2365" s="143">
        <f t="shared" si="90"/>
        <v>0</v>
      </c>
      <c r="K2365" s="144"/>
      <c r="L2365" s="32"/>
      <c r="M2365" s="145" t="s">
        <v>1</v>
      </c>
      <c r="N2365" s="146" t="s">
        <v>41</v>
      </c>
      <c r="P2365" s="147">
        <f t="shared" si="91"/>
        <v>0</v>
      </c>
      <c r="Q2365" s="147">
        <v>0</v>
      </c>
      <c r="R2365" s="147">
        <f t="shared" si="92"/>
        <v>0</v>
      </c>
      <c r="S2365" s="147">
        <v>0</v>
      </c>
      <c r="T2365" s="148">
        <f t="shared" si="93"/>
        <v>0</v>
      </c>
      <c r="AR2365" s="149" t="s">
        <v>199</v>
      </c>
      <c r="AT2365" s="149" t="s">
        <v>284</v>
      </c>
      <c r="AU2365" s="149" t="s">
        <v>85</v>
      </c>
      <c r="AY2365" s="17" t="s">
        <v>282</v>
      </c>
      <c r="BE2365" s="150">
        <f t="shared" si="94"/>
        <v>0</v>
      </c>
      <c r="BF2365" s="150">
        <f t="shared" si="95"/>
        <v>0</v>
      </c>
      <c r="BG2365" s="150">
        <f t="shared" si="96"/>
        <v>0</v>
      </c>
      <c r="BH2365" s="150">
        <f t="shared" si="97"/>
        <v>0</v>
      </c>
      <c r="BI2365" s="150">
        <f t="shared" si="98"/>
        <v>0</v>
      </c>
      <c r="BJ2365" s="17" t="s">
        <v>83</v>
      </c>
      <c r="BK2365" s="150">
        <f t="shared" si="99"/>
        <v>0</v>
      </c>
      <c r="BL2365" s="17" t="s">
        <v>199</v>
      </c>
      <c r="BM2365" s="149" t="s">
        <v>2910</v>
      </c>
    </row>
    <row r="2366" spans="2:65" s="1" customFormat="1" ht="37.9" customHeight="1" x14ac:dyDescent="0.2">
      <c r="B2366" s="32"/>
      <c r="C2366" s="179" t="s">
        <v>2911</v>
      </c>
      <c r="D2366" s="179" t="s">
        <v>1020</v>
      </c>
      <c r="E2366" s="180" t="s">
        <v>2912</v>
      </c>
      <c r="F2366" s="181" t="s">
        <v>2913</v>
      </c>
      <c r="G2366" s="182" t="s">
        <v>613</v>
      </c>
      <c r="H2366" s="183">
        <v>1</v>
      </c>
      <c r="I2366" s="184"/>
      <c r="J2366" s="185">
        <f t="shared" si="90"/>
        <v>0</v>
      </c>
      <c r="K2366" s="186"/>
      <c r="L2366" s="187"/>
      <c r="M2366" s="188" t="s">
        <v>1</v>
      </c>
      <c r="N2366" s="189" t="s">
        <v>41</v>
      </c>
      <c r="P2366" s="147">
        <f t="shared" si="91"/>
        <v>0</v>
      </c>
      <c r="Q2366" s="147">
        <v>9.5E-4</v>
      </c>
      <c r="R2366" s="147">
        <f t="shared" si="92"/>
        <v>9.5E-4</v>
      </c>
      <c r="S2366" s="147">
        <v>0</v>
      </c>
      <c r="T2366" s="148">
        <f t="shared" si="93"/>
        <v>0</v>
      </c>
      <c r="AR2366" s="149" t="s">
        <v>498</v>
      </c>
      <c r="AT2366" s="149" t="s">
        <v>1020</v>
      </c>
      <c r="AU2366" s="149" t="s">
        <v>85</v>
      </c>
      <c r="AY2366" s="17" t="s">
        <v>282</v>
      </c>
      <c r="BE2366" s="150">
        <f t="shared" si="94"/>
        <v>0</v>
      </c>
      <c r="BF2366" s="150">
        <f t="shared" si="95"/>
        <v>0</v>
      </c>
      <c r="BG2366" s="150">
        <f t="shared" si="96"/>
        <v>0</v>
      </c>
      <c r="BH2366" s="150">
        <f t="shared" si="97"/>
        <v>0</v>
      </c>
      <c r="BI2366" s="150">
        <f t="shared" si="98"/>
        <v>0</v>
      </c>
      <c r="BJ2366" s="17" t="s">
        <v>83</v>
      </c>
      <c r="BK2366" s="150">
        <f t="shared" si="99"/>
        <v>0</v>
      </c>
      <c r="BL2366" s="17" t="s">
        <v>199</v>
      </c>
      <c r="BM2366" s="149" t="s">
        <v>2914</v>
      </c>
    </row>
    <row r="2367" spans="2:65" s="1" customFormat="1" ht="16.5" customHeight="1" x14ac:dyDescent="0.2">
      <c r="B2367" s="32"/>
      <c r="C2367" s="137" t="s">
        <v>2915</v>
      </c>
      <c r="D2367" s="137" t="s">
        <v>284</v>
      </c>
      <c r="E2367" s="138" t="s">
        <v>2916</v>
      </c>
      <c r="F2367" s="139" t="s">
        <v>2917</v>
      </c>
      <c r="G2367" s="140" t="s">
        <v>471</v>
      </c>
      <c r="H2367" s="141">
        <v>137.5</v>
      </c>
      <c r="I2367" s="142"/>
      <c r="J2367" s="143">
        <f t="shared" si="90"/>
        <v>0</v>
      </c>
      <c r="K2367" s="144"/>
      <c r="L2367" s="32"/>
      <c r="M2367" s="145" t="s">
        <v>1</v>
      </c>
      <c r="N2367" s="146" t="s">
        <v>41</v>
      </c>
      <c r="P2367" s="147">
        <f t="shared" si="91"/>
        <v>0</v>
      </c>
      <c r="Q2367" s="147">
        <v>0</v>
      </c>
      <c r="R2367" s="147">
        <f t="shared" si="92"/>
        <v>0</v>
      </c>
      <c r="S2367" s="147">
        <v>0</v>
      </c>
      <c r="T2367" s="148">
        <f t="shared" si="93"/>
        <v>0</v>
      </c>
      <c r="AR2367" s="149" t="s">
        <v>199</v>
      </c>
      <c r="AT2367" s="149" t="s">
        <v>284</v>
      </c>
      <c r="AU2367" s="149" t="s">
        <v>85</v>
      </c>
      <c r="AY2367" s="17" t="s">
        <v>282</v>
      </c>
      <c r="BE2367" s="150">
        <f t="shared" si="94"/>
        <v>0</v>
      </c>
      <c r="BF2367" s="150">
        <f t="shared" si="95"/>
        <v>0</v>
      </c>
      <c r="BG2367" s="150">
        <f t="shared" si="96"/>
        <v>0</v>
      </c>
      <c r="BH2367" s="150">
        <f t="shared" si="97"/>
        <v>0</v>
      </c>
      <c r="BI2367" s="150">
        <f t="shared" si="98"/>
        <v>0</v>
      </c>
      <c r="BJ2367" s="17" t="s">
        <v>83</v>
      </c>
      <c r="BK2367" s="150">
        <f t="shared" si="99"/>
        <v>0</v>
      </c>
      <c r="BL2367" s="17" t="s">
        <v>199</v>
      </c>
      <c r="BM2367" s="149" t="s">
        <v>2918</v>
      </c>
    </row>
    <row r="2368" spans="2:65" s="1" customFormat="1" ht="24.2" customHeight="1" x14ac:dyDescent="0.2">
      <c r="B2368" s="32"/>
      <c r="C2368" s="179" t="s">
        <v>2919</v>
      </c>
      <c r="D2368" s="179" t="s">
        <v>1020</v>
      </c>
      <c r="E2368" s="180" t="s">
        <v>2920</v>
      </c>
      <c r="F2368" s="181" t="s">
        <v>2921</v>
      </c>
      <c r="G2368" s="182" t="s">
        <v>471</v>
      </c>
      <c r="H2368" s="183">
        <v>137.5</v>
      </c>
      <c r="I2368" s="184"/>
      <c r="J2368" s="185">
        <f t="shared" si="90"/>
        <v>0</v>
      </c>
      <c r="K2368" s="186"/>
      <c r="L2368" s="187"/>
      <c r="M2368" s="188" t="s">
        <v>1</v>
      </c>
      <c r="N2368" s="189" t="s">
        <v>41</v>
      </c>
      <c r="P2368" s="147">
        <f t="shared" si="91"/>
        <v>0</v>
      </c>
      <c r="Q2368" s="147">
        <v>8.5199999999999998E-3</v>
      </c>
      <c r="R2368" s="147">
        <f t="shared" si="92"/>
        <v>1.1715</v>
      </c>
      <c r="S2368" s="147">
        <v>0</v>
      </c>
      <c r="T2368" s="148">
        <f t="shared" si="93"/>
        <v>0</v>
      </c>
      <c r="AR2368" s="149" t="s">
        <v>498</v>
      </c>
      <c r="AT2368" s="149" t="s">
        <v>1020</v>
      </c>
      <c r="AU2368" s="149" t="s">
        <v>85</v>
      </c>
      <c r="AY2368" s="17" t="s">
        <v>282</v>
      </c>
      <c r="BE2368" s="150">
        <f t="shared" si="94"/>
        <v>0</v>
      </c>
      <c r="BF2368" s="150">
        <f t="shared" si="95"/>
        <v>0</v>
      </c>
      <c r="BG2368" s="150">
        <f t="shared" si="96"/>
        <v>0</v>
      </c>
      <c r="BH2368" s="150">
        <f t="shared" si="97"/>
        <v>0</v>
      </c>
      <c r="BI2368" s="150">
        <f t="shared" si="98"/>
        <v>0</v>
      </c>
      <c r="BJ2368" s="17" t="s">
        <v>83</v>
      </c>
      <c r="BK2368" s="150">
        <f t="shared" si="99"/>
        <v>0</v>
      </c>
      <c r="BL2368" s="17" t="s">
        <v>199</v>
      </c>
      <c r="BM2368" s="149" t="s">
        <v>2922</v>
      </c>
    </row>
    <row r="2369" spans="2:65" s="1" customFormat="1" ht="16.5" customHeight="1" x14ac:dyDescent="0.2">
      <c r="B2369" s="32"/>
      <c r="C2369" s="137" t="s">
        <v>2923</v>
      </c>
      <c r="D2369" s="137" t="s">
        <v>284</v>
      </c>
      <c r="E2369" s="138" t="s">
        <v>2924</v>
      </c>
      <c r="F2369" s="139" t="s">
        <v>2925</v>
      </c>
      <c r="G2369" s="140" t="s">
        <v>471</v>
      </c>
      <c r="H2369" s="141">
        <v>22.16</v>
      </c>
      <c r="I2369" s="142"/>
      <c r="J2369" s="143">
        <f t="shared" si="90"/>
        <v>0</v>
      </c>
      <c r="K2369" s="144"/>
      <c r="L2369" s="32"/>
      <c r="M2369" s="145" t="s">
        <v>1</v>
      </c>
      <c r="N2369" s="146" t="s">
        <v>41</v>
      </c>
      <c r="P2369" s="147">
        <f t="shared" si="91"/>
        <v>0</v>
      </c>
      <c r="Q2369" s="147">
        <v>0</v>
      </c>
      <c r="R2369" s="147">
        <f t="shared" si="92"/>
        <v>0</v>
      </c>
      <c r="S2369" s="147">
        <v>0</v>
      </c>
      <c r="T2369" s="148">
        <f t="shared" si="93"/>
        <v>0</v>
      </c>
      <c r="AR2369" s="149" t="s">
        <v>199</v>
      </c>
      <c r="AT2369" s="149" t="s">
        <v>284</v>
      </c>
      <c r="AU2369" s="149" t="s">
        <v>85</v>
      </c>
      <c r="AY2369" s="17" t="s">
        <v>282</v>
      </c>
      <c r="BE2369" s="150">
        <f t="shared" si="94"/>
        <v>0</v>
      </c>
      <c r="BF2369" s="150">
        <f t="shared" si="95"/>
        <v>0</v>
      </c>
      <c r="BG2369" s="150">
        <f t="shared" si="96"/>
        <v>0</v>
      </c>
      <c r="BH2369" s="150">
        <f t="shared" si="97"/>
        <v>0</v>
      </c>
      <c r="BI2369" s="150">
        <f t="shared" si="98"/>
        <v>0</v>
      </c>
      <c r="BJ2369" s="17" t="s">
        <v>83</v>
      </c>
      <c r="BK2369" s="150">
        <f t="shared" si="99"/>
        <v>0</v>
      </c>
      <c r="BL2369" s="17" t="s">
        <v>199</v>
      </c>
      <c r="BM2369" s="149" t="s">
        <v>2926</v>
      </c>
    </row>
    <row r="2370" spans="2:65" s="15" customFormat="1" x14ac:dyDescent="0.2">
      <c r="B2370" s="173"/>
      <c r="D2370" s="152" t="s">
        <v>290</v>
      </c>
      <c r="E2370" s="174" t="s">
        <v>1</v>
      </c>
      <c r="F2370" s="175" t="s">
        <v>2927</v>
      </c>
      <c r="H2370" s="174" t="s">
        <v>1</v>
      </c>
      <c r="I2370" s="176"/>
      <c r="L2370" s="173"/>
      <c r="M2370" s="177"/>
      <c r="T2370" s="178"/>
      <c r="AT2370" s="174" t="s">
        <v>290</v>
      </c>
      <c r="AU2370" s="174" t="s">
        <v>85</v>
      </c>
      <c r="AV2370" s="15" t="s">
        <v>83</v>
      </c>
      <c r="AW2370" s="15" t="s">
        <v>32</v>
      </c>
      <c r="AX2370" s="15" t="s">
        <v>76</v>
      </c>
      <c r="AY2370" s="174" t="s">
        <v>282</v>
      </c>
    </row>
    <row r="2371" spans="2:65" s="12" customFormat="1" x14ac:dyDescent="0.2">
      <c r="B2371" s="151"/>
      <c r="D2371" s="152" t="s">
        <v>290</v>
      </c>
      <c r="E2371" s="153" t="s">
        <v>1</v>
      </c>
      <c r="F2371" s="154" t="s">
        <v>2928</v>
      </c>
      <c r="H2371" s="155">
        <v>22.16</v>
      </c>
      <c r="I2371" s="156"/>
      <c r="L2371" s="151"/>
      <c r="M2371" s="157"/>
      <c r="T2371" s="158"/>
      <c r="AT2371" s="153" t="s">
        <v>290</v>
      </c>
      <c r="AU2371" s="153" t="s">
        <v>85</v>
      </c>
      <c r="AV2371" s="12" t="s">
        <v>85</v>
      </c>
      <c r="AW2371" s="12" t="s">
        <v>32</v>
      </c>
      <c r="AX2371" s="12" t="s">
        <v>76</v>
      </c>
      <c r="AY2371" s="153" t="s">
        <v>282</v>
      </c>
    </row>
    <row r="2372" spans="2:65" s="13" customFormat="1" x14ac:dyDescent="0.2">
      <c r="B2372" s="159"/>
      <c r="D2372" s="152" t="s">
        <v>290</v>
      </c>
      <c r="E2372" s="160" t="s">
        <v>1</v>
      </c>
      <c r="F2372" s="161" t="s">
        <v>292</v>
      </c>
      <c r="H2372" s="162">
        <v>22.16</v>
      </c>
      <c r="I2372" s="163"/>
      <c r="L2372" s="159"/>
      <c r="M2372" s="164"/>
      <c r="T2372" s="165"/>
      <c r="AT2372" s="160" t="s">
        <v>290</v>
      </c>
      <c r="AU2372" s="160" t="s">
        <v>85</v>
      </c>
      <c r="AV2372" s="13" t="s">
        <v>288</v>
      </c>
      <c r="AW2372" s="13" t="s">
        <v>32</v>
      </c>
      <c r="AX2372" s="13" t="s">
        <v>83</v>
      </c>
      <c r="AY2372" s="160" t="s">
        <v>282</v>
      </c>
    </row>
    <row r="2373" spans="2:65" s="1" customFormat="1" ht="33" customHeight="1" x14ac:dyDescent="0.2">
      <c r="B2373" s="32"/>
      <c r="C2373" s="179" t="s">
        <v>2929</v>
      </c>
      <c r="D2373" s="179" t="s">
        <v>1020</v>
      </c>
      <c r="E2373" s="180" t="s">
        <v>2930</v>
      </c>
      <c r="F2373" s="181" t="s">
        <v>2931</v>
      </c>
      <c r="G2373" s="182" t="s">
        <v>471</v>
      </c>
      <c r="H2373" s="183">
        <v>22.16</v>
      </c>
      <c r="I2373" s="184"/>
      <c r="J2373" s="185">
        <f>ROUND(I2373*H2373,2)</f>
        <v>0</v>
      </c>
      <c r="K2373" s="186"/>
      <c r="L2373" s="187"/>
      <c r="M2373" s="188" t="s">
        <v>1</v>
      </c>
      <c r="N2373" s="189" t="s">
        <v>41</v>
      </c>
      <c r="P2373" s="147">
        <f>O2373*H2373</f>
        <v>0</v>
      </c>
      <c r="Q2373" s="147">
        <v>1.4999999999999999E-4</v>
      </c>
      <c r="R2373" s="147">
        <f>Q2373*H2373</f>
        <v>3.3239999999999997E-3</v>
      </c>
      <c r="S2373" s="147">
        <v>0</v>
      </c>
      <c r="T2373" s="148">
        <f>S2373*H2373</f>
        <v>0</v>
      </c>
      <c r="AR2373" s="149" t="s">
        <v>498</v>
      </c>
      <c r="AT2373" s="149" t="s">
        <v>1020</v>
      </c>
      <c r="AU2373" s="149" t="s">
        <v>85</v>
      </c>
      <c r="AY2373" s="17" t="s">
        <v>282</v>
      </c>
      <c r="BE2373" s="150">
        <f>IF(N2373="základní",J2373,0)</f>
        <v>0</v>
      </c>
      <c r="BF2373" s="150">
        <f>IF(N2373="snížená",J2373,0)</f>
        <v>0</v>
      </c>
      <c r="BG2373" s="150">
        <f>IF(N2373="zákl. přenesená",J2373,0)</f>
        <v>0</v>
      </c>
      <c r="BH2373" s="150">
        <f>IF(N2373="sníž. přenesená",J2373,0)</f>
        <v>0</v>
      </c>
      <c r="BI2373" s="150">
        <f>IF(N2373="nulová",J2373,0)</f>
        <v>0</v>
      </c>
      <c r="BJ2373" s="17" t="s">
        <v>83</v>
      </c>
      <c r="BK2373" s="150">
        <f>ROUND(I2373*H2373,2)</f>
        <v>0</v>
      </c>
      <c r="BL2373" s="17" t="s">
        <v>199</v>
      </c>
      <c r="BM2373" s="149" t="s">
        <v>2932</v>
      </c>
    </row>
    <row r="2374" spans="2:65" s="1" customFormat="1" ht="16.5" customHeight="1" x14ac:dyDescent="0.2">
      <c r="B2374" s="32"/>
      <c r="C2374" s="137" t="s">
        <v>2933</v>
      </c>
      <c r="D2374" s="137" t="s">
        <v>284</v>
      </c>
      <c r="E2374" s="138" t="s">
        <v>2934</v>
      </c>
      <c r="F2374" s="139" t="s">
        <v>2935</v>
      </c>
      <c r="G2374" s="140" t="s">
        <v>471</v>
      </c>
      <c r="H2374" s="141">
        <v>12</v>
      </c>
      <c r="I2374" s="142"/>
      <c r="J2374" s="143">
        <f>ROUND(I2374*H2374,2)</f>
        <v>0</v>
      </c>
      <c r="K2374" s="144"/>
      <c r="L2374" s="32"/>
      <c r="M2374" s="145" t="s">
        <v>1</v>
      </c>
      <c r="N2374" s="146" t="s">
        <v>41</v>
      </c>
      <c r="P2374" s="147">
        <f>O2374*H2374</f>
        <v>0</v>
      </c>
      <c r="Q2374" s="147">
        <v>0</v>
      </c>
      <c r="R2374" s="147">
        <f>Q2374*H2374</f>
        <v>0</v>
      </c>
      <c r="S2374" s="147">
        <v>0</v>
      </c>
      <c r="T2374" s="148">
        <f>S2374*H2374</f>
        <v>0</v>
      </c>
      <c r="AR2374" s="149" t="s">
        <v>199</v>
      </c>
      <c r="AT2374" s="149" t="s">
        <v>284</v>
      </c>
      <c r="AU2374" s="149" t="s">
        <v>85</v>
      </c>
      <c r="AY2374" s="17" t="s">
        <v>282</v>
      </c>
      <c r="BE2374" s="150">
        <f>IF(N2374="základní",J2374,0)</f>
        <v>0</v>
      </c>
      <c r="BF2374" s="150">
        <f>IF(N2374="snížená",J2374,0)</f>
        <v>0</v>
      </c>
      <c r="BG2374" s="150">
        <f>IF(N2374="zákl. přenesená",J2374,0)</f>
        <v>0</v>
      </c>
      <c r="BH2374" s="150">
        <f>IF(N2374="sníž. přenesená",J2374,0)</f>
        <v>0</v>
      </c>
      <c r="BI2374" s="150">
        <f>IF(N2374="nulová",J2374,0)</f>
        <v>0</v>
      </c>
      <c r="BJ2374" s="17" t="s">
        <v>83</v>
      </c>
      <c r="BK2374" s="150">
        <f>ROUND(I2374*H2374,2)</f>
        <v>0</v>
      </c>
      <c r="BL2374" s="17" t="s">
        <v>199</v>
      </c>
      <c r="BM2374" s="149" t="s">
        <v>2936</v>
      </c>
    </row>
    <row r="2375" spans="2:65" s="15" customFormat="1" x14ac:dyDescent="0.2">
      <c r="B2375" s="173"/>
      <c r="D2375" s="152" t="s">
        <v>290</v>
      </c>
      <c r="E2375" s="174" t="s">
        <v>1</v>
      </c>
      <c r="F2375" s="175" t="s">
        <v>2937</v>
      </c>
      <c r="H2375" s="174" t="s">
        <v>1</v>
      </c>
      <c r="I2375" s="176"/>
      <c r="L2375" s="173"/>
      <c r="M2375" s="177"/>
      <c r="T2375" s="178"/>
      <c r="AT2375" s="174" t="s">
        <v>290</v>
      </c>
      <c r="AU2375" s="174" t="s">
        <v>85</v>
      </c>
      <c r="AV2375" s="15" t="s">
        <v>83</v>
      </c>
      <c r="AW2375" s="15" t="s">
        <v>32</v>
      </c>
      <c r="AX2375" s="15" t="s">
        <v>76</v>
      </c>
      <c r="AY2375" s="174" t="s">
        <v>282</v>
      </c>
    </row>
    <row r="2376" spans="2:65" s="12" customFormat="1" x14ac:dyDescent="0.2">
      <c r="B2376" s="151"/>
      <c r="D2376" s="152" t="s">
        <v>290</v>
      </c>
      <c r="E2376" s="153" t="s">
        <v>1</v>
      </c>
      <c r="F2376" s="154" t="s">
        <v>2938</v>
      </c>
      <c r="H2376" s="155">
        <v>12</v>
      </c>
      <c r="I2376" s="156"/>
      <c r="L2376" s="151"/>
      <c r="M2376" s="157"/>
      <c r="T2376" s="158"/>
      <c r="AT2376" s="153" t="s">
        <v>290</v>
      </c>
      <c r="AU2376" s="153" t="s">
        <v>85</v>
      </c>
      <c r="AV2376" s="12" t="s">
        <v>85</v>
      </c>
      <c r="AW2376" s="12" t="s">
        <v>32</v>
      </c>
      <c r="AX2376" s="12" t="s">
        <v>76</v>
      </c>
      <c r="AY2376" s="153" t="s">
        <v>282</v>
      </c>
    </row>
    <row r="2377" spans="2:65" s="13" customFormat="1" x14ac:dyDescent="0.2">
      <c r="B2377" s="159"/>
      <c r="D2377" s="152" t="s">
        <v>290</v>
      </c>
      <c r="E2377" s="160" t="s">
        <v>1</v>
      </c>
      <c r="F2377" s="161" t="s">
        <v>292</v>
      </c>
      <c r="H2377" s="162">
        <v>12</v>
      </c>
      <c r="I2377" s="163"/>
      <c r="L2377" s="159"/>
      <c r="M2377" s="164"/>
      <c r="T2377" s="165"/>
      <c r="AT2377" s="160" t="s">
        <v>290</v>
      </c>
      <c r="AU2377" s="160" t="s">
        <v>85</v>
      </c>
      <c r="AV2377" s="13" t="s">
        <v>288</v>
      </c>
      <c r="AW2377" s="13" t="s">
        <v>32</v>
      </c>
      <c r="AX2377" s="13" t="s">
        <v>83</v>
      </c>
      <c r="AY2377" s="160" t="s">
        <v>282</v>
      </c>
    </row>
    <row r="2378" spans="2:65" s="1" customFormat="1" ht="37.9" customHeight="1" x14ac:dyDescent="0.2">
      <c r="B2378" s="32"/>
      <c r="C2378" s="179" t="s">
        <v>2939</v>
      </c>
      <c r="D2378" s="179" t="s">
        <v>1020</v>
      </c>
      <c r="E2378" s="180" t="s">
        <v>2940</v>
      </c>
      <c r="F2378" s="181" t="s">
        <v>2941</v>
      </c>
      <c r="G2378" s="182" t="s">
        <v>471</v>
      </c>
      <c r="H2378" s="183">
        <v>12</v>
      </c>
      <c r="I2378" s="184"/>
      <c r="J2378" s="185">
        <f>ROUND(I2378*H2378,2)</f>
        <v>0</v>
      </c>
      <c r="K2378" s="186"/>
      <c r="L2378" s="187"/>
      <c r="M2378" s="188" t="s">
        <v>1</v>
      </c>
      <c r="N2378" s="189" t="s">
        <v>41</v>
      </c>
      <c r="P2378" s="147">
        <f>O2378*H2378</f>
        <v>0</v>
      </c>
      <c r="Q2378" s="147">
        <v>6.4000000000000001E-2</v>
      </c>
      <c r="R2378" s="147">
        <f>Q2378*H2378</f>
        <v>0.76800000000000002</v>
      </c>
      <c r="S2378" s="147">
        <v>0</v>
      </c>
      <c r="T2378" s="148">
        <f>S2378*H2378</f>
        <v>0</v>
      </c>
      <c r="AR2378" s="149" t="s">
        <v>498</v>
      </c>
      <c r="AT2378" s="149" t="s">
        <v>1020</v>
      </c>
      <c r="AU2378" s="149" t="s">
        <v>85</v>
      </c>
      <c r="AY2378" s="17" t="s">
        <v>282</v>
      </c>
      <c r="BE2378" s="150">
        <f>IF(N2378="základní",J2378,0)</f>
        <v>0</v>
      </c>
      <c r="BF2378" s="150">
        <f>IF(N2378="snížená",J2378,0)</f>
        <v>0</v>
      </c>
      <c r="BG2378" s="150">
        <f>IF(N2378="zákl. přenesená",J2378,0)</f>
        <v>0</v>
      </c>
      <c r="BH2378" s="150">
        <f>IF(N2378="sníž. přenesená",J2378,0)</f>
        <v>0</v>
      </c>
      <c r="BI2378" s="150">
        <f>IF(N2378="nulová",J2378,0)</f>
        <v>0</v>
      </c>
      <c r="BJ2378" s="17" t="s">
        <v>83</v>
      </c>
      <c r="BK2378" s="150">
        <f>ROUND(I2378*H2378,2)</f>
        <v>0</v>
      </c>
      <c r="BL2378" s="17" t="s">
        <v>199</v>
      </c>
      <c r="BM2378" s="149" t="s">
        <v>2942</v>
      </c>
    </row>
    <row r="2379" spans="2:65" s="1" customFormat="1" ht="16.5" customHeight="1" x14ac:dyDescent="0.2">
      <c r="B2379" s="32"/>
      <c r="C2379" s="137" t="s">
        <v>2943</v>
      </c>
      <c r="D2379" s="137" t="s">
        <v>284</v>
      </c>
      <c r="E2379" s="138" t="s">
        <v>2944</v>
      </c>
      <c r="F2379" s="139" t="s">
        <v>2945</v>
      </c>
      <c r="G2379" s="140" t="s">
        <v>2246</v>
      </c>
      <c r="H2379" s="141">
        <v>120</v>
      </c>
      <c r="I2379" s="142"/>
      <c r="J2379" s="143">
        <f>ROUND(I2379*H2379,2)</f>
        <v>0</v>
      </c>
      <c r="K2379" s="144"/>
      <c r="L2379" s="32"/>
      <c r="M2379" s="145" t="s">
        <v>1</v>
      </c>
      <c r="N2379" s="146" t="s">
        <v>41</v>
      </c>
      <c r="P2379" s="147">
        <f>O2379*H2379</f>
        <v>0</v>
      </c>
      <c r="Q2379" s="147">
        <v>0</v>
      </c>
      <c r="R2379" s="147">
        <f>Q2379*H2379</f>
        <v>0</v>
      </c>
      <c r="S2379" s="147">
        <v>0</v>
      </c>
      <c r="T2379" s="148">
        <f>S2379*H2379</f>
        <v>0</v>
      </c>
      <c r="AR2379" s="149" t="s">
        <v>199</v>
      </c>
      <c r="AT2379" s="149" t="s">
        <v>284</v>
      </c>
      <c r="AU2379" s="149" t="s">
        <v>85</v>
      </c>
      <c r="AY2379" s="17" t="s">
        <v>282</v>
      </c>
      <c r="BE2379" s="150">
        <f>IF(N2379="základní",J2379,0)</f>
        <v>0</v>
      </c>
      <c r="BF2379" s="150">
        <f>IF(N2379="snížená",J2379,0)</f>
        <v>0</v>
      </c>
      <c r="BG2379" s="150">
        <f>IF(N2379="zákl. přenesená",J2379,0)</f>
        <v>0</v>
      </c>
      <c r="BH2379" s="150">
        <f>IF(N2379="sníž. přenesená",J2379,0)</f>
        <v>0</v>
      </c>
      <c r="BI2379" s="150">
        <f>IF(N2379="nulová",J2379,0)</f>
        <v>0</v>
      </c>
      <c r="BJ2379" s="17" t="s">
        <v>83</v>
      </c>
      <c r="BK2379" s="150">
        <f>ROUND(I2379*H2379,2)</f>
        <v>0</v>
      </c>
      <c r="BL2379" s="17" t="s">
        <v>199</v>
      </c>
      <c r="BM2379" s="149" t="s">
        <v>2946</v>
      </c>
    </row>
    <row r="2380" spans="2:65" s="15" customFormat="1" x14ac:dyDescent="0.2">
      <c r="B2380" s="173"/>
      <c r="D2380" s="152" t="s">
        <v>290</v>
      </c>
      <c r="E2380" s="174" t="s">
        <v>1</v>
      </c>
      <c r="F2380" s="175" t="s">
        <v>2947</v>
      </c>
      <c r="H2380" s="174" t="s">
        <v>1</v>
      </c>
      <c r="I2380" s="176"/>
      <c r="L2380" s="173"/>
      <c r="M2380" s="177"/>
      <c r="T2380" s="178"/>
      <c r="AT2380" s="174" t="s">
        <v>290</v>
      </c>
      <c r="AU2380" s="174" t="s">
        <v>85</v>
      </c>
      <c r="AV2380" s="15" t="s">
        <v>83</v>
      </c>
      <c r="AW2380" s="15" t="s">
        <v>32</v>
      </c>
      <c r="AX2380" s="15" t="s">
        <v>76</v>
      </c>
      <c r="AY2380" s="174" t="s">
        <v>282</v>
      </c>
    </row>
    <row r="2381" spans="2:65" s="12" customFormat="1" x14ac:dyDescent="0.2">
      <c r="B2381" s="151"/>
      <c r="D2381" s="152" t="s">
        <v>290</v>
      </c>
      <c r="E2381" s="153" t="s">
        <v>1</v>
      </c>
      <c r="F2381" s="154" t="s">
        <v>1015</v>
      </c>
      <c r="H2381" s="155">
        <v>120</v>
      </c>
      <c r="I2381" s="156"/>
      <c r="L2381" s="151"/>
      <c r="M2381" s="157"/>
      <c r="T2381" s="158"/>
      <c r="AT2381" s="153" t="s">
        <v>290</v>
      </c>
      <c r="AU2381" s="153" t="s">
        <v>85</v>
      </c>
      <c r="AV2381" s="12" t="s">
        <v>85</v>
      </c>
      <c r="AW2381" s="12" t="s">
        <v>32</v>
      </c>
      <c r="AX2381" s="12" t="s">
        <v>76</v>
      </c>
      <c r="AY2381" s="153" t="s">
        <v>282</v>
      </c>
    </row>
    <row r="2382" spans="2:65" s="13" customFormat="1" x14ac:dyDescent="0.2">
      <c r="B2382" s="159"/>
      <c r="D2382" s="152" t="s">
        <v>290</v>
      </c>
      <c r="E2382" s="160" t="s">
        <v>1</v>
      </c>
      <c r="F2382" s="161" t="s">
        <v>292</v>
      </c>
      <c r="H2382" s="162">
        <v>120</v>
      </c>
      <c r="I2382" s="163"/>
      <c r="L2382" s="159"/>
      <c r="M2382" s="164"/>
      <c r="T2382" s="165"/>
      <c r="AT2382" s="160" t="s">
        <v>290</v>
      </c>
      <c r="AU2382" s="160" t="s">
        <v>85</v>
      </c>
      <c r="AV2382" s="13" t="s">
        <v>288</v>
      </c>
      <c r="AW2382" s="13" t="s">
        <v>32</v>
      </c>
      <c r="AX2382" s="13" t="s">
        <v>83</v>
      </c>
      <c r="AY2382" s="160" t="s">
        <v>282</v>
      </c>
    </row>
    <row r="2383" spans="2:65" s="1" customFormat="1" ht="37.9" customHeight="1" x14ac:dyDescent="0.2">
      <c r="B2383" s="32"/>
      <c r="C2383" s="179" t="s">
        <v>2948</v>
      </c>
      <c r="D2383" s="179" t="s">
        <v>1020</v>
      </c>
      <c r="E2383" s="180" t="s">
        <v>2949</v>
      </c>
      <c r="F2383" s="181" t="s">
        <v>2950</v>
      </c>
      <c r="G2383" s="182" t="s">
        <v>2246</v>
      </c>
      <c r="H2383" s="183">
        <v>120</v>
      </c>
      <c r="I2383" s="184"/>
      <c r="J2383" s="185">
        <f t="shared" ref="J2383:J2392" si="100">ROUND(I2383*H2383,2)</f>
        <v>0</v>
      </c>
      <c r="K2383" s="186"/>
      <c r="L2383" s="187"/>
      <c r="M2383" s="188" t="s">
        <v>1</v>
      </c>
      <c r="N2383" s="189" t="s">
        <v>41</v>
      </c>
      <c r="P2383" s="147">
        <f t="shared" ref="P2383:P2392" si="101">O2383*H2383</f>
        <v>0</v>
      </c>
      <c r="Q2383" s="147">
        <v>6.4999999999999997E-3</v>
      </c>
      <c r="R2383" s="147">
        <f t="shared" ref="R2383:R2392" si="102">Q2383*H2383</f>
        <v>0.77999999999999992</v>
      </c>
      <c r="S2383" s="147">
        <v>0</v>
      </c>
      <c r="T2383" s="148">
        <f t="shared" ref="T2383:T2392" si="103">S2383*H2383</f>
        <v>0</v>
      </c>
      <c r="AR2383" s="149" t="s">
        <v>498</v>
      </c>
      <c r="AT2383" s="149" t="s">
        <v>1020</v>
      </c>
      <c r="AU2383" s="149" t="s">
        <v>85</v>
      </c>
      <c r="AY2383" s="17" t="s">
        <v>282</v>
      </c>
      <c r="BE2383" s="150">
        <f t="shared" ref="BE2383:BE2392" si="104">IF(N2383="základní",J2383,0)</f>
        <v>0</v>
      </c>
      <c r="BF2383" s="150">
        <f t="shared" ref="BF2383:BF2392" si="105">IF(N2383="snížená",J2383,0)</f>
        <v>0</v>
      </c>
      <c r="BG2383" s="150">
        <f t="shared" ref="BG2383:BG2392" si="106">IF(N2383="zákl. přenesená",J2383,0)</f>
        <v>0</v>
      </c>
      <c r="BH2383" s="150">
        <f t="shared" ref="BH2383:BH2392" si="107">IF(N2383="sníž. přenesená",J2383,0)</f>
        <v>0</v>
      </c>
      <c r="BI2383" s="150">
        <f t="shared" ref="BI2383:BI2392" si="108">IF(N2383="nulová",J2383,0)</f>
        <v>0</v>
      </c>
      <c r="BJ2383" s="17" t="s">
        <v>83</v>
      </c>
      <c r="BK2383" s="150">
        <f t="shared" ref="BK2383:BK2392" si="109">ROUND(I2383*H2383,2)</f>
        <v>0</v>
      </c>
      <c r="BL2383" s="17" t="s">
        <v>199</v>
      </c>
      <c r="BM2383" s="149" t="s">
        <v>2951</v>
      </c>
    </row>
    <row r="2384" spans="2:65" s="1" customFormat="1" ht="24.2" customHeight="1" x14ac:dyDescent="0.2">
      <c r="B2384" s="32"/>
      <c r="C2384" s="137" t="s">
        <v>2952</v>
      </c>
      <c r="D2384" s="137" t="s">
        <v>284</v>
      </c>
      <c r="E2384" s="138" t="s">
        <v>2953</v>
      </c>
      <c r="F2384" s="139" t="s">
        <v>2954</v>
      </c>
      <c r="G2384" s="140" t="s">
        <v>2246</v>
      </c>
      <c r="H2384" s="141">
        <v>2</v>
      </c>
      <c r="I2384" s="142"/>
      <c r="J2384" s="143">
        <f t="shared" si="100"/>
        <v>0</v>
      </c>
      <c r="K2384" s="144"/>
      <c r="L2384" s="32"/>
      <c r="M2384" s="145" t="s">
        <v>1</v>
      </c>
      <c r="N2384" s="146" t="s">
        <v>41</v>
      </c>
      <c r="P2384" s="147">
        <f t="shared" si="101"/>
        <v>0</v>
      </c>
      <c r="Q2384" s="147">
        <v>0</v>
      </c>
      <c r="R2384" s="147">
        <f t="shared" si="102"/>
        <v>0</v>
      </c>
      <c r="S2384" s="147">
        <v>0</v>
      </c>
      <c r="T2384" s="148">
        <f t="shared" si="103"/>
        <v>0</v>
      </c>
      <c r="AR2384" s="149" t="s">
        <v>199</v>
      </c>
      <c r="AT2384" s="149" t="s">
        <v>284</v>
      </c>
      <c r="AU2384" s="149" t="s">
        <v>85</v>
      </c>
      <c r="AY2384" s="17" t="s">
        <v>282</v>
      </c>
      <c r="BE2384" s="150">
        <f t="shared" si="104"/>
        <v>0</v>
      </c>
      <c r="BF2384" s="150">
        <f t="shared" si="105"/>
        <v>0</v>
      </c>
      <c r="BG2384" s="150">
        <f t="shared" si="106"/>
        <v>0</v>
      </c>
      <c r="BH2384" s="150">
        <f t="shared" si="107"/>
        <v>0</v>
      </c>
      <c r="BI2384" s="150">
        <f t="shared" si="108"/>
        <v>0</v>
      </c>
      <c r="BJ2384" s="17" t="s">
        <v>83</v>
      </c>
      <c r="BK2384" s="150">
        <f t="shared" si="109"/>
        <v>0</v>
      </c>
      <c r="BL2384" s="17" t="s">
        <v>199</v>
      </c>
      <c r="BM2384" s="149" t="s">
        <v>2955</v>
      </c>
    </row>
    <row r="2385" spans="2:65" s="1" customFormat="1" ht="37.9" customHeight="1" x14ac:dyDescent="0.2">
      <c r="B2385" s="32"/>
      <c r="C2385" s="179" t="s">
        <v>2956</v>
      </c>
      <c r="D2385" s="179" t="s">
        <v>1020</v>
      </c>
      <c r="E2385" s="180" t="s">
        <v>2957</v>
      </c>
      <c r="F2385" s="181" t="s">
        <v>2958</v>
      </c>
      <c r="G2385" s="182" t="s">
        <v>613</v>
      </c>
      <c r="H2385" s="183">
        <v>2</v>
      </c>
      <c r="I2385" s="184"/>
      <c r="J2385" s="185">
        <f t="shared" si="100"/>
        <v>0</v>
      </c>
      <c r="K2385" s="186"/>
      <c r="L2385" s="187"/>
      <c r="M2385" s="188" t="s">
        <v>1</v>
      </c>
      <c r="N2385" s="189" t="s">
        <v>41</v>
      </c>
      <c r="P2385" s="147">
        <f t="shared" si="101"/>
        <v>0</v>
      </c>
      <c r="Q2385" s="147">
        <v>3.1E-4</v>
      </c>
      <c r="R2385" s="147">
        <f t="shared" si="102"/>
        <v>6.2E-4</v>
      </c>
      <c r="S2385" s="147">
        <v>0</v>
      </c>
      <c r="T2385" s="148">
        <f t="shared" si="103"/>
        <v>0</v>
      </c>
      <c r="AR2385" s="149" t="s">
        <v>498</v>
      </c>
      <c r="AT2385" s="149" t="s">
        <v>1020</v>
      </c>
      <c r="AU2385" s="149" t="s">
        <v>85</v>
      </c>
      <c r="AY2385" s="17" t="s">
        <v>282</v>
      </c>
      <c r="BE2385" s="150">
        <f t="shared" si="104"/>
        <v>0</v>
      </c>
      <c r="BF2385" s="150">
        <f t="shared" si="105"/>
        <v>0</v>
      </c>
      <c r="BG2385" s="150">
        <f t="shared" si="106"/>
        <v>0</v>
      </c>
      <c r="BH2385" s="150">
        <f t="shared" si="107"/>
        <v>0</v>
      </c>
      <c r="BI2385" s="150">
        <f t="shared" si="108"/>
        <v>0</v>
      </c>
      <c r="BJ2385" s="17" t="s">
        <v>83</v>
      </c>
      <c r="BK2385" s="150">
        <f t="shared" si="109"/>
        <v>0</v>
      </c>
      <c r="BL2385" s="17" t="s">
        <v>199</v>
      </c>
      <c r="BM2385" s="149" t="s">
        <v>2959</v>
      </c>
    </row>
    <row r="2386" spans="2:65" s="1" customFormat="1" ht="24.2" customHeight="1" x14ac:dyDescent="0.2">
      <c r="B2386" s="32"/>
      <c r="C2386" s="137" t="s">
        <v>2960</v>
      </c>
      <c r="D2386" s="137" t="s">
        <v>284</v>
      </c>
      <c r="E2386" s="138" t="s">
        <v>2961</v>
      </c>
      <c r="F2386" s="139" t="s">
        <v>2962</v>
      </c>
      <c r="G2386" s="140" t="s">
        <v>2246</v>
      </c>
      <c r="H2386" s="141">
        <v>2</v>
      </c>
      <c r="I2386" s="142"/>
      <c r="J2386" s="143">
        <f t="shared" si="100"/>
        <v>0</v>
      </c>
      <c r="K2386" s="144"/>
      <c r="L2386" s="32"/>
      <c r="M2386" s="145" t="s">
        <v>1</v>
      </c>
      <c r="N2386" s="146" t="s">
        <v>41</v>
      </c>
      <c r="P2386" s="147">
        <f t="shared" si="101"/>
        <v>0</v>
      </c>
      <c r="Q2386" s="147">
        <v>0</v>
      </c>
      <c r="R2386" s="147">
        <f t="shared" si="102"/>
        <v>0</v>
      </c>
      <c r="S2386" s="147">
        <v>0</v>
      </c>
      <c r="T2386" s="148">
        <f t="shared" si="103"/>
        <v>0</v>
      </c>
      <c r="AR2386" s="149" t="s">
        <v>199</v>
      </c>
      <c r="AT2386" s="149" t="s">
        <v>284</v>
      </c>
      <c r="AU2386" s="149" t="s">
        <v>85</v>
      </c>
      <c r="AY2386" s="17" t="s">
        <v>282</v>
      </c>
      <c r="BE2386" s="150">
        <f t="shared" si="104"/>
        <v>0</v>
      </c>
      <c r="BF2386" s="150">
        <f t="shared" si="105"/>
        <v>0</v>
      </c>
      <c r="BG2386" s="150">
        <f t="shared" si="106"/>
        <v>0</v>
      </c>
      <c r="BH2386" s="150">
        <f t="shared" si="107"/>
        <v>0</v>
      </c>
      <c r="BI2386" s="150">
        <f t="shared" si="108"/>
        <v>0</v>
      </c>
      <c r="BJ2386" s="17" t="s">
        <v>83</v>
      </c>
      <c r="BK2386" s="150">
        <f t="shared" si="109"/>
        <v>0</v>
      </c>
      <c r="BL2386" s="17" t="s">
        <v>199</v>
      </c>
      <c r="BM2386" s="149" t="s">
        <v>2963</v>
      </c>
    </row>
    <row r="2387" spans="2:65" s="1" customFormat="1" ht="55.5" customHeight="1" x14ac:dyDescent="0.2">
      <c r="B2387" s="32"/>
      <c r="C2387" s="179" t="s">
        <v>2964</v>
      </c>
      <c r="D2387" s="179" t="s">
        <v>1020</v>
      </c>
      <c r="E2387" s="180" t="s">
        <v>2965</v>
      </c>
      <c r="F2387" s="181" t="s">
        <v>2966</v>
      </c>
      <c r="G2387" s="182" t="s">
        <v>613</v>
      </c>
      <c r="H2387" s="183">
        <v>2</v>
      </c>
      <c r="I2387" s="184"/>
      <c r="J2387" s="185">
        <f t="shared" si="100"/>
        <v>0</v>
      </c>
      <c r="K2387" s="186"/>
      <c r="L2387" s="187"/>
      <c r="M2387" s="188" t="s">
        <v>1</v>
      </c>
      <c r="N2387" s="189" t="s">
        <v>41</v>
      </c>
      <c r="P2387" s="147">
        <f t="shared" si="101"/>
        <v>0</v>
      </c>
      <c r="Q2387" s="147">
        <v>3.1E-4</v>
      </c>
      <c r="R2387" s="147">
        <f t="shared" si="102"/>
        <v>6.2E-4</v>
      </c>
      <c r="S2387" s="147">
        <v>0</v>
      </c>
      <c r="T2387" s="148">
        <f t="shared" si="103"/>
        <v>0</v>
      </c>
      <c r="AR2387" s="149" t="s">
        <v>498</v>
      </c>
      <c r="AT2387" s="149" t="s">
        <v>1020</v>
      </c>
      <c r="AU2387" s="149" t="s">
        <v>85</v>
      </c>
      <c r="AY2387" s="17" t="s">
        <v>282</v>
      </c>
      <c r="BE2387" s="150">
        <f t="shared" si="104"/>
        <v>0</v>
      </c>
      <c r="BF2387" s="150">
        <f t="shared" si="105"/>
        <v>0</v>
      </c>
      <c r="BG2387" s="150">
        <f t="shared" si="106"/>
        <v>0</v>
      </c>
      <c r="BH2387" s="150">
        <f t="shared" si="107"/>
        <v>0</v>
      </c>
      <c r="BI2387" s="150">
        <f t="shared" si="108"/>
        <v>0</v>
      </c>
      <c r="BJ2387" s="17" t="s">
        <v>83</v>
      </c>
      <c r="BK2387" s="150">
        <f t="shared" si="109"/>
        <v>0</v>
      </c>
      <c r="BL2387" s="17" t="s">
        <v>199</v>
      </c>
      <c r="BM2387" s="149" t="s">
        <v>2967</v>
      </c>
    </row>
    <row r="2388" spans="2:65" s="1" customFormat="1" ht="24.2" customHeight="1" x14ac:dyDescent="0.2">
      <c r="B2388" s="32"/>
      <c r="C2388" s="137" t="s">
        <v>2968</v>
      </c>
      <c r="D2388" s="137" t="s">
        <v>284</v>
      </c>
      <c r="E2388" s="138" t="s">
        <v>2969</v>
      </c>
      <c r="F2388" s="139" t="s">
        <v>2970</v>
      </c>
      <c r="G2388" s="140" t="s">
        <v>2246</v>
      </c>
      <c r="H2388" s="141">
        <v>4</v>
      </c>
      <c r="I2388" s="142"/>
      <c r="J2388" s="143">
        <f t="shared" si="100"/>
        <v>0</v>
      </c>
      <c r="K2388" s="144"/>
      <c r="L2388" s="32"/>
      <c r="M2388" s="145" t="s">
        <v>1</v>
      </c>
      <c r="N2388" s="146" t="s">
        <v>41</v>
      </c>
      <c r="P2388" s="147">
        <f t="shared" si="101"/>
        <v>0</v>
      </c>
      <c r="Q2388" s="147">
        <v>0</v>
      </c>
      <c r="R2388" s="147">
        <f t="shared" si="102"/>
        <v>0</v>
      </c>
      <c r="S2388" s="147">
        <v>0</v>
      </c>
      <c r="T2388" s="148">
        <f t="shared" si="103"/>
        <v>0</v>
      </c>
      <c r="AR2388" s="149" t="s">
        <v>199</v>
      </c>
      <c r="AT2388" s="149" t="s">
        <v>284</v>
      </c>
      <c r="AU2388" s="149" t="s">
        <v>85</v>
      </c>
      <c r="AY2388" s="17" t="s">
        <v>282</v>
      </c>
      <c r="BE2388" s="150">
        <f t="shared" si="104"/>
        <v>0</v>
      </c>
      <c r="BF2388" s="150">
        <f t="shared" si="105"/>
        <v>0</v>
      </c>
      <c r="BG2388" s="150">
        <f t="shared" si="106"/>
        <v>0</v>
      </c>
      <c r="BH2388" s="150">
        <f t="shared" si="107"/>
        <v>0</v>
      </c>
      <c r="BI2388" s="150">
        <f t="shared" si="108"/>
        <v>0</v>
      </c>
      <c r="BJ2388" s="17" t="s">
        <v>83</v>
      </c>
      <c r="BK2388" s="150">
        <f t="shared" si="109"/>
        <v>0</v>
      </c>
      <c r="BL2388" s="17" t="s">
        <v>199</v>
      </c>
      <c r="BM2388" s="149" t="s">
        <v>2971</v>
      </c>
    </row>
    <row r="2389" spans="2:65" s="1" customFormat="1" ht="37.9" customHeight="1" x14ac:dyDescent="0.2">
      <c r="B2389" s="32"/>
      <c r="C2389" s="179" t="s">
        <v>2972</v>
      </c>
      <c r="D2389" s="179" t="s">
        <v>1020</v>
      </c>
      <c r="E2389" s="180" t="s">
        <v>2973</v>
      </c>
      <c r="F2389" s="181" t="s">
        <v>2974</v>
      </c>
      <c r="G2389" s="182" t="s">
        <v>613</v>
      </c>
      <c r="H2389" s="183">
        <v>4</v>
      </c>
      <c r="I2389" s="184"/>
      <c r="J2389" s="185">
        <f t="shared" si="100"/>
        <v>0</v>
      </c>
      <c r="K2389" s="186"/>
      <c r="L2389" s="187"/>
      <c r="M2389" s="188" t="s">
        <v>1</v>
      </c>
      <c r="N2389" s="189" t="s">
        <v>41</v>
      </c>
      <c r="P2389" s="147">
        <f t="shared" si="101"/>
        <v>0</v>
      </c>
      <c r="Q2389" s="147">
        <v>3.1E-4</v>
      </c>
      <c r="R2389" s="147">
        <f t="shared" si="102"/>
        <v>1.24E-3</v>
      </c>
      <c r="S2389" s="147">
        <v>0</v>
      </c>
      <c r="T2389" s="148">
        <f t="shared" si="103"/>
        <v>0</v>
      </c>
      <c r="AR2389" s="149" t="s">
        <v>498</v>
      </c>
      <c r="AT2389" s="149" t="s">
        <v>1020</v>
      </c>
      <c r="AU2389" s="149" t="s">
        <v>85</v>
      </c>
      <c r="AY2389" s="17" t="s">
        <v>282</v>
      </c>
      <c r="BE2389" s="150">
        <f t="shared" si="104"/>
        <v>0</v>
      </c>
      <c r="BF2389" s="150">
        <f t="shared" si="105"/>
        <v>0</v>
      </c>
      <c r="BG2389" s="150">
        <f t="shared" si="106"/>
        <v>0</v>
      </c>
      <c r="BH2389" s="150">
        <f t="shared" si="107"/>
        <v>0</v>
      </c>
      <c r="BI2389" s="150">
        <f t="shared" si="108"/>
        <v>0</v>
      </c>
      <c r="BJ2389" s="17" t="s">
        <v>83</v>
      </c>
      <c r="BK2389" s="150">
        <f t="shared" si="109"/>
        <v>0</v>
      </c>
      <c r="BL2389" s="17" t="s">
        <v>199</v>
      </c>
      <c r="BM2389" s="149" t="s">
        <v>2975</v>
      </c>
    </row>
    <row r="2390" spans="2:65" s="1" customFormat="1" ht="24.2" customHeight="1" x14ac:dyDescent="0.2">
      <c r="B2390" s="32"/>
      <c r="C2390" s="137" t="s">
        <v>2976</v>
      </c>
      <c r="D2390" s="137" t="s">
        <v>284</v>
      </c>
      <c r="E2390" s="138" t="s">
        <v>2977</v>
      </c>
      <c r="F2390" s="139" t="s">
        <v>2978</v>
      </c>
      <c r="G2390" s="140" t="s">
        <v>2246</v>
      </c>
      <c r="H2390" s="141">
        <v>1</v>
      </c>
      <c r="I2390" s="142"/>
      <c r="J2390" s="143">
        <f t="shared" si="100"/>
        <v>0</v>
      </c>
      <c r="K2390" s="144"/>
      <c r="L2390" s="32"/>
      <c r="M2390" s="145" t="s">
        <v>1</v>
      </c>
      <c r="N2390" s="146" t="s">
        <v>41</v>
      </c>
      <c r="P2390" s="147">
        <f t="shared" si="101"/>
        <v>0</v>
      </c>
      <c r="Q2390" s="147">
        <v>0</v>
      </c>
      <c r="R2390" s="147">
        <f t="shared" si="102"/>
        <v>0</v>
      </c>
      <c r="S2390" s="147">
        <v>0</v>
      </c>
      <c r="T2390" s="148">
        <f t="shared" si="103"/>
        <v>0</v>
      </c>
      <c r="AR2390" s="149" t="s">
        <v>199</v>
      </c>
      <c r="AT2390" s="149" t="s">
        <v>284</v>
      </c>
      <c r="AU2390" s="149" t="s">
        <v>85</v>
      </c>
      <c r="AY2390" s="17" t="s">
        <v>282</v>
      </c>
      <c r="BE2390" s="150">
        <f t="shared" si="104"/>
        <v>0</v>
      </c>
      <c r="BF2390" s="150">
        <f t="shared" si="105"/>
        <v>0</v>
      </c>
      <c r="BG2390" s="150">
        <f t="shared" si="106"/>
        <v>0</v>
      </c>
      <c r="BH2390" s="150">
        <f t="shared" si="107"/>
        <v>0</v>
      </c>
      <c r="BI2390" s="150">
        <f t="shared" si="108"/>
        <v>0</v>
      </c>
      <c r="BJ2390" s="17" t="s">
        <v>83</v>
      </c>
      <c r="BK2390" s="150">
        <f t="shared" si="109"/>
        <v>0</v>
      </c>
      <c r="BL2390" s="17" t="s">
        <v>199</v>
      </c>
      <c r="BM2390" s="149" t="s">
        <v>2979</v>
      </c>
    </row>
    <row r="2391" spans="2:65" s="1" customFormat="1" ht="66.75" customHeight="1" x14ac:dyDescent="0.2">
      <c r="B2391" s="32"/>
      <c r="C2391" s="179" t="s">
        <v>2980</v>
      </c>
      <c r="D2391" s="179" t="s">
        <v>1020</v>
      </c>
      <c r="E2391" s="180" t="s">
        <v>2981</v>
      </c>
      <c r="F2391" s="181" t="s">
        <v>2982</v>
      </c>
      <c r="G2391" s="182" t="s">
        <v>613</v>
      </c>
      <c r="H2391" s="183">
        <v>1</v>
      </c>
      <c r="I2391" s="184"/>
      <c r="J2391" s="185">
        <f t="shared" si="100"/>
        <v>0</v>
      </c>
      <c r="K2391" s="186"/>
      <c r="L2391" s="187"/>
      <c r="M2391" s="188" t="s">
        <v>1</v>
      </c>
      <c r="N2391" s="189" t="s">
        <v>41</v>
      </c>
      <c r="P2391" s="147">
        <f t="shared" si="101"/>
        <v>0</v>
      </c>
      <c r="Q2391" s="147">
        <v>0.25800000000000001</v>
      </c>
      <c r="R2391" s="147">
        <f t="shared" si="102"/>
        <v>0.25800000000000001</v>
      </c>
      <c r="S2391" s="147">
        <v>0</v>
      </c>
      <c r="T2391" s="148">
        <f t="shared" si="103"/>
        <v>0</v>
      </c>
      <c r="AR2391" s="149" t="s">
        <v>498</v>
      </c>
      <c r="AT2391" s="149" t="s">
        <v>1020</v>
      </c>
      <c r="AU2391" s="149" t="s">
        <v>85</v>
      </c>
      <c r="AY2391" s="17" t="s">
        <v>282</v>
      </c>
      <c r="BE2391" s="150">
        <f t="shared" si="104"/>
        <v>0</v>
      </c>
      <c r="BF2391" s="150">
        <f t="shared" si="105"/>
        <v>0</v>
      </c>
      <c r="BG2391" s="150">
        <f t="shared" si="106"/>
        <v>0</v>
      </c>
      <c r="BH2391" s="150">
        <f t="shared" si="107"/>
        <v>0</v>
      </c>
      <c r="BI2391" s="150">
        <f t="shared" si="108"/>
        <v>0</v>
      </c>
      <c r="BJ2391" s="17" t="s">
        <v>83</v>
      </c>
      <c r="BK2391" s="150">
        <f t="shared" si="109"/>
        <v>0</v>
      </c>
      <c r="BL2391" s="17" t="s">
        <v>199</v>
      </c>
      <c r="BM2391" s="149" t="s">
        <v>2983</v>
      </c>
    </row>
    <row r="2392" spans="2:65" s="1" customFormat="1" ht="16.5" customHeight="1" x14ac:dyDescent="0.2">
      <c r="B2392" s="32"/>
      <c r="C2392" s="137" t="s">
        <v>2984</v>
      </c>
      <c r="D2392" s="137" t="s">
        <v>284</v>
      </c>
      <c r="E2392" s="138" t="s">
        <v>2985</v>
      </c>
      <c r="F2392" s="139" t="s">
        <v>2986</v>
      </c>
      <c r="G2392" s="140" t="s">
        <v>2987</v>
      </c>
      <c r="H2392" s="141">
        <v>9798.3860000000004</v>
      </c>
      <c r="I2392" s="142"/>
      <c r="J2392" s="143">
        <f t="shared" si="100"/>
        <v>0</v>
      </c>
      <c r="K2392" s="144"/>
      <c r="L2392" s="32"/>
      <c r="M2392" s="145" t="s">
        <v>1</v>
      </c>
      <c r="N2392" s="146" t="s">
        <v>41</v>
      </c>
      <c r="P2392" s="147">
        <f t="shared" si="101"/>
        <v>0</v>
      </c>
      <c r="Q2392" s="147">
        <v>5.0000000000000002E-5</v>
      </c>
      <c r="R2392" s="147">
        <f t="shared" si="102"/>
        <v>0.48991930000000006</v>
      </c>
      <c r="S2392" s="147">
        <v>0</v>
      </c>
      <c r="T2392" s="148">
        <f t="shared" si="103"/>
        <v>0</v>
      </c>
      <c r="AR2392" s="149" t="s">
        <v>199</v>
      </c>
      <c r="AT2392" s="149" t="s">
        <v>284</v>
      </c>
      <c r="AU2392" s="149" t="s">
        <v>85</v>
      </c>
      <c r="AY2392" s="17" t="s">
        <v>282</v>
      </c>
      <c r="BE2392" s="150">
        <f t="shared" si="104"/>
        <v>0</v>
      </c>
      <c r="BF2392" s="150">
        <f t="shared" si="105"/>
        <v>0</v>
      </c>
      <c r="BG2392" s="150">
        <f t="shared" si="106"/>
        <v>0</v>
      </c>
      <c r="BH2392" s="150">
        <f t="shared" si="107"/>
        <v>0</v>
      </c>
      <c r="BI2392" s="150">
        <f t="shared" si="108"/>
        <v>0</v>
      </c>
      <c r="BJ2392" s="17" t="s">
        <v>83</v>
      </c>
      <c r="BK2392" s="150">
        <f t="shared" si="109"/>
        <v>0</v>
      </c>
      <c r="BL2392" s="17" t="s">
        <v>199</v>
      </c>
      <c r="BM2392" s="149" t="s">
        <v>2988</v>
      </c>
    </row>
    <row r="2393" spans="2:65" s="15" customFormat="1" x14ac:dyDescent="0.2">
      <c r="B2393" s="173"/>
      <c r="D2393" s="152" t="s">
        <v>290</v>
      </c>
      <c r="E2393" s="174" t="s">
        <v>1</v>
      </c>
      <c r="F2393" s="175" t="s">
        <v>2989</v>
      </c>
      <c r="H2393" s="174" t="s">
        <v>1</v>
      </c>
      <c r="I2393" s="176"/>
      <c r="L2393" s="173"/>
      <c r="M2393" s="177"/>
      <c r="T2393" s="178"/>
      <c r="AT2393" s="174" t="s">
        <v>290</v>
      </c>
      <c r="AU2393" s="174" t="s">
        <v>85</v>
      </c>
      <c r="AV2393" s="15" t="s">
        <v>83</v>
      </c>
      <c r="AW2393" s="15" t="s">
        <v>32</v>
      </c>
      <c r="AX2393" s="15" t="s">
        <v>76</v>
      </c>
      <c r="AY2393" s="174" t="s">
        <v>282</v>
      </c>
    </row>
    <row r="2394" spans="2:65" s="12" customFormat="1" x14ac:dyDescent="0.2">
      <c r="B2394" s="151"/>
      <c r="D2394" s="152" t="s">
        <v>290</v>
      </c>
      <c r="E2394" s="153" t="s">
        <v>1</v>
      </c>
      <c r="F2394" s="154" t="s">
        <v>2990</v>
      </c>
      <c r="H2394" s="155">
        <v>109.63</v>
      </c>
      <c r="I2394" s="156"/>
      <c r="L2394" s="151"/>
      <c r="M2394" s="157"/>
      <c r="T2394" s="158"/>
      <c r="AT2394" s="153" t="s">
        <v>290</v>
      </c>
      <c r="AU2394" s="153" t="s">
        <v>85</v>
      </c>
      <c r="AV2394" s="12" t="s">
        <v>85</v>
      </c>
      <c r="AW2394" s="12" t="s">
        <v>32</v>
      </c>
      <c r="AX2394" s="12" t="s">
        <v>76</v>
      </c>
      <c r="AY2394" s="153" t="s">
        <v>282</v>
      </c>
    </row>
    <row r="2395" spans="2:65" s="15" customFormat="1" x14ac:dyDescent="0.2">
      <c r="B2395" s="173"/>
      <c r="D2395" s="152" t="s">
        <v>290</v>
      </c>
      <c r="E2395" s="174" t="s">
        <v>1</v>
      </c>
      <c r="F2395" s="175" t="s">
        <v>2991</v>
      </c>
      <c r="H2395" s="174" t="s">
        <v>1</v>
      </c>
      <c r="I2395" s="176"/>
      <c r="L2395" s="173"/>
      <c r="M2395" s="177"/>
      <c r="T2395" s="178"/>
      <c r="AT2395" s="174" t="s">
        <v>290</v>
      </c>
      <c r="AU2395" s="174" t="s">
        <v>85</v>
      </c>
      <c r="AV2395" s="15" t="s">
        <v>83</v>
      </c>
      <c r="AW2395" s="15" t="s">
        <v>32</v>
      </c>
      <c r="AX2395" s="15" t="s">
        <v>76</v>
      </c>
      <c r="AY2395" s="174" t="s">
        <v>282</v>
      </c>
    </row>
    <row r="2396" spans="2:65" s="12" customFormat="1" x14ac:dyDescent="0.2">
      <c r="B2396" s="151"/>
      <c r="D2396" s="152" t="s">
        <v>290</v>
      </c>
      <c r="E2396" s="153" t="s">
        <v>1</v>
      </c>
      <c r="F2396" s="154" t="s">
        <v>2992</v>
      </c>
      <c r="H2396" s="155">
        <v>420.59</v>
      </c>
      <c r="I2396" s="156"/>
      <c r="L2396" s="151"/>
      <c r="M2396" s="157"/>
      <c r="T2396" s="158"/>
      <c r="AT2396" s="153" t="s">
        <v>290</v>
      </c>
      <c r="AU2396" s="153" t="s">
        <v>85</v>
      </c>
      <c r="AV2396" s="12" t="s">
        <v>85</v>
      </c>
      <c r="AW2396" s="12" t="s">
        <v>32</v>
      </c>
      <c r="AX2396" s="12" t="s">
        <v>76</v>
      </c>
      <c r="AY2396" s="153" t="s">
        <v>282</v>
      </c>
    </row>
    <row r="2397" spans="2:65" s="15" customFormat="1" x14ac:dyDescent="0.2">
      <c r="B2397" s="173"/>
      <c r="D2397" s="152" t="s">
        <v>290</v>
      </c>
      <c r="E2397" s="174" t="s">
        <v>1</v>
      </c>
      <c r="F2397" s="175" t="s">
        <v>2064</v>
      </c>
      <c r="H2397" s="174" t="s">
        <v>1</v>
      </c>
      <c r="I2397" s="176"/>
      <c r="L2397" s="173"/>
      <c r="M2397" s="177"/>
      <c r="T2397" s="178"/>
      <c r="AT2397" s="174" t="s">
        <v>290</v>
      </c>
      <c r="AU2397" s="174" t="s">
        <v>85</v>
      </c>
      <c r="AV2397" s="15" t="s">
        <v>83</v>
      </c>
      <c r="AW2397" s="15" t="s">
        <v>32</v>
      </c>
      <c r="AX2397" s="15" t="s">
        <v>76</v>
      </c>
      <c r="AY2397" s="174" t="s">
        <v>282</v>
      </c>
    </row>
    <row r="2398" spans="2:65" s="12" customFormat="1" x14ac:dyDescent="0.2">
      <c r="B2398" s="151"/>
      <c r="D2398" s="152" t="s">
        <v>290</v>
      </c>
      <c r="E2398" s="153" t="s">
        <v>1</v>
      </c>
      <c r="F2398" s="154" t="s">
        <v>2993</v>
      </c>
      <c r="H2398" s="155">
        <v>8542.8909999999996</v>
      </c>
      <c r="I2398" s="156"/>
      <c r="L2398" s="151"/>
      <c r="M2398" s="157"/>
      <c r="T2398" s="158"/>
      <c r="AT2398" s="153" t="s">
        <v>290</v>
      </c>
      <c r="AU2398" s="153" t="s">
        <v>85</v>
      </c>
      <c r="AV2398" s="12" t="s">
        <v>85</v>
      </c>
      <c r="AW2398" s="12" t="s">
        <v>32</v>
      </c>
      <c r="AX2398" s="12" t="s">
        <v>76</v>
      </c>
      <c r="AY2398" s="153" t="s">
        <v>282</v>
      </c>
    </row>
    <row r="2399" spans="2:65" s="15" customFormat="1" x14ac:dyDescent="0.2">
      <c r="B2399" s="173"/>
      <c r="D2399" s="152" t="s">
        <v>290</v>
      </c>
      <c r="E2399" s="174" t="s">
        <v>1</v>
      </c>
      <c r="F2399" s="175" t="s">
        <v>2994</v>
      </c>
      <c r="H2399" s="174" t="s">
        <v>1</v>
      </c>
      <c r="I2399" s="176"/>
      <c r="L2399" s="173"/>
      <c r="M2399" s="177"/>
      <c r="T2399" s="178"/>
      <c r="AT2399" s="174" t="s">
        <v>290</v>
      </c>
      <c r="AU2399" s="174" t="s">
        <v>85</v>
      </c>
      <c r="AV2399" s="15" t="s">
        <v>83</v>
      </c>
      <c r="AW2399" s="15" t="s">
        <v>32</v>
      </c>
      <c r="AX2399" s="15" t="s">
        <v>76</v>
      </c>
      <c r="AY2399" s="174" t="s">
        <v>282</v>
      </c>
    </row>
    <row r="2400" spans="2:65" s="12" customFormat="1" x14ac:dyDescent="0.2">
      <c r="B2400" s="151"/>
      <c r="D2400" s="152" t="s">
        <v>290</v>
      </c>
      <c r="E2400" s="153" t="s">
        <v>1</v>
      </c>
      <c r="F2400" s="154" t="s">
        <v>2995</v>
      </c>
      <c r="H2400" s="155">
        <v>714.93399999999997</v>
      </c>
      <c r="I2400" s="156"/>
      <c r="L2400" s="151"/>
      <c r="M2400" s="157"/>
      <c r="T2400" s="158"/>
      <c r="AT2400" s="153" t="s">
        <v>290</v>
      </c>
      <c r="AU2400" s="153" t="s">
        <v>85</v>
      </c>
      <c r="AV2400" s="12" t="s">
        <v>85</v>
      </c>
      <c r="AW2400" s="12" t="s">
        <v>32</v>
      </c>
      <c r="AX2400" s="12" t="s">
        <v>76</v>
      </c>
      <c r="AY2400" s="153" t="s">
        <v>282</v>
      </c>
    </row>
    <row r="2401" spans="2:65" s="15" customFormat="1" x14ac:dyDescent="0.2">
      <c r="B2401" s="173"/>
      <c r="D2401" s="152" t="s">
        <v>290</v>
      </c>
      <c r="E2401" s="174" t="s">
        <v>1</v>
      </c>
      <c r="F2401" s="175" t="s">
        <v>2996</v>
      </c>
      <c r="H2401" s="174" t="s">
        <v>1</v>
      </c>
      <c r="I2401" s="176"/>
      <c r="L2401" s="173"/>
      <c r="M2401" s="177"/>
      <c r="T2401" s="178"/>
      <c r="AT2401" s="174" t="s">
        <v>290</v>
      </c>
      <c r="AU2401" s="174" t="s">
        <v>85</v>
      </c>
      <c r="AV2401" s="15" t="s">
        <v>83</v>
      </c>
      <c r="AW2401" s="15" t="s">
        <v>32</v>
      </c>
      <c r="AX2401" s="15" t="s">
        <v>76</v>
      </c>
      <c r="AY2401" s="174" t="s">
        <v>282</v>
      </c>
    </row>
    <row r="2402" spans="2:65" s="12" customFormat="1" x14ac:dyDescent="0.2">
      <c r="B2402" s="151"/>
      <c r="D2402" s="152" t="s">
        <v>290</v>
      </c>
      <c r="E2402" s="153" t="s">
        <v>1</v>
      </c>
      <c r="F2402" s="154" t="s">
        <v>2997</v>
      </c>
      <c r="H2402" s="155">
        <v>10.340999999999999</v>
      </c>
      <c r="I2402" s="156"/>
      <c r="L2402" s="151"/>
      <c r="M2402" s="157"/>
      <c r="T2402" s="158"/>
      <c r="AT2402" s="153" t="s">
        <v>290</v>
      </c>
      <c r="AU2402" s="153" t="s">
        <v>85</v>
      </c>
      <c r="AV2402" s="12" t="s">
        <v>85</v>
      </c>
      <c r="AW2402" s="12" t="s">
        <v>32</v>
      </c>
      <c r="AX2402" s="12" t="s">
        <v>76</v>
      </c>
      <c r="AY2402" s="153" t="s">
        <v>282</v>
      </c>
    </row>
    <row r="2403" spans="2:65" s="13" customFormat="1" x14ac:dyDescent="0.2">
      <c r="B2403" s="159"/>
      <c r="D2403" s="152" t="s">
        <v>290</v>
      </c>
      <c r="E2403" s="160" t="s">
        <v>1</v>
      </c>
      <c r="F2403" s="161" t="s">
        <v>292</v>
      </c>
      <c r="H2403" s="162">
        <v>9798.3860000000004</v>
      </c>
      <c r="I2403" s="163"/>
      <c r="L2403" s="159"/>
      <c r="M2403" s="164"/>
      <c r="T2403" s="165"/>
      <c r="AT2403" s="160" t="s">
        <v>290</v>
      </c>
      <c r="AU2403" s="160" t="s">
        <v>85</v>
      </c>
      <c r="AV2403" s="13" t="s">
        <v>288</v>
      </c>
      <c r="AW2403" s="13" t="s">
        <v>32</v>
      </c>
      <c r="AX2403" s="13" t="s">
        <v>83</v>
      </c>
      <c r="AY2403" s="160" t="s">
        <v>282</v>
      </c>
    </row>
    <row r="2404" spans="2:65" s="1" customFormat="1" ht="16.5" customHeight="1" x14ac:dyDescent="0.2">
      <c r="B2404" s="32"/>
      <c r="C2404" s="179" t="s">
        <v>2998</v>
      </c>
      <c r="D2404" s="179" t="s">
        <v>1020</v>
      </c>
      <c r="E2404" s="180" t="s">
        <v>2999</v>
      </c>
      <c r="F2404" s="181" t="s">
        <v>3000</v>
      </c>
      <c r="G2404" s="182" t="s">
        <v>376</v>
      </c>
      <c r="H2404" s="183">
        <v>0.11</v>
      </c>
      <c r="I2404" s="184"/>
      <c r="J2404" s="185">
        <f>ROUND(I2404*H2404,2)</f>
        <v>0</v>
      </c>
      <c r="K2404" s="186"/>
      <c r="L2404" s="187"/>
      <c r="M2404" s="188" t="s">
        <v>1</v>
      </c>
      <c r="N2404" s="189" t="s">
        <v>41</v>
      </c>
      <c r="P2404" s="147">
        <f>O2404*H2404</f>
        <v>0</v>
      </c>
      <c r="Q2404" s="147">
        <v>1</v>
      </c>
      <c r="R2404" s="147">
        <f>Q2404*H2404</f>
        <v>0.11</v>
      </c>
      <c r="S2404" s="147">
        <v>0</v>
      </c>
      <c r="T2404" s="148">
        <f>S2404*H2404</f>
        <v>0</v>
      </c>
      <c r="AR2404" s="149" t="s">
        <v>498</v>
      </c>
      <c r="AT2404" s="149" t="s">
        <v>1020</v>
      </c>
      <c r="AU2404" s="149" t="s">
        <v>85</v>
      </c>
      <c r="AY2404" s="17" t="s">
        <v>282</v>
      </c>
      <c r="BE2404" s="150">
        <f>IF(N2404="základní",J2404,0)</f>
        <v>0</v>
      </c>
      <c r="BF2404" s="150">
        <f>IF(N2404="snížená",J2404,0)</f>
        <v>0</v>
      </c>
      <c r="BG2404" s="150">
        <f>IF(N2404="zákl. přenesená",J2404,0)</f>
        <v>0</v>
      </c>
      <c r="BH2404" s="150">
        <f>IF(N2404="sníž. přenesená",J2404,0)</f>
        <v>0</v>
      </c>
      <c r="BI2404" s="150">
        <f>IF(N2404="nulová",J2404,0)</f>
        <v>0</v>
      </c>
      <c r="BJ2404" s="17" t="s">
        <v>83</v>
      </c>
      <c r="BK2404" s="150">
        <f>ROUND(I2404*H2404,2)</f>
        <v>0</v>
      </c>
      <c r="BL2404" s="17" t="s">
        <v>199</v>
      </c>
      <c r="BM2404" s="149" t="s">
        <v>3001</v>
      </c>
    </row>
    <row r="2405" spans="2:65" s="15" customFormat="1" x14ac:dyDescent="0.2">
      <c r="B2405" s="173"/>
      <c r="D2405" s="152" t="s">
        <v>290</v>
      </c>
      <c r="E2405" s="174" t="s">
        <v>1</v>
      </c>
      <c r="F2405" s="175" t="s">
        <v>2989</v>
      </c>
      <c r="H2405" s="174" t="s">
        <v>1</v>
      </c>
      <c r="I2405" s="176"/>
      <c r="L2405" s="173"/>
      <c r="M2405" s="177"/>
      <c r="T2405" s="178"/>
      <c r="AT2405" s="174" t="s">
        <v>290</v>
      </c>
      <c r="AU2405" s="174" t="s">
        <v>85</v>
      </c>
      <c r="AV2405" s="15" t="s">
        <v>83</v>
      </c>
      <c r="AW2405" s="15" t="s">
        <v>32</v>
      </c>
      <c r="AX2405" s="15" t="s">
        <v>76</v>
      </c>
      <c r="AY2405" s="174" t="s">
        <v>282</v>
      </c>
    </row>
    <row r="2406" spans="2:65" s="12" customFormat="1" x14ac:dyDescent="0.2">
      <c r="B2406" s="151"/>
      <c r="D2406" s="152" t="s">
        <v>290</v>
      </c>
      <c r="E2406" s="153" t="s">
        <v>1</v>
      </c>
      <c r="F2406" s="154" t="s">
        <v>3002</v>
      </c>
      <c r="H2406" s="155">
        <v>0.11</v>
      </c>
      <c r="I2406" s="156"/>
      <c r="L2406" s="151"/>
      <c r="M2406" s="157"/>
      <c r="T2406" s="158"/>
      <c r="AT2406" s="153" t="s">
        <v>290</v>
      </c>
      <c r="AU2406" s="153" t="s">
        <v>85</v>
      </c>
      <c r="AV2406" s="12" t="s">
        <v>85</v>
      </c>
      <c r="AW2406" s="12" t="s">
        <v>32</v>
      </c>
      <c r="AX2406" s="12" t="s">
        <v>76</v>
      </c>
      <c r="AY2406" s="153" t="s">
        <v>282</v>
      </c>
    </row>
    <row r="2407" spans="2:65" s="13" customFormat="1" x14ac:dyDescent="0.2">
      <c r="B2407" s="159"/>
      <c r="D2407" s="152" t="s">
        <v>290</v>
      </c>
      <c r="E2407" s="160" t="s">
        <v>1</v>
      </c>
      <c r="F2407" s="161" t="s">
        <v>292</v>
      </c>
      <c r="H2407" s="162">
        <v>0.11</v>
      </c>
      <c r="I2407" s="163"/>
      <c r="L2407" s="159"/>
      <c r="M2407" s="164"/>
      <c r="T2407" s="165"/>
      <c r="AT2407" s="160" t="s">
        <v>290</v>
      </c>
      <c r="AU2407" s="160" t="s">
        <v>85</v>
      </c>
      <c r="AV2407" s="13" t="s">
        <v>288</v>
      </c>
      <c r="AW2407" s="13" t="s">
        <v>32</v>
      </c>
      <c r="AX2407" s="13" t="s">
        <v>83</v>
      </c>
      <c r="AY2407" s="160" t="s">
        <v>282</v>
      </c>
    </row>
    <row r="2408" spans="2:65" s="1" customFormat="1" ht="16.5" customHeight="1" x14ac:dyDescent="0.2">
      <c r="B2408" s="32"/>
      <c r="C2408" s="179" t="s">
        <v>3003</v>
      </c>
      <c r="D2408" s="179" t="s">
        <v>1020</v>
      </c>
      <c r="E2408" s="180" t="s">
        <v>3004</v>
      </c>
      <c r="F2408" s="181" t="s">
        <v>3005</v>
      </c>
      <c r="G2408" s="182" t="s">
        <v>376</v>
      </c>
      <c r="H2408" s="183">
        <v>0.42099999999999999</v>
      </c>
      <c r="I2408" s="184"/>
      <c r="J2408" s="185">
        <f>ROUND(I2408*H2408,2)</f>
        <v>0</v>
      </c>
      <c r="K2408" s="186"/>
      <c r="L2408" s="187"/>
      <c r="M2408" s="188" t="s">
        <v>1</v>
      </c>
      <c r="N2408" s="189" t="s">
        <v>41</v>
      </c>
      <c r="P2408" s="147">
        <f>O2408*H2408</f>
        <v>0</v>
      </c>
      <c r="Q2408" s="147">
        <v>1</v>
      </c>
      <c r="R2408" s="147">
        <f>Q2408*H2408</f>
        <v>0.42099999999999999</v>
      </c>
      <c r="S2408" s="147">
        <v>0</v>
      </c>
      <c r="T2408" s="148">
        <f>S2408*H2408</f>
        <v>0</v>
      </c>
      <c r="AR2408" s="149" t="s">
        <v>498</v>
      </c>
      <c r="AT2408" s="149" t="s">
        <v>1020</v>
      </c>
      <c r="AU2408" s="149" t="s">
        <v>85</v>
      </c>
      <c r="AY2408" s="17" t="s">
        <v>282</v>
      </c>
      <c r="BE2408" s="150">
        <f>IF(N2408="základní",J2408,0)</f>
        <v>0</v>
      </c>
      <c r="BF2408" s="150">
        <f>IF(N2408="snížená",J2408,0)</f>
        <v>0</v>
      </c>
      <c r="BG2408" s="150">
        <f>IF(N2408="zákl. přenesená",J2408,0)</f>
        <v>0</v>
      </c>
      <c r="BH2408" s="150">
        <f>IF(N2408="sníž. přenesená",J2408,0)</f>
        <v>0</v>
      </c>
      <c r="BI2408" s="150">
        <f>IF(N2408="nulová",J2408,0)</f>
        <v>0</v>
      </c>
      <c r="BJ2408" s="17" t="s">
        <v>83</v>
      </c>
      <c r="BK2408" s="150">
        <f>ROUND(I2408*H2408,2)</f>
        <v>0</v>
      </c>
      <c r="BL2408" s="17" t="s">
        <v>199</v>
      </c>
      <c r="BM2408" s="149" t="s">
        <v>3006</v>
      </c>
    </row>
    <row r="2409" spans="2:65" s="15" customFormat="1" x14ac:dyDescent="0.2">
      <c r="B2409" s="173"/>
      <c r="D2409" s="152" t="s">
        <v>290</v>
      </c>
      <c r="E2409" s="174" t="s">
        <v>1</v>
      </c>
      <c r="F2409" s="175" t="s">
        <v>2991</v>
      </c>
      <c r="H2409" s="174" t="s">
        <v>1</v>
      </c>
      <c r="I2409" s="176"/>
      <c r="L2409" s="173"/>
      <c r="M2409" s="177"/>
      <c r="T2409" s="178"/>
      <c r="AT2409" s="174" t="s">
        <v>290</v>
      </c>
      <c r="AU2409" s="174" t="s">
        <v>85</v>
      </c>
      <c r="AV2409" s="15" t="s">
        <v>83</v>
      </c>
      <c r="AW2409" s="15" t="s">
        <v>32</v>
      </c>
      <c r="AX2409" s="15" t="s">
        <v>76</v>
      </c>
      <c r="AY2409" s="174" t="s">
        <v>282</v>
      </c>
    </row>
    <row r="2410" spans="2:65" s="12" customFormat="1" x14ac:dyDescent="0.2">
      <c r="B2410" s="151"/>
      <c r="D2410" s="152" t="s">
        <v>290</v>
      </c>
      <c r="E2410" s="153" t="s">
        <v>1</v>
      </c>
      <c r="F2410" s="154" t="s">
        <v>3007</v>
      </c>
      <c r="H2410" s="155">
        <v>0.42099999999999999</v>
      </c>
      <c r="I2410" s="156"/>
      <c r="L2410" s="151"/>
      <c r="M2410" s="157"/>
      <c r="T2410" s="158"/>
      <c r="AT2410" s="153" t="s">
        <v>290</v>
      </c>
      <c r="AU2410" s="153" t="s">
        <v>85</v>
      </c>
      <c r="AV2410" s="12" t="s">
        <v>85</v>
      </c>
      <c r="AW2410" s="12" t="s">
        <v>32</v>
      </c>
      <c r="AX2410" s="12" t="s">
        <v>76</v>
      </c>
      <c r="AY2410" s="153" t="s">
        <v>282</v>
      </c>
    </row>
    <row r="2411" spans="2:65" s="13" customFormat="1" x14ac:dyDescent="0.2">
      <c r="B2411" s="159"/>
      <c r="D2411" s="152" t="s">
        <v>290</v>
      </c>
      <c r="E2411" s="160" t="s">
        <v>1</v>
      </c>
      <c r="F2411" s="161" t="s">
        <v>292</v>
      </c>
      <c r="H2411" s="162">
        <v>0.42099999999999999</v>
      </c>
      <c r="I2411" s="163"/>
      <c r="L2411" s="159"/>
      <c r="M2411" s="164"/>
      <c r="T2411" s="165"/>
      <c r="AT2411" s="160" t="s">
        <v>290</v>
      </c>
      <c r="AU2411" s="160" t="s">
        <v>85</v>
      </c>
      <c r="AV2411" s="13" t="s">
        <v>288</v>
      </c>
      <c r="AW2411" s="13" t="s">
        <v>32</v>
      </c>
      <c r="AX2411" s="13" t="s">
        <v>83</v>
      </c>
      <c r="AY2411" s="160" t="s">
        <v>282</v>
      </c>
    </row>
    <row r="2412" spans="2:65" s="1" customFormat="1" ht="16.5" customHeight="1" x14ac:dyDescent="0.2">
      <c r="B2412" s="32"/>
      <c r="C2412" s="179" t="s">
        <v>3008</v>
      </c>
      <c r="D2412" s="179" t="s">
        <v>1020</v>
      </c>
      <c r="E2412" s="180" t="s">
        <v>3009</v>
      </c>
      <c r="F2412" s="181" t="s">
        <v>3010</v>
      </c>
      <c r="G2412" s="182" t="s">
        <v>376</v>
      </c>
      <c r="H2412" s="183">
        <v>8.5429999999999993</v>
      </c>
      <c r="I2412" s="184"/>
      <c r="J2412" s="185">
        <f>ROUND(I2412*H2412,2)</f>
        <v>0</v>
      </c>
      <c r="K2412" s="186"/>
      <c r="L2412" s="187"/>
      <c r="M2412" s="188" t="s">
        <v>1</v>
      </c>
      <c r="N2412" s="189" t="s">
        <v>41</v>
      </c>
      <c r="P2412" s="147">
        <f>O2412*H2412</f>
        <v>0</v>
      </c>
      <c r="Q2412" s="147">
        <v>1</v>
      </c>
      <c r="R2412" s="147">
        <f>Q2412*H2412</f>
        <v>8.5429999999999993</v>
      </c>
      <c r="S2412" s="147">
        <v>0</v>
      </c>
      <c r="T2412" s="148">
        <f>S2412*H2412</f>
        <v>0</v>
      </c>
      <c r="AR2412" s="149" t="s">
        <v>498</v>
      </c>
      <c r="AT2412" s="149" t="s">
        <v>1020</v>
      </c>
      <c r="AU2412" s="149" t="s">
        <v>85</v>
      </c>
      <c r="AY2412" s="17" t="s">
        <v>282</v>
      </c>
      <c r="BE2412" s="150">
        <f>IF(N2412="základní",J2412,0)</f>
        <v>0</v>
      </c>
      <c r="BF2412" s="150">
        <f>IF(N2412="snížená",J2412,0)</f>
        <v>0</v>
      </c>
      <c r="BG2412" s="150">
        <f>IF(N2412="zákl. přenesená",J2412,0)</f>
        <v>0</v>
      </c>
      <c r="BH2412" s="150">
        <f>IF(N2412="sníž. přenesená",J2412,0)</f>
        <v>0</v>
      </c>
      <c r="BI2412" s="150">
        <f>IF(N2412="nulová",J2412,0)</f>
        <v>0</v>
      </c>
      <c r="BJ2412" s="17" t="s">
        <v>83</v>
      </c>
      <c r="BK2412" s="150">
        <f>ROUND(I2412*H2412,2)</f>
        <v>0</v>
      </c>
      <c r="BL2412" s="17" t="s">
        <v>199</v>
      </c>
      <c r="BM2412" s="149" t="s">
        <v>3011</v>
      </c>
    </row>
    <row r="2413" spans="2:65" s="15" customFormat="1" x14ac:dyDescent="0.2">
      <c r="B2413" s="173"/>
      <c r="D2413" s="152" t="s">
        <v>290</v>
      </c>
      <c r="E2413" s="174" t="s">
        <v>1</v>
      </c>
      <c r="F2413" s="175" t="s">
        <v>2064</v>
      </c>
      <c r="H2413" s="174" t="s">
        <v>1</v>
      </c>
      <c r="I2413" s="176"/>
      <c r="L2413" s="173"/>
      <c r="M2413" s="177"/>
      <c r="T2413" s="178"/>
      <c r="AT2413" s="174" t="s">
        <v>290</v>
      </c>
      <c r="AU2413" s="174" t="s">
        <v>85</v>
      </c>
      <c r="AV2413" s="15" t="s">
        <v>83</v>
      </c>
      <c r="AW2413" s="15" t="s">
        <v>32</v>
      </c>
      <c r="AX2413" s="15" t="s">
        <v>76</v>
      </c>
      <c r="AY2413" s="174" t="s">
        <v>282</v>
      </c>
    </row>
    <row r="2414" spans="2:65" s="12" customFormat="1" x14ac:dyDescent="0.2">
      <c r="B2414" s="151"/>
      <c r="D2414" s="152" t="s">
        <v>290</v>
      </c>
      <c r="E2414" s="153" t="s">
        <v>1</v>
      </c>
      <c r="F2414" s="154" t="s">
        <v>3012</v>
      </c>
      <c r="H2414" s="155">
        <v>8.5429999999999993</v>
      </c>
      <c r="I2414" s="156"/>
      <c r="L2414" s="151"/>
      <c r="M2414" s="157"/>
      <c r="T2414" s="158"/>
      <c r="AT2414" s="153" t="s">
        <v>290</v>
      </c>
      <c r="AU2414" s="153" t="s">
        <v>85</v>
      </c>
      <c r="AV2414" s="12" t="s">
        <v>85</v>
      </c>
      <c r="AW2414" s="12" t="s">
        <v>32</v>
      </c>
      <c r="AX2414" s="12" t="s">
        <v>76</v>
      </c>
      <c r="AY2414" s="153" t="s">
        <v>282</v>
      </c>
    </row>
    <row r="2415" spans="2:65" s="13" customFormat="1" x14ac:dyDescent="0.2">
      <c r="B2415" s="159"/>
      <c r="D2415" s="152" t="s">
        <v>290</v>
      </c>
      <c r="E2415" s="160" t="s">
        <v>1</v>
      </c>
      <c r="F2415" s="161" t="s">
        <v>292</v>
      </c>
      <c r="H2415" s="162">
        <v>8.5429999999999993</v>
      </c>
      <c r="I2415" s="163"/>
      <c r="L2415" s="159"/>
      <c r="M2415" s="164"/>
      <c r="T2415" s="165"/>
      <c r="AT2415" s="160" t="s">
        <v>290</v>
      </c>
      <c r="AU2415" s="160" t="s">
        <v>85</v>
      </c>
      <c r="AV2415" s="13" t="s">
        <v>288</v>
      </c>
      <c r="AW2415" s="13" t="s">
        <v>32</v>
      </c>
      <c r="AX2415" s="13" t="s">
        <v>83</v>
      </c>
      <c r="AY2415" s="160" t="s">
        <v>282</v>
      </c>
    </row>
    <row r="2416" spans="2:65" s="1" customFormat="1" ht="16.5" customHeight="1" x14ac:dyDescent="0.2">
      <c r="B2416" s="32"/>
      <c r="C2416" s="179" t="s">
        <v>3013</v>
      </c>
      <c r="D2416" s="179" t="s">
        <v>1020</v>
      </c>
      <c r="E2416" s="180" t="s">
        <v>3014</v>
      </c>
      <c r="F2416" s="181" t="s">
        <v>3015</v>
      </c>
      <c r="G2416" s="182" t="s">
        <v>376</v>
      </c>
      <c r="H2416" s="183">
        <v>0.71499999999999997</v>
      </c>
      <c r="I2416" s="184"/>
      <c r="J2416" s="185">
        <f>ROUND(I2416*H2416,2)</f>
        <v>0</v>
      </c>
      <c r="K2416" s="186"/>
      <c r="L2416" s="187"/>
      <c r="M2416" s="188" t="s">
        <v>1</v>
      </c>
      <c r="N2416" s="189" t="s">
        <v>41</v>
      </c>
      <c r="P2416" s="147">
        <f>O2416*H2416</f>
        <v>0</v>
      </c>
      <c r="Q2416" s="147">
        <v>1</v>
      </c>
      <c r="R2416" s="147">
        <f>Q2416*H2416</f>
        <v>0.71499999999999997</v>
      </c>
      <c r="S2416" s="147">
        <v>0</v>
      </c>
      <c r="T2416" s="148">
        <f>S2416*H2416</f>
        <v>0</v>
      </c>
      <c r="AR2416" s="149" t="s">
        <v>498</v>
      </c>
      <c r="AT2416" s="149" t="s">
        <v>1020</v>
      </c>
      <c r="AU2416" s="149" t="s">
        <v>85</v>
      </c>
      <c r="AY2416" s="17" t="s">
        <v>282</v>
      </c>
      <c r="BE2416" s="150">
        <f>IF(N2416="základní",J2416,0)</f>
        <v>0</v>
      </c>
      <c r="BF2416" s="150">
        <f>IF(N2416="snížená",J2416,0)</f>
        <v>0</v>
      </c>
      <c r="BG2416" s="150">
        <f>IF(N2416="zákl. přenesená",J2416,0)</f>
        <v>0</v>
      </c>
      <c r="BH2416" s="150">
        <f>IF(N2416="sníž. přenesená",J2416,0)</f>
        <v>0</v>
      </c>
      <c r="BI2416" s="150">
        <f>IF(N2416="nulová",J2416,0)</f>
        <v>0</v>
      </c>
      <c r="BJ2416" s="17" t="s">
        <v>83</v>
      </c>
      <c r="BK2416" s="150">
        <f>ROUND(I2416*H2416,2)</f>
        <v>0</v>
      </c>
      <c r="BL2416" s="17" t="s">
        <v>199</v>
      </c>
      <c r="BM2416" s="149" t="s">
        <v>3016</v>
      </c>
    </row>
    <row r="2417" spans="2:65" s="15" customFormat="1" x14ac:dyDescent="0.2">
      <c r="B2417" s="173"/>
      <c r="D2417" s="152" t="s">
        <v>290</v>
      </c>
      <c r="E2417" s="174" t="s">
        <v>1</v>
      </c>
      <c r="F2417" s="175" t="s">
        <v>2994</v>
      </c>
      <c r="H2417" s="174" t="s">
        <v>1</v>
      </c>
      <c r="I2417" s="176"/>
      <c r="L2417" s="173"/>
      <c r="M2417" s="177"/>
      <c r="T2417" s="178"/>
      <c r="AT2417" s="174" t="s">
        <v>290</v>
      </c>
      <c r="AU2417" s="174" t="s">
        <v>85</v>
      </c>
      <c r="AV2417" s="15" t="s">
        <v>83</v>
      </c>
      <c r="AW2417" s="15" t="s">
        <v>32</v>
      </c>
      <c r="AX2417" s="15" t="s">
        <v>76</v>
      </c>
      <c r="AY2417" s="174" t="s">
        <v>282</v>
      </c>
    </row>
    <row r="2418" spans="2:65" s="12" customFormat="1" x14ac:dyDescent="0.2">
      <c r="B2418" s="151"/>
      <c r="D2418" s="152" t="s">
        <v>290</v>
      </c>
      <c r="E2418" s="153" t="s">
        <v>1</v>
      </c>
      <c r="F2418" s="154" t="s">
        <v>3017</v>
      </c>
      <c r="H2418" s="155">
        <v>0.71499999999999997</v>
      </c>
      <c r="I2418" s="156"/>
      <c r="L2418" s="151"/>
      <c r="M2418" s="157"/>
      <c r="T2418" s="158"/>
      <c r="AT2418" s="153" t="s">
        <v>290</v>
      </c>
      <c r="AU2418" s="153" t="s">
        <v>85</v>
      </c>
      <c r="AV2418" s="12" t="s">
        <v>85</v>
      </c>
      <c r="AW2418" s="12" t="s">
        <v>32</v>
      </c>
      <c r="AX2418" s="12" t="s">
        <v>76</v>
      </c>
      <c r="AY2418" s="153" t="s">
        <v>282</v>
      </c>
    </row>
    <row r="2419" spans="2:65" s="13" customFormat="1" x14ac:dyDescent="0.2">
      <c r="B2419" s="159"/>
      <c r="D2419" s="152" t="s">
        <v>290</v>
      </c>
      <c r="E2419" s="160" t="s">
        <v>1</v>
      </c>
      <c r="F2419" s="161" t="s">
        <v>292</v>
      </c>
      <c r="H2419" s="162">
        <v>0.71499999999999997</v>
      </c>
      <c r="I2419" s="163"/>
      <c r="L2419" s="159"/>
      <c r="M2419" s="164"/>
      <c r="T2419" s="165"/>
      <c r="AT2419" s="160" t="s">
        <v>290</v>
      </c>
      <c r="AU2419" s="160" t="s">
        <v>85</v>
      </c>
      <c r="AV2419" s="13" t="s">
        <v>288</v>
      </c>
      <c r="AW2419" s="13" t="s">
        <v>32</v>
      </c>
      <c r="AX2419" s="13" t="s">
        <v>83</v>
      </c>
      <c r="AY2419" s="160" t="s">
        <v>282</v>
      </c>
    </row>
    <row r="2420" spans="2:65" s="1" customFormat="1" ht="24.2" customHeight="1" x14ac:dyDescent="0.2">
      <c r="B2420" s="32"/>
      <c r="C2420" s="179" t="s">
        <v>3018</v>
      </c>
      <c r="D2420" s="179" t="s">
        <v>1020</v>
      </c>
      <c r="E2420" s="180" t="s">
        <v>3019</v>
      </c>
      <c r="F2420" s="181" t="s">
        <v>3020</v>
      </c>
      <c r="G2420" s="182" t="s">
        <v>376</v>
      </c>
      <c r="H2420" s="183">
        <v>0.01</v>
      </c>
      <c r="I2420" s="184"/>
      <c r="J2420" s="185">
        <f>ROUND(I2420*H2420,2)</f>
        <v>0</v>
      </c>
      <c r="K2420" s="186"/>
      <c r="L2420" s="187"/>
      <c r="M2420" s="188" t="s">
        <v>1</v>
      </c>
      <c r="N2420" s="189" t="s">
        <v>41</v>
      </c>
      <c r="P2420" s="147">
        <f>O2420*H2420</f>
        <v>0</v>
      </c>
      <c r="Q2420" s="147">
        <v>1</v>
      </c>
      <c r="R2420" s="147">
        <f>Q2420*H2420</f>
        <v>0.01</v>
      </c>
      <c r="S2420" s="147">
        <v>0</v>
      </c>
      <c r="T2420" s="148">
        <f>S2420*H2420</f>
        <v>0</v>
      </c>
      <c r="AR2420" s="149" t="s">
        <v>498</v>
      </c>
      <c r="AT2420" s="149" t="s">
        <v>1020</v>
      </c>
      <c r="AU2420" s="149" t="s">
        <v>85</v>
      </c>
      <c r="AY2420" s="17" t="s">
        <v>282</v>
      </c>
      <c r="BE2420" s="150">
        <f>IF(N2420="základní",J2420,0)</f>
        <v>0</v>
      </c>
      <c r="BF2420" s="150">
        <f>IF(N2420="snížená",J2420,0)</f>
        <v>0</v>
      </c>
      <c r="BG2420" s="150">
        <f>IF(N2420="zákl. přenesená",J2420,0)</f>
        <v>0</v>
      </c>
      <c r="BH2420" s="150">
        <f>IF(N2420="sníž. přenesená",J2420,0)</f>
        <v>0</v>
      </c>
      <c r="BI2420" s="150">
        <f>IF(N2420="nulová",J2420,0)</f>
        <v>0</v>
      </c>
      <c r="BJ2420" s="17" t="s">
        <v>83</v>
      </c>
      <c r="BK2420" s="150">
        <f>ROUND(I2420*H2420,2)</f>
        <v>0</v>
      </c>
      <c r="BL2420" s="17" t="s">
        <v>199</v>
      </c>
      <c r="BM2420" s="149" t="s">
        <v>3021</v>
      </c>
    </row>
    <row r="2421" spans="2:65" s="15" customFormat="1" x14ac:dyDescent="0.2">
      <c r="B2421" s="173"/>
      <c r="D2421" s="152" t="s">
        <v>290</v>
      </c>
      <c r="E2421" s="174" t="s">
        <v>1</v>
      </c>
      <c r="F2421" s="175" t="s">
        <v>2996</v>
      </c>
      <c r="H2421" s="174" t="s">
        <v>1</v>
      </c>
      <c r="I2421" s="176"/>
      <c r="L2421" s="173"/>
      <c r="M2421" s="177"/>
      <c r="T2421" s="178"/>
      <c r="AT2421" s="174" t="s">
        <v>290</v>
      </c>
      <c r="AU2421" s="174" t="s">
        <v>85</v>
      </c>
      <c r="AV2421" s="15" t="s">
        <v>83</v>
      </c>
      <c r="AW2421" s="15" t="s">
        <v>32</v>
      </c>
      <c r="AX2421" s="15" t="s">
        <v>76</v>
      </c>
      <c r="AY2421" s="174" t="s">
        <v>282</v>
      </c>
    </row>
    <row r="2422" spans="2:65" s="12" customFormat="1" x14ac:dyDescent="0.2">
      <c r="B2422" s="151"/>
      <c r="D2422" s="152" t="s">
        <v>290</v>
      </c>
      <c r="E2422" s="153" t="s">
        <v>1</v>
      </c>
      <c r="F2422" s="154" t="s">
        <v>3022</v>
      </c>
      <c r="H2422" s="155">
        <v>0.01</v>
      </c>
      <c r="I2422" s="156"/>
      <c r="L2422" s="151"/>
      <c r="M2422" s="157"/>
      <c r="T2422" s="158"/>
      <c r="AT2422" s="153" t="s">
        <v>290</v>
      </c>
      <c r="AU2422" s="153" t="s">
        <v>85</v>
      </c>
      <c r="AV2422" s="12" t="s">
        <v>85</v>
      </c>
      <c r="AW2422" s="12" t="s">
        <v>32</v>
      </c>
      <c r="AX2422" s="12" t="s">
        <v>76</v>
      </c>
      <c r="AY2422" s="153" t="s">
        <v>282</v>
      </c>
    </row>
    <row r="2423" spans="2:65" s="13" customFormat="1" x14ac:dyDescent="0.2">
      <c r="B2423" s="159"/>
      <c r="D2423" s="152" t="s">
        <v>290</v>
      </c>
      <c r="E2423" s="160" t="s">
        <v>1</v>
      </c>
      <c r="F2423" s="161" t="s">
        <v>292</v>
      </c>
      <c r="H2423" s="162">
        <v>0.01</v>
      </c>
      <c r="I2423" s="163"/>
      <c r="L2423" s="159"/>
      <c r="M2423" s="164"/>
      <c r="T2423" s="165"/>
      <c r="AT2423" s="160" t="s">
        <v>290</v>
      </c>
      <c r="AU2423" s="160" t="s">
        <v>85</v>
      </c>
      <c r="AV2423" s="13" t="s">
        <v>288</v>
      </c>
      <c r="AW2423" s="13" t="s">
        <v>32</v>
      </c>
      <c r="AX2423" s="13" t="s">
        <v>83</v>
      </c>
      <c r="AY2423" s="160" t="s">
        <v>282</v>
      </c>
    </row>
    <row r="2424" spans="2:65" s="1" customFormat="1" ht="44.25" customHeight="1" x14ac:dyDescent="0.2">
      <c r="B2424" s="32"/>
      <c r="C2424" s="137" t="s">
        <v>3023</v>
      </c>
      <c r="D2424" s="137" t="s">
        <v>284</v>
      </c>
      <c r="E2424" s="138" t="s">
        <v>3024</v>
      </c>
      <c r="F2424" s="139" t="s">
        <v>3025</v>
      </c>
      <c r="G2424" s="140" t="s">
        <v>2987</v>
      </c>
      <c r="H2424" s="141">
        <v>2300</v>
      </c>
      <c r="I2424" s="142"/>
      <c r="J2424" s="143">
        <f>ROUND(I2424*H2424,2)</f>
        <v>0</v>
      </c>
      <c r="K2424" s="144"/>
      <c r="L2424" s="32"/>
      <c r="M2424" s="145" t="s">
        <v>1</v>
      </c>
      <c r="N2424" s="146" t="s">
        <v>41</v>
      </c>
      <c r="P2424" s="147">
        <f>O2424*H2424</f>
        <v>0</v>
      </c>
      <c r="Q2424" s="147">
        <v>1E-3</v>
      </c>
      <c r="R2424" s="147">
        <f>Q2424*H2424</f>
        <v>2.3000000000000003</v>
      </c>
      <c r="S2424" s="147">
        <v>0</v>
      </c>
      <c r="T2424" s="148">
        <f>S2424*H2424</f>
        <v>0</v>
      </c>
      <c r="AR2424" s="149" t="s">
        <v>199</v>
      </c>
      <c r="AT2424" s="149" t="s">
        <v>284</v>
      </c>
      <c r="AU2424" s="149" t="s">
        <v>85</v>
      </c>
      <c r="AY2424" s="17" t="s">
        <v>282</v>
      </c>
      <c r="BE2424" s="150">
        <f>IF(N2424="základní",J2424,0)</f>
        <v>0</v>
      </c>
      <c r="BF2424" s="150">
        <f>IF(N2424="snížená",J2424,0)</f>
        <v>0</v>
      </c>
      <c r="BG2424" s="150">
        <f>IF(N2424="zákl. přenesená",J2424,0)</f>
        <v>0</v>
      </c>
      <c r="BH2424" s="150">
        <f>IF(N2424="sníž. přenesená",J2424,0)</f>
        <v>0</v>
      </c>
      <c r="BI2424" s="150">
        <f>IF(N2424="nulová",J2424,0)</f>
        <v>0</v>
      </c>
      <c r="BJ2424" s="17" t="s">
        <v>83</v>
      </c>
      <c r="BK2424" s="150">
        <f>ROUND(I2424*H2424,2)</f>
        <v>0</v>
      </c>
      <c r="BL2424" s="17" t="s">
        <v>199</v>
      </c>
      <c r="BM2424" s="149" t="s">
        <v>3026</v>
      </c>
    </row>
    <row r="2425" spans="2:65" s="15" customFormat="1" ht="22.5" x14ac:dyDescent="0.2">
      <c r="B2425" s="173"/>
      <c r="D2425" s="152" t="s">
        <v>290</v>
      </c>
      <c r="E2425" s="174" t="s">
        <v>1</v>
      </c>
      <c r="F2425" s="175" t="s">
        <v>3027</v>
      </c>
      <c r="H2425" s="174" t="s">
        <v>1</v>
      </c>
      <c r="I2425" s="176"/>
      <c r="L2425" s="173"/>
      <c r="M2425" s="177"/>
      <c r="T2425" s="178"/>
      <c r="AT2425" s="174" t="s">
        <v>290</v>
      </c>
      <c r="AU2425" s="174" t="s">
        <v>85</v>
      </c>
      <c r="AV2425" s="15" t="s">
        <v>83</v>
      </c>
      <c r="AW2425" s="15" t="s">
        <v>32</v>
      </c>
      <c r="AX2425" s="15" t="s">
        <v>76</v>
      </c>
      <c r="AY2425" s="174" t="s">
        <v>282</v>
      </c>
    </row>
    <row r="2426" spans="2:65" s="15" customFormat="1" x14ac:dyDescent="0.2">
      <c r="B2426" s="173"/>
      <c r="D2426" s="152" t="s">
        <v>290</v>
      </c>
      <c r="E2426" s="174" t="s">
        <v>1</v>
      </c>
      <c r="F2426" s="175" t="s">
        <v>3028</v>
      </c>
      <c r="H2426" s="174" t="s">
        <v>1</v>
      </c>
      <c r="I2426" s="176"/>
      <c r="L2426" s="173"/>
      <c r="M2426" s="177"/>
      <c r="T2426" s="178"/>
      <c r="AT2426" s="174" t="s">
        <v>290</v>
      </c>
      <c r="AU2426" s="174" t="s">
        <v>85</v>
      </c>
      <c r="AV2426" s="15" t="s">
        <v>83</v>
      </c>
      <c r="AW2426" s="15" t="s">
        <v>32</v>
      </c>
      <c r="AX2426" s="15" t="s">
        <v>76</v>
      </c>
      <c r="AY2426" s="174" t="s">
        <v>282</v>
      </c>
    </row>
    <row r="2427" spans="2:65" s="12" customFormat="1" x14ac:dyDescent="0.2">
      <c r="B2427" s="151"/>
      <c r="D2427" s="152" t="s">
        <v>290</v>
      </c>
      <c r="E2427" s="153" t="s">
        <v>1</v>
      </c>
      <c r="F2427" s="154" t="s">
        <v>3029</v>
      </c>
      <c r="H2427" s="155">
        <v>2300</v>
      </c>
      <c r="I2427" s="156"/>
      <c r="L2427" s="151"/>
      <c r="M2427" s="157"/>
      <c r="T2427" s="158"/>
      <c r="AT2427" s="153" t="s">
        <v>290</v>
      </c>
      <c r="AU2427" s="153" t="s">
        <v>85</v>
      </c>
      <c r="AV2427" s="12" t="s">
        <v>85</v>
      </c>
      <c r="AW2427" s="12" t="s">
        <v>32</v>
      </c>
      <c r="AX2427" s="12" t="s">
        <v>76</v>
      </c>
      <c r="AY2427" s="153" t="s">
        <v>282</v>
      </c>
    </row>
    <row r="2428" spans="2:65" s="13" customFormat="1" x14ac:dyDescent="0.2">
      <c r="B2428" s="159"/>
      <c r="D2428" s="152" t="s">
        <v>290</v>
      </c>
      <c r="E2428" s="160" t="s">
        <v>1</v>
      </c>
      <c r="F2428" s="161" t="s">
        <v>292</v>
      </c>
      <c r="H2428" s="162">
        <v>2300</v>
      </c>
      <c r="I2428" s="163"/>
      <c r="L2428" s="159"/>
      <c r="M2428" s="164"/>
      <c r="T2428" s="165"/>
      <c r="AT2428" s="160" t="s">
        <v>290</v>
      </c>
      <c r="AU2428" s="160" t="s">
        <v>85</v>
      </c>
      <c r="AV2428" s="13" t="s">
        <v>288</v>
      </c>
      <c r="AW2428" s="13" t="s">
        <v>32</v>
      </c>
      <c r="AX2428" s="13" t="s">
        <v>83</v>
      </c>
      <c r="AY2428" s="160" t="s">
        <v>282</v>
      </c>
    </row>
    <row r="2429" spans="2:65" s="1" customFormat="1" ht="24.2" customHeight="1" x14ac:dyDescent="0.2">
      <c r="B2429" s="32"/>
      <c r="C2429" s="137" t="s">
        <v>3030</v>
      </c>
      <c r="D2429" s="137" t="s">
        <v>284</v>
      </c>
      <c r="E2429" s="138" t="s">
        <v>3031</v>
      </c>
      <c r="F2429" s="139" t="s">
        <v>3032</v>
      </c>
      <c r="G2429" s="140" t="s">
        <v>376</v>
      </c>
      <c r="H2429" s="141">
        <v>23.782</v>
      </c>
      <c r="I2429" s="142"/>
      <c r="J2429" s="143">
        <f>ROUND(I2429*H2429,2)</f>
        <v>0</v>
      </c>
      <c r="K2429" s="144"/>
      <c r="L2429" s="32"/>
      <c r="M2429" s="145" t="s">
        <v>1</v>
      </c>
      <c r="N2429" s="146" t="s">
        <v>41</v>
      </c>
      <c r="P2429" s="147">
        <f>O2429*H2429</f>
        <v>0</v>
      </c>
      <c r="Q2429" s="147">
        <v>0</v>
      </c>
      <c r="R2429" s="147">
        <f>Q2429*H2429</f>
        <v>0</v>
      </c>
      <c r="S2429" s="147">
        <v>0</v>
      </c>
      <c r="T2429" s="148">
        <f>S2429*H2429</f>
        <v>0</v>
      </c>
      <c r="AR2429" s="149" t="s">
        <v>199</v>
      </c>
      <c r="AT2429" s="149" t="s">
        <v>284</v>
      </c>
      <c r="AU2429" s="149" t="s">
        <v>85</v>
      </c>
      <c r="AY2429" s="17" t="s">
        <v>282</v>
      </c>
      <c r="BE2429" s="150">
        <f>IF(N2429="základní",J2429,0)</f>
        <v>0</v>
      </c>
      <c r="BF2429" s="150">
        <f>IF(N2429="snížená",J2429,0)</f>
        <v>0</v>
      </c>
      <c r="BG2429" s="150">
        <f>IF(N2429="zákl. přenesená",J2429,0)</f>
        <v>0</v>
      </c>
      <c r="BH2429" s="150">
        <f>IF(N2429="sníž. přenesená",J2429,0)</f>
        <v>0</v>
      </c>
      <c r="BI2429" s="150">
        <f>IF(N2429="nulová",J2429,0)</f>
        <v>0</v>
      </c>
      <c r="BJ2429" s="17" t="s">
        <v>83</v>
      </c>
      <c r="BK2429" s="150">
        <f>ROUND(I2429*H2429,2)</f>
        <v>0</v>
      </c>
      <c r="BL2429" s="17" t="s">
        <v>199</v>
      </c>
      <c r="BM2429" s="149" t="s">
        <v>3033</v>
      </c>
    </row>
    <row r="2430" spans="2:65" s="11" customFormat="1" ht="22.9" customHeight="1" x14ac:dyDescent="0.2">
      <c r="B2430" s="125"/>
      <c r="D2430" s="126" t="s">
        <v>75</v>
      </c>
      <c r="E2430" s="135" t="s">
        <v>3034</v>
      </c>
      <c r="F2430" s="135" t="s">
        <v>3035</v>
      </c>
      <c r="I2430" s="128"/>
      <c r="J2430" s="136">
        <f>BK2430</f>
        <v>0</v>
      </c>
      <c r="L2430" s="125"/>
      <c r="M2430" s="130"/>
      <c r="P2430" s="131">
        <f>SUM(P2431:P2524)</f>
        <v>0</v>
      </c>
      <c r="R2430" s="131">
        <f>SUM(R2431:R2524)</f>
        <v>5.7808782999999995</v>
      </c>
      <c r="T2430" s="132">
        <f>SUM(T2431:T2524)</f>
        <v>0</v>
      </c>
      <c r="AR2430" s="126" t="s">
        <v>85</v>
      </c>
      <c r="AT2430" s="133" t="s">
        <v>75</v>
      </c>
      <c r="AU2430" s="133" t="s">
        <v>83</v>
      </c>
      <c r="AY2430" s="126" t="s">
        <v>282</v>
      </c>
      <c r="BK2430" s="134">
        <f>SUM(BK2431:BK2524)</f>
        <v>0</v>
      </c>
    </row>
    <row r="2431" spans="2:65" s="1" customFormat="1" ht="16.5" customHeight="1" x14ac:dyDescent="0.2">
      <c r="B2431" s="32"/>
      <c r="C2431" s="137" t="s">
        <v>3036</v>
      </c>
      <c r="D2431" s="137" t="s">
        <v>284</v>
      </c>
      <c r="E2431" s="138" t="s">
        <v>3037</v>
      </c>
      <c r="F2431" s="139" t="s">
        <v>3038</v>
      </c>
      <c r="G2431" s="140" t="s">
        <v>287</v>
      </c>
      <c r="H2431" s="141">
        <v>130.11000000000001</v>
      </c>
      <c r="I2431" s="142"/>
      <c r="J2431" s="143">
        <f>ROUND(I2431*H2431,2)</f>
        <v>0</v>
      </c>
      <c r="K2431" s="144"/>
      <c r="L2431" s="32"/>
      <c r="M2431" s="145" t="s">
        <v>1</v>
      </c>
      <c r="N2431" s="146" t="s">
        <v>41</v>
      </c>
      <c r="P2431" s="147">
        <f>O2431*H2431</f>
        <v>0</v>
      </c>
      <c r="Q2431" s="147">
        <v>0</v>
      </c>
      <c r="R2431" s="147">
        <f>Q2431*H2431</f>
        <v>0</v>
      </c>
      <c r="S2431" s="147">
        <v>0</v>
      </c>
      <c r="T2431" s="148">
        <f>S2431*H2431</f>
        <v>0</v>
      </c>
      <c r="AR2431" s="149" t="s">
        <v>199</v>
      </c>
      <c r="AT2431" s="149" t="s">
        <v>284</v>
      </c>
      <c r="AU2431" s="149" t="s">
        <v>85</v>
      </c>
      <c r="AY2431" s="17" t="s">
        <v>282</v>
      </c>
      <c r="BE2431" s="150">
        <f>IF(N2431="základní",J2431,0)</f>
        <v>0</v>
      </c>
      <c r="BF2431" s="150">
        <f>IF(N2431="snížená",J2431,0)</f>
        <v>0</v>
      </c>
      <c r="BG2431" s="150">
        <f>IF(N2431="zákl. přenesená",J2431,0)</f>
        <v>0</v>
      </c>
      <c r="BH2431" s="150">
        <f>IF(N2431="sníž. přenesená",J2431,0)</f>
        <v>0</v>
      </c>
      <c r="BI2431" s="150">
        <f>IF(N2431="nulová",J2431,0)</f>
        <v>0</v>
      </c>
      <c r="BJ2431" s="17" t="s">
        <v>83</v>
      </c>
      <c r="BK2431" s="150">
        <f>ROUND(I2431*H2431,2)</f>
        <v>0</v>
      </c>
      <c r="BL2431" s="17" t="s">
        <v>199</v>
      </c>
      <c r="BM2431" s="149" t="s">
        <v>3039</v>
      </c>
    </row>
    <row r="2432" spans="2:65" s="15" customFormat="1" x14ac:dyDescent="0.2">
      <c r="B2432" s="173"/>
      <c r="D2432" s="152" t="s">
        <v>290</v>
      </c>
      <c r="E2432" s="174" t="s">
        <v>1</v>
      </c>
      <c r="F2432" s="175" t="s">
        <v>1173</v>
      </c>
      <c r="H2432" s="174" t="s">
        <v>1</v>
      </c>
      <c r="I2432" s="176"/>
      <c r="L2432" s="173"/>
      <c r="M2432" s="177"/>
      <c r="T2432" s="178"/>
      <c r="AT2432" s="174" t="s">
        <v>290</v>
      </c>
      <c r="AU2432" s="174" t="s">
        <v>85</v>
      </c>
      <c r="AV2432" s="15" t="s">
        <v>83</v>
      </c>
      <c r="AW2432" s="15" t="s">
        <v>32</v>
      </c>
      <c r="AX2432" s="15" t="s">
        <v>76</v>
      </c>
      <c r="AY2432" s="174" t="s">
        <v>282</v>
      </c>
    </row>
    <row r="2433" spans="2:65" s="12" customFormat="1" ht="22.5" x14ac:dyDescent="0.2">
      <c r="B2433" s="151"/>
      <c r="D2433" s="152" t="s">
        <v>290</v>
      </c>
      <c r="E2433" s="153" t="s">
        <v>1</v>
      </c>
      <c r="F2433" s="154" t="s">
        <v>1231</v>
      </c>
      <c r="H2433" s="155">
        <v>52.82</v>
      </c>
      <c r="I2433" s="156"/>
      <c r="L2433" s="151"/>
      <c r="M2433" s="157"/>
      <c r="T2433" s="158"/>
      <c r="AT2433" s="153" t="s">
        <v>290</v>
      </c>
      <c r="AU2433" s="153" t="s">
        <v>85</v>
      </c>
      <c r="AV2433" s="12" t="s">
        <v>85</v>
      </c>
      <c r="AW2433" s="12" t="s">
        <v>32</v>
      </c>
      <c r="AX2433" s="12" t="s">
        <v>76</v>
      </c>
      <c r="AY2433" s="153" t="s">
        <v>282</v>
      </c>
    </row>
    <row r="2434" spans="2:65" s="14" customFormat="1" x14ac:dyDescent="0.2">
      <c r="B2434" s="166"/>
      <c r="D2434" s="152" t="s">
        <v>290</v>
      </c>
      <c r="E2434" s="167" t="s">
        <v>1</v>
      </c>
      <c r="F2434" s="168" t="s">
        <v>306</v>
      </c>
      <c r="H2434" s="169">
        <v>52.82</v>
      </c>
      <c r="I2434" s="170"/>
      <c r="L2434" s="166"/>
      <c r="M2434" s="171"/>
      <c r="T2434" s="172"/>
      <c r="AT2434" s="167" t="s">
        <v>290</v>
      </c>
      <c r="AU2434" s="167" t="s">
        <v>85</v>
      </c>
      <c r="AV2434" s="14" t="s">
        <v>105</v>
      </c>
      <c r="AW2434" s="14" t="s">
        <v>32</v>
      </c>
      <c r="AX2434" s="14" t="s">
        <v>76</v>
      </c>
      <c r="AY2434" s="167" t="s">
        <v>282</v>
      </c>
    </row>
    <row r="2435" spans="2:65" s="15" customFormat="1" x14ac:dyDescent="0.2">
      <c r="B2435" s="173"/>
      <c r="D2435" s="152" t="s">
        <v>290</v>
      </c>
      <c r="E2435" s="174" t="s">
        <v>1</v>
      </c>
      <c r="F2435" s="175" t="s">
        <v>1183</v>
      </c>
      <c r="H2435" s="174" t="s">
        <v>1</v>
      </c>
      <c r="I2435" s="176"/>
      <c r="L2435" s="173"/>
      <c r="M2435" s="177"/>
      <c r="T2435" s="178"/>
      <c r="AT2435" s="174" t="s">
        <v>290</v>
      </c>
      <c r="AU2435" s="174" t="s">
        <v>85</v>
      </c>
      <c r="AV2435" s="15" t="s">
        <v>83</v>
      </c>
      <c r="AW2435" s="15" t="s">
        <v>32</v>
      </c>
      <c r="AX2435" s="15" t="s">
        <v>76</v>
      </c>
      <c r="AY2435" s="174" t="s">
        <v>282</v>
      </c>
    </row>
    <row r="2436" spans="2:65" s="12" customFormat="1" ht="22.5" x14ac:dyDescent="0.2">
      <c r="B2436" s="151"/>
      <c r="D2436" s="152" t="s">
        <v>290</v>
      </c>
      <c r="E2436" s="153" t="s">
        <v>1</v>
      </c>
      <c r="F2436" s="154" t="s">
        <v>1232</v>
      </c>
      <c r="H2436" s="155">
        <v>22.21</v>
      </c>
      <c r="I2436" s="156"/>
      <c r="L2436" s="151"/>
      <c r="M2436" s="157"/>
      <c r="T2436" s="158"/>
      <c r="AT2436" s="153" t="s">
        <v>290</v>
      </c>
      <c r="AU2436" s="153" t="s">
        <v>85</v>
      </c>
      <c r="AV2436" s="12" t="s">
        <v>85</v>
      </c>
      <c r="AW2436" s="12" t="s">
        <v>32</v>
      </c>
      <c r="AX2436" s="12" t="s">
        <v>76</v>
      </c>
      <c r="AY2436" s="153" t="s">
        <v>282</v>
      </c>
    </row>
    <row r="2437" spans="2:65" s="14" customFormat="1" x14ac:dyDescent="0.2">
      <c r="B2437" s="166"/>
      <c r="D2437" s="152" t="s">
        <v>290</v>
      </c>
      <c r="E2437" s="167" t="s">
        <v>1</v>
      </c>
      <c r="F2437" s="168" t="s">
        <v>306</v>
      </c>
      <c r="H2437" s="169">
        <v>22.21</v>
      </c>
      <c r="I2437" s="170"/>
      <c r="L2437" s="166"/>
      <c r="M2437" s="171"/>
      <c r="T2437" s="172"/>
      <c r="AT2437" s="167" t="s">
        <v>290</v>
      </c>
      <c r="AU2437" s="167" t="s">
        <v>85</v>
      </c>
      <c r="AV2437" s="14" t="s">
        <v>105</v>
      </c>
      <c r="AW2437" s="14" t="s">
        <v>32</v>
      </c>
      <c r="AX2437" s="14" t="s">
        <v>76</v>
      </c>
      <c r="AY2437" s="167" t="s">
        <v>282</v>
      </c>
    </row>
    <row r="2438" spans="2:65" s="15" customFormat="1" x14ac:dyDescent="0.2">
      <c r="B2438" s="173"/>
      <c r="D2438" s="152" t="s">
        <v>290</v>
      </c>
      <c r="E2438" s="174" t="s">
        <v>1</v>
      </c>
      <c r="F2438" s="175" t="s">
        <v>1185</v>
      </c>
      <c r="H2438" s="174" t="s">
        <v>1</v>
      </c>
      <c r="I2438" s="176"/>
      <c r="L2438" s="173"/>
      <c r="M2438" s="177"/>
      <c r="T2438" s="178"/>
      <c r="AT2438" s="174" t="s">
        <v>290</v>
      </c>
      <c r="AU2438" s="174" t="s">
        <v>85</v>
      </c>
      <c r="AV2438" s="15" t="s">
        <v>83</v>
      </c>
      <c r="AW2438" s="15" t="s">
        <v>32</v>
      </c>
      <c r="AX2438" s="15" t="s">
        <v>76</v>
      </c>
      <c r="AY2438" s="174" t="s">
        <v>282</v>
      </c>
    </row>
    <row r="2439" spans="2:65" s="12" customFormat="1" x14ac:dyDescent="0.2">
      <c r="B2439" s="151"/>
      <c r="D2439" s="152" t="s">
        <v>290</v>
      </c>
      <c r="E2439" s="153" t="s">
        <v>1</v>
      </c>
      <c r="F2439" s="154" t="s">
        <v>1233</v>
      </c>
      <c r="H2439" s="155">
        <v>26.58</v>
      </c>
      <c r="I2439" s="156"/>
      <c r="L2439" s="151"/>
      <c r="M2439" s="157"/>
      <c r="T2439" s="158"/>
      <c r="AT2439" s="153" t="s">
        <v>290</v>
      </c>
      <c r="AU2439" s="153" t="s">
        <v>85</v>
      </c>
      <c r="AV2439" s="12" t="s">
        <v>85</v>
      </c>
      <c r="AW2439" s="12" t="s">
        <v>32</v>
      </c>
      <c r="AX2439" s="12" t="s">
        <v>76</v>
      </c>
      <c r="AY2439" s="153" t="s">
        <v>282</v>
      </c>
    </row>
    <row r="2440" spans="2:65" s="14" customFormat="1" x14ac:dyDescent="0.2">
      <c r="B2440" s="166"/>
      <c r="D2440" s="152" t="s">
        <v>290</v>
      </c>
      <c r="E2440" s="167" t="s">
        <v>1</v>
      </c>
      <c r="F2440" s="168" t="s">
        <v>306</v>
      </c>
      <c r="H2440" s="169">
        <v>26.58</v>
      </c>
      <c r="I2440" s="170"/>
      <c r="L2440" s="166"/>
      <c r="M2440" s="171"/>
      <c r="T2440" s="172"/>
      <c r="AT2440" s="167" t="s">
        <v>290</v>
      </c>
      <c r="AU2440" s="167" t="s">
        <v>85</v>
      </c>
      <c r="AV2440" s="14" t="s">
        <v>105</v>
      </c>
      <c r="AW2440" s="14" t="s">
        <v>32</v>
      </c>
      <c r="AX2440" s="14" t="s">
        <v>76</v>
      </c>
      <c r="AY2440" s="167" t="s">
        <v>282</v>
      </c>
    </row>
    <row r="2441" spans="2:65" s="15" customFormat="1" x14ac:dyDescent="0.2">
      <c r="B2441" s="173"/>
      <c r="D2441" s="152" t="s">
        <v>290</v>
      </c>
      <c r="E2441" s="174" t="s">
        <v>1</v>
      </c>
      <c r="F2441" s="175" t="s">
        <v>1177</v>
      </c>
      <c r="H2441" s="174" t="s">
        <v>1</v>
      </c>
      <c r="I2441" s="176"/>
      <c r="L2441" s="173"/>
      <c r="M2441" s="177"/>
      <c r="T2441" s="178"/>
      <c r="AT2441" s="174" t="s">
        <v>290</v>
      </c>
      <c r="AU2441" s="174" t="s">
        <v>85</v>
      </c>
      <c r="AV2441" s="15" t="s">
        <v>83</v>
      </c>
      <c r="AW2441" s="15" t="s">
        <v>32</v>
      </c>
      <c r="AX2441" s="15" t="s">
        <v>76</v>
      </c>
      <c r="AY2441" s="174" t="s">
        <v>282</v>
      </c>
    </row>
    <row r="2442" spans="2:65" s="12" customFormat="1" x14ac:dyDescent="0.2">
      <c r="B2442" s="151"/>
      <c r="D2442" s="152" t="s">
        <v>290</v>
      </c>
      <c r="E2442" s="153" t="s">
        <v>1</v>
      </c>
      <c r="F2442" s="154" t="s">
        <v>1658</v>
      </c>
      <c r="H2442" s="155">
        <v>28.5</v>
      </c>
      <c r="I2442" s="156"/>
      <c r="L2442" s="151"/>
      <c r="M2442" s="157"/>
      <c r="T2442" s="158"/>
      <c r="AT2442" s="153" t="s">
        <v>290</v>
      </c>
      <c r="AU2442" s="153" t="s">
        <v>85</v>
      </c>
      <c r="AV2442" s="12" t="s">
        <v>85</v>
      </c>
      <c r="AW2442" s="12" t="s">
        <v>32</v>
      </c>
      <c r="AX2442" s="12" t="s">
        <v>76</v>
      </c>
      <c r="AY2442" s="153" t="s">
        <v>282</v>
      </c>
    </row>
    <row r="2443" spans="2:65" s="14" customFormat="1" x14ac:dyDescent="0.2">
      <c r="B2443" s="166"/>
      <c r="D2443" s="152" t="s">
        <v>290</v>
      </c>
      <c r="E2443" s="167" t="s">
        <v>1</v>
      </c>
      <c r="F2443" s="168" t="s">
        <v>306</v>
      </c>
      <c r="H2443" s="169">
        <v>28.5</v>
      </c>
      <c r="I2443" s="170"/>
      <c r="L2443" s="166"/>
      <c r="M2443" s="171"/>
      <c r="T2443" s="172"/>
      <c r="AT2443" s="167" t="s">
        <v>290</v>
      </c>
      <c r="AU2443" s="167" t="s">
        <v>85</v>
      </c>
      <c r="AV2443" s="14" t="s">
        <v>105</v>
      </c>
      <c r="AW2443" s="14" t="s">
        <v>32</v>
      </c>
      <c r="AX2443" s="14" t="s">
        <v>76</v>
      </c>
      <c r="AY2443" s="167" t="s">
        <v>282</v>
      </c>
    </row>
    <row r="2444" spans="2:65" s="13" customFormat="1" x14ac:dyDescent="0.2">
      <c r="B2444" s="159"/>
      <c r="D2444" s="152" t="s">
        <v>290</v>
      </c>
      <c r="E2444" s="160" t="s">
        <v>1</v>
      </c>
      <c r="F2444" s="161" t="s">
        <v>292</v>
      </c>
      <c r="H2444" s="162">
        <v>130.11000000000001</v>
      </c>
      <c r="I2444" s="163"/>
      <c r="L2444" s="159"/>
      <c r="M2444" s="164"/>
      <c r="T2444" s="165"/>
      <c r="AT2444" s="160" t="s">
        <v>290</v>
      </c>
      <c r="AU2444" s="160" t="s">
        <v>85</v>
      </c>
      <c r="AV2444" s="13" t="s">
        <v>288</v>
      </c>
      <c r="AW2444" s="13" t="s">
        <v>32</v>
      </c>
      <c r="AX2444" s="13" t="s">
        <v>83</v>
      </c>
      <c r="AY2444" s="160" t="s">
        <v>282</v>
      </c>
    </row>
    <row r="2445" spans="2:65" s="1" customFormat="1" ht="16.5" customHeight="1" x14ac:dyDescent="0.2">
      <c r="B2445" s="32"/>
      <c r="C2445" s="137" t="s">
        <v>3040</v>
      </c>
      <c r="D2445" s="137" t="s">
        <v>284</v>
      </c>
      <c r="E2445" s="138" t="s">
        <v>3041</v>
      </c>
      <c r="F2445" s="139" t="s">
        <v>3042</v>
      </c>
      <c r="G2445" s="140" t="s">
        <v>287</v>
      </c>
      <c r="H2445" s="141">
        <v>357.68</v>
      </c>
      <c r="I2445" s="142"/>
      <c r="J2445" s="143">
        <f>ROUND(I2445*H2445,2)</f>
        <v>0</v>
      </c>
      <c r="K2445" s="144"/>
      <c r="L2445" s="32"/>
      <c r="M2445" s="145" t="s">
        <v>1</v>
      </c>
      <c r="N2445" s="146" t="s">
        <v>41</v>
      </c>
      <c r="P2445" s="147">
        <f>O2445*H2445</f>
        <v>0</v>
      </c>
      <c r="Q2445" s="147">
        <v>2.9999999999999997E-4</v>
      </c>
      <c r="R2445" s="147">
        <f>Q2445*H2445</f>
        <v>0.107304</v>
      </c>
      <c r="S2445" s="147">
        <v>0</v>
      </c>
      <c r="T2445" s="148">
        <f>S2445*H2445</f>
        <v>0</v>
      </c>
      <c r="AR2445" s="149" t="s">
        <v>199</v>
      </c>
      <c r="AT2445" s="149" t="s">
        <v>284</v>
      </c>
      <c r="AU2445" s="149" t="s">
        <v>85</v>
      </c>
      <c r="AY2445" s="17" t="s">
        <v>282</v>
      </c>
      <c r="BE2445" s="150">
        <f>IF(N2445="základní",J2445,0)</f>
        <v>0</v>
      </c>
      <c r="BF2445" s="150">
        <f>IF(N2445="snížená",J2445,0)</f>
        <v>0</v>
      </c>
      <c r="BG2445" s="150">
        <f>IF(N2445="zákl. přenesená",J2445,0)</f>
        <v>0</v>
      </c>
      <c r="BH2445" s="150">
        <f>IF(N2445="sníž. přenesená",J2445,0)</f>
        <v>0</v>
      </c>
      <c r="BI2445" s="150">
        <f>IF(N2445="nulová",J2445,0)</f>
        <v>0</v>
      </c>
      <c r="BJ2445" s="17" t="s">
        <v>83</v>
      </c>
      <c r="BK2445" s="150">
        <f>ROUND(I2445*H2445,2)</f>
        <v>0</v>
      </c>
      <c r="BL2445" s="17" t="s">
        <v>199</v>
      </c>
      <c r="BM2445" s="149" t="s">
        <v>3043</v>
      </c>
    </row>
    <row r="2446" spans="2:65" s="15" customFormat="1" x14ac:dyDescent="0.2">
      <c r="B2446" s="173"/>
      <c r="D2446" s="152" t="s">
        <v>290</v>
      </c>
      <c r="E2446" s="174" t="s">
        <v>1</v>
      </c>
      <c r="F2446" s="175" t="s">
        <v>1173</v>
      </c>
      <c r="H2446" s="174" t="s">
        <v>1</v>
      </c>
      <c r="I2446" s="176"/>
      <c r="L2446" s="173"/>
      <c r="M2446" s="177"/>
      <c r="T2446" s="178"/>
      <c r="AT2446" s="174" t="s">
        <v>290</v>
      </c>
      <c r="AU2446" s="174" t="s">
        <v>85</v>
      </c>
      <c r="AV2446" s="15" t="s">
        <v>83</v>
      </c>
      <c r="AW2446" s="15" t="s">
        <v>32</v>
      </c>
      <c r="AX2446" s="15" t="s">
        <v>76</v>
      </c>
      <c r="AY2446" s="174" t="s">
        <v>282</v>
      </c>
    </row>
    <row r="2447" spans="2:65" s="12" customFormat="1" ht="22.5" x14ac:dyDescent="0.2">
      <c r="B2447" s="151"/>
      <c r="D2447" s="152" t="s">
        <v>290</v>
      </c>
      <c r="E2447" s="153" t="s">
        <v>1</v>
      </c>
      <c r="F2447" s="154" t="s">
        <v>3044</v>
      </c>
      <c r="H2447" s="155">
        <v>105.64</v>
      </c>
      <c r="I2447" s="156"/>
      <c r="L2447" s="151"/>
      <c r="M2447" s="157"/>
      <c r="T2447" s="158"/>
      <c r="AT2447" s="153" t="s">
        <v>290</v>
      </c>
      <c r="AU2447" s="153" t="s">
        <v>85</v>
      </c>
      <c r="AV2447" s="12" t="s">
        <v>85</v>
      </c>
      <c r="AW2447" s="12" t="s">
        <v>32</v>
      </c>
      <c r="AX2447" s="12" t="s">
        <v>76</v>
      </c>
      <c r="AY2447" s="153" t="s">
        <v>282</v>
      </c>
    </row>
    <row r="2448" spans="2:65" s="14" customFormat="1" x14ac:dyDescent="0.2">
      <c r="B2448" s="166"/>
      <c r="D2448" s="152" t="s">
        <v>290</v>
      </c>
      <c r="E2448" s="167" t="s">
        <v>1</v>
      </c>
      <c r="F2448" s="168" t="s">
        <v>306</v>
      </c>
      <c r="H2448" s="169">
        <v>105.64</v>
      </c>
      <c r="I2448" s="170"/>
      <c r="L2448" s="166"/>
      <c r="M2448" s="171"/>
      <c r="T2448" s="172"/>
      <c r="AT2448" s="167" t="s">
        <v>290</v>
      </c>
      <c r="AU2448" s="167" t="s">
        <v>85</v>
      </c>
      <c r="AV2448" s="14" t="s">
        <v>105</v>
      </c>
      <c r="AW2448" s="14" t="s">
        <v>32</v>
      </c>
      <c r="AX2448" s="14" t="s">
        <v>76</v>
      </c>
      <c r="AY2448" s="167" t="s">
        <v>282</v>
      </c>
    </row>
    <row r="2449" spans="2:65" s="15" customFormat="1" x14ac:dyDescent="0.2">
      <c r="B2449" s="173"/>
      <c r="D2449" s="152" t="s">
        <v>290</v>
      </c>
      <c r="E2449" s="174" t="s">
        <v>1</v>
      </c>
      <c r="F2449" s="175" t="s">
        <v>1183</v>
      </c>
      <c r="H2449" s="174" t="s">
        <v>1</v>
      </c>
      <c r="I2449" s="176"/>
      <c r="L2449" s="173"/>
      <c r="M2449" s="177"/>
      <c r="T2449" s="178"/>
      <c r="AT2449" s="174" t="s">
        <v>290</v>
      </c>
      <c r="AU2449" s="174" t="s">
        <v>85</v>
      </c>
      <c r="AV2449" s="15" t="s">
        <v>83</v>
      </c>
      <c r="AW2449" s="15" t="s">
        <v>32</v>
      </c>
      <c r="AX2449" s="15" t="s">
        <v>76</v>
      </c>
      <c r="AY2449" s="174" t="s">
        <v>282</v>
      </c>
    </row>
    <row r="2450" spans="2:65" s="12" customFormat="1" ht="22.5" x14ac:dyDescent="0.2">
      <c r="B2450" s="151"/>
      <c r="D2450" s="152" t="s">
        <v>290</v>
      </c>
      <c r="E2450" s="153" t="s">
        <v>1</v>
      </c>
      <c r="F2450" s="154" t="s">
        <v>3045</v>
      </c>
      <c r="H2450" s="155">
        <v>44.42</v>
      </c>
      <c r="I2450" s="156"/>
      <c r="L2450" s="151"/>
      <c r="M2450" s="157"/>
      <c r="T2450" s="158"/>
      <c r="AT2450" s="153" t="s">
        <v>290</v>
      </c>
      <c r="AU2450" s="153" t="s">
        <v>85</v>
      </c>
      <c r="AV2450" s="12" t="s">
        <v>85</v>
      </c>
      <c r="AW2450" s="12" t="s">
        <v>32</v>
      </c>
      <c r="AX2450" s="12" t="s">
        <v>76</v>
      </c>
      <c r="AY2450" s="153" t="s">
        <v>282</v>
      </c>
    </row>
    <row r="2451" spans="2:65" s="14" customFormat="1" x14ac:dyDescent="0.2">
      <c r="B2451" s="166"/>
      <c r="D2451" s="152" t="s">
        <v>290</v>
      </c>
      <c r="E2451" s="167" t="s">
        <v>1</v>
      </c>
      <c r="F2451" s="168" t="s">
        <v>306</v>
      </c>
      <c r="H2451" s="169">
        <v>44.42</v>
      </c>
      <c r="I2451" s="170"/>
      <c r="L2451" s="166"/>
      <c r="M2451" s="171"/>
      <c r="T2451" s="172"/>
      <c r="AT2451" s="167" t="s">
        <v>290</v>
      </c>
      <c r="AU2451" s="167" t="s">
        <v>85</v>
      </c>
      <c r="AV2451" s="14" t="s">
        <v>105</v>
      </c>
      <c r="AW2451" s="14" t="s">
        <v>32</v>
      </c>
      <c r="AX2451" s="14" t="s">
        <v>76</v>
      </c>
      <c r="AY2451" s="167" t="s">
        <v>282</v>
      </c>
    </row>
    <row r="2452" spans="2:65" s="15" customFormat="1" x14ac:dyDescent="0.2">
      <c r="B2452" s="173"/>
      <c r="D2452" s="152" t="s">
        <v>290</v>
      </c>
      <c r="E2452" s="174" t="s">
        <v>1</v>
      </c>
      <c r="F2452" s="175" t="s">
        <v>1185</v>
      </c>
      <c r="H2452" s="174" t="s">
        <v>1</v>
      </c>
      <c r="I2452" s="176"/>
      <c r="L2452" s="173"/>
      <c r="M2452" s="177"/>
      <c r="T2452" s="178"/>
      <c r="AT2452" s="174" t="s">
        <v>290</v>
      </c>
      <c r="AU2452" s="174" t="s">
        <v>85</v>
      </c>
      <c r="AV2452" s="15" t="s">
        <v>83</v>
      </c>
      <c r="AW2452" s="15" t="s">
        <v>32</v>
      </c>
      <c r="AX2452" s="15" t="s">
        <v>76</v>
      </c>
      <c r="AY2452" s="174" t="s">
        <v>282</v>
      </c>
    </row>
    <row r="2453" spans="2:65" s="12" customFormat="1" x14ac:dyDescent="0.2">
      <c r="B2453" s="151"/>
      <c r="D2453" s="152" t="s">
        <v>290</v>
      </c>
      <c r="E2453" s="153" t="s">
        <v>1</v>
      </c>
      <c r="F2453" s="154" t="s">
        <v>3046</v>
      </c>
      <c r="H2453" s="155">
        <v>53.16</v>
      </c>
      <c r="I2453" s="156"/>
      <c r="L2453" s="151"/>
      <c r="M2453" s="157"/>
      <c r="T2453" s="158"/>
      <c r="AT2453" s="153" t="s">
        <v>290</v>
      </c>
      <c r="AU2453" s="153" t="s">
        <v>85</v>
      </c>
      <c r="AV2453" s="12" t="s">
        <v>85</v>
      </c>
      <c r="AW2453" s="12" t="s">
        <v>32</v>
      </c>
      <c r="AX2453" s="12" t="s">
        <v>76</v>
      </c>
      <c r="AY2453" s="153" t="s">
        <v>282</v>
      </c>
    </row>
    <row r="2454" spans="2:65" s="14" customFormat="1" x14ac:dyDescent="0.2">
      <c r="B2454" s="166"/>
      <c r="D2454" s="152" t="s">
        <v>290</v>
      </c>
      <c r="E2454" s="167" t="s">
        <v>1</v>
      </c>
      <c r="F2454" s="168" t="s">
        <v>306</v>
      </c>
      <c r="H2454" s="169">
        <v>53.16</v>
      </c>
      <c r="I2454" s="170"/>
      <c r="L2454" s="166"/>
      <c r="M2454" s="171"/>
      <c r="T2454" s="172"/>
      <c r="AT2454" s="167" t="s">
        <v>290</v>
      </c>
      <c r="AU2454" s="167" t="s">
        <v>85</v>
      </c>
      <c r="AV2454" s="14" t="s">
        <v>105</v>
      </c>
      <c r="AW2454" s="14" t="s">
        <v>32</v>
      </c>
      <c r="AX2454" s="14" t="s">
        <v>76</v>
      </c>
      <c r="AY2454" s="167" t="s">
        <v>282</v>
      </c>
    </row>
    <row r="2455" spans="2:65" s="15" customFormat="1" x14ac:dyDescent="0.2">
      <c r="B2455" s="173"/>
      <c r="D2455" s="152" t="s">
        <v>290</v>
      </c>
      <c r="E2455" s="174" t="s">
        <v>1</v>
      </c>
      <c r="F2455" s="175" t="s">
        <v>1175</v>
      </c>
      <c r="H2455" s="174" t="s">
        <v>1</v>
      </c>
      <c r="I2455" s="176"/>
      <c r="L2455" s="173"/>
      <c r="M2455" s="177"/>
      <c r="T2455" s="178"/>
      <c r="AT2455" s="174" t="s">
        <v>290</v>
      </c>
      <c r="AU2455" s="174" t="s">
        <v>85</v>
      </c>
      <c r="AV2455" s="15" t="s">
        <v>83</v>
      </c>
      <c r="AW2455" s="15" t="s">
        <v>32</v>
      </c>
      <c r="AX2455" s="15" t="s">
        <v>76</v>
      </c>
      <c r="AY2455" s="174" t="s">
        <v>282</v>
      </c>
    </row>
    <row r="2456" spans="2:65" s="12" customFormat="1" x14ac:dyDescent="0.2">
      <c r="B2456" s="151"/>
      <c r="D2456" s="152" t="s">
        <v>290</v>
      </c>
      <c r="E2456" s="153" t="s">
        <v>1</v>
      </c>
      <c r="F2456" s="154" t="s">
        <v>3047</v>
      </c>
      <c r="H2456" s="155">
        <v>97.46</v>
      </c>
      <c r="I2456" s="156"/>
      <c r="L2456" s="151"/>
      <c r="M2456" s="157"/>
      <c r="T2456" s="158"/>
      <c r="AT2456" s="153" t="s">
        <v>290</v>
      </c>
      <c r="AU2456" s="153" t="s">
        <v>85</v>
      </c>
      <c r="AV2456" s="12" t="s">
        <v>85</v>
      </c>
      <c r="AW2456" s="12" t="s">
        <v>32</v>
      </c>
      <c r="AX2456" s="12" t="s">
        <v>76</v>
      </c>
      <c r="AY2456" s="153" t="s">
        <v>282</v>
      </c>
    </row>
    <row r="2457" spans="2:65" s="14" customFormat="1" x14ac:dyDescent="0.2">
      <c r="B2457" s="166"/>
      <c r="D2457" s="152" t="s">
        <v>290</v>
      </c>
      <c r="E2457" s="167" t="s">
        <v>1</v>
      </c>
      <c r="F2457" s="168" t="s">
        <v>306</v>
      </c>
      <c r="H2457" s="169">
        <v>97.46</v>
      </c>
      <c r="I2457" s="170"/>
      <c r="L2457" s="166"/>
      <c r="M2457" s="171"/>
      <c r="T2457" s="172"/>
      <c r="AT2457" s="167" t="s">
        <v>290</v>
      </c>
      <c r="AU2457" s="167" t="s">
        <v>85</v>
      </c>
      <c r="AV2457" s="14" t="s">
        <v>105</v>
      </c>
      <c r="AW2457" s="14" t="s">
        <v>32</v>
      </c>
      <c r="AX2457" s="14" t="s">
        <v>76</v>
      </c>
      <c r="AY2457" s="167" t="s">
        <v>282</v>
      </c>
    </row>
    <row r="2458" spans="2:65" s="15" customFormat="1" x14ac:dyDescent="0.2">
      <c r="B2458" s="173"/>
      <c r="D2458" s="152" t="s">
        <v>290</v>
      </c>
      <c r="E2458" s="174" t="s">
        <v>1</v>
      </c>
      <c r="F2458" s="175" t="s">
        <v>1177</v>
      </c>
      <c r="H2458" s="174" t="s">
        <v>1</v>
      </c>
      <c r="I2458" s="176"/>
      <c r="L2458" s="173"/>
      <c r="M2458" s="177"/>
      <c r="T2458" s="178"/>
      <c r="AT2458" s="174" t="s">
        <v>290</v>
      </c>
      <c r="AU2458" s="174" t="s">
        <v>85</v>
      </c>
      <c r="AV2458" s="15" t="s">
        <v>83</v>
      </c>
      <c r="AW2458" s="15" t="s">
        <v>32</v>
      </c>
      <c r="AX2458" s="15" t="s">
        <v>76</v>
      </c>
      <c r="AY2458" s="174" t="s">
        <v>282</v>
      </c>
    </row>
    <row r="2459" spans="2:65" s="12" customFormat="1" x14ac:dyDescent="0.2">
      <c r="B2459" s="151"/>
      <c r="D2459" s="152" t="s">
        <v>290</v>
      </c>
      <c r="E2459" s="153" t="s">
        <v>1</v>
      </c>
      <c r="F2459" s="154" t="s">
        <v>3048</v>
      </c>
      <c r="H2459" s="155">
        <v>57</v>
      </c>
      <c r="I2459" s="156"/>
      <c r="L2459" s="151"/>
      <c r="M2459" s="157"/>
      <c r="T2459" s="158"/>
      <c r="AT2459" s="153" t="s">
        <v>290</v>
      </c>
      <c r="AU2459" s="153" t="s">
        <v>85</v>
      </c>
      <c r="AV2459" s="12" t="s">
        <v>85</v>
      </c>
      <c r="AW2459" s="12" t="s">
        <v>32</v>
      </c>
      <c r="AX2459" s="12" t="s">
        <v>76</v>
      </c>
      <c r="AY2459" s="153" t="s">
        <v>282</v>
      </c>
    </row>
    <row r="2460" spans="2:65" s="14" customFormat="1" x14ac:dyDescent="0.2">
      <c r="B2460" s="166"/>
      <c r="D2460" s="152" t="s">
        <v>290</v>
      </c>
      <c r="E2460" s="167" t="s">
        <v>1</v>
      </c>
      <c r="F2460" s="168" t="s">
        <v>306</v>
      </c>
      <c r="H2460" s="169">
        <v>57</v>
      </c>
      <c r="I2460" s="170"/>
      <c r="L2460" s="166"/>
      <c r="M2460" s="171"/>
      <c r="T2460" s="172"/>
      <c r="AT2460" s="167" t="s">
        <v>290</v>
      </c>
      <c r="AU2460" s="167" t="s">
        <v>85</v>
      </c>
      <c r="AV2460" s="14" t="s">
        <v>105</v>
      </c>
      <c r="AW2460" s="14" t="s">
        <v>32</v>
      </c>
      <c r="AX2460" s="14" t="s">
        <v>76</v>
      </c>
      <c r="AY2460" s="167" t="s">
        <v>282</v>
      </c>
    </row>
    <row r="2461" spans="2:65" s="13" customFormat="1" x14ac:dyDescent="0.2">
      <c r="B2461" s="159"/>
      <c r="D2461" s="152" t="s">
        <v>290</v>
      </c>
      <c r="E2461" s="160" t="s">
        <v>1</v>
      </c>
      <c r="F2461" s="161" t="s">
        <v>292</v>
      </c>
      <c r="H2461" s="162">
        <v>357.68</v>
      </c>
      <c r="I2461" s="163"/>
      <c r="L2461" s="159"/>
      <c r="M2461" s="164"/>
      <c r="T2461" s="165"/>
      <c r="AT2461" s="160" t="s">
        <v>290</v>
      </c>
      <c r="AU2461" s="160" t="s">
        <v>85</v>
      </c>
      <c r="AV2461" s="13" t="s">
        <v>288</v>
      </c>
      <c r="AW2461" s="13" t="s">
        <v>32</v>
      </c>
      <c r="AX2461" s="13" t="s">
        <v>83</v>
      </c>
      <c r="AY2461" s="160" t="s">
        <v>282</v>
      </c>
    </row>
    <row r="2462" spans="2:65" s="1" customFormat="1" ht="24.2" customHeight="1" x14ac:dyDescent="0.2">
      <c r="B2462" s="32"/>
      <c r="C2462" s="137" t="s">
        <v>3049</v>
      </c>
      <c r="D2462" s="137" t="s">
        <v>284</v>
      </c>
      <c r="E2462" s="138" t="s">
        <v>3050</v>
      </c>
      <c r="F2462" s="139" t="s">
        <v>3051</v>
      </c>
      <c r="G2462" s="140" t="s">
        <v>287</v>
      </c>
      <c r="H2462" s="141">
        <v>178.84</v>
      </c>
      <c r="I2462" s="142"/>
      <c r="J2462" s="143">
        <f>ROUND(I2462*H2462,2)</f>
        <v>0</v>
      </c>
      <c r="K2462" s="144"/>
      <c r="L2462" s="32"/>
      <c r="M2462" s="145" t="s">
        <v>1</v>
      </c>
      <c r="N2462" s="146" t="s">
        <v>41</v>
      </c>
      <c r="P2462" s="147">
        <f>O2462*H2462</f>
        <v>0</v>
      </c>
      <c r="Q2462" s="147">
        <v>1.4999999999999999E-2</v>
      </c>
      <c r="R2462" s="147">
        <f>Q2462*H2462</f>
        <v>2.6825999999999999</v>
      </c>
      <c r="S2462" s="147">
        <v>0</v>
      </c>
      <c r="T2462" s="148">
        <f>S2462*H2462</f>
        <v>0</v>
      </c>
      <c r="AR2462" s="149" t="s">
        <v>199</v>
      </c>
      <c r="AT2462" s="149" t="s">
        <v>284</v>
      </c>
      <c r="AU2462" s="149" t="s">
        <v>85</v>
      </c>
      <c r="AY2462" s="17" t="s">
        <v>282</v>
      </c>
      <c r="BE2462" s="150">
        <f>IF(N2462="základní",J2462,0)</f>
        <v>0</v>
      </c>
      <c r="BF2462" s="150">
        <f>IF(N2462="snížená",J2462,0)</f>
        <v>0</v>
      </c>
      <c r="BG2462" s="150">
        <f>IF(N2462="zákl. přenesená",J2462,0)</f>
        <v>0</v>
      </c>
      <c r="BH2462" s="150">
        <f>IF(N2462="sníž. přenesená",J2462,0)</f>
        <v>0</v>
      </c>
      <c r="BI2462" s="150">
        <f>IF(N2462="nulová",J2462,0)</f>
        <v>0</v>
      </c>
      <c r="BJ2462" s="17" t="s">
        <v>83</v>
      </c>
      <c r="BK2462" s="150">
        <f>ROUND(I2462*H2462,2)</f>
        <v>0</v>
      </c>
      <c r="BL2462" s="17" t="s">
        <v>199</v>
      </c>
      <c r="BM2462" s="149" t="s">
        <v>3052</v>
      </c>
    </row>
    <row r="2463" spans="2:65" s="15" customFormat="1" x14ac:dyDescent="0.2">
      <c r="B2463" s="173"/>
      <c r="D2463" s="152" t="s">
        <v>290</v>
      </c>
      <c r="E2463" s="174" t="s">
        <v>1</v>
      </c>
      <c r="F2463" s="175" t="s">
        <v>1173</v>
      </c>
      <c r="H2463" s="174" t="s">
        <v>1</v>
      </c>
      <c r="I2463" s="176"/>
      <c r="L2463" s="173"/>
      <c r="M2463" s="177"/>
      <c r="T2463" s="178"/>
      <c r="AT2463" s="174" t="s">
        <v>290</v>
      </c>
      <c r="AU2463" s="174" t="s">
        <v>85</v>
      </c>
      <c r="AV2463" s="15" t="s">
        <v>83</v>
      </c>
      <c r="AW2463" s="15" t="s">
        <v>32</v>
      </c>
      <c r="AX2463" s="15" t="s">
        <v>76</v>
      </c>
      <c r="AY2463" s="174" t="s">
        <v>282</v>
      </c>
    </row>
    <row r="2464" spans="2:65" s="12" customFormat="1" ht="22.5" x14ac:dyDescent="0.2">
      <c r="B2464" s="151"/>
      <c r="D2464" s="152" t="s">
        <v>290</v>
      </c>
      <c r="E2464" s="153" t="s">
        <v>1</v>
      </c>
      <c r="F2464" s="154" t="s">
        <v>1231</v>
      </c>
      <c r="H2464" s="155">
        <v>52.82</v>
      </c>
      <c r="I2464" s="156"/>
      <c r="L2464" s="151"/>
      <c r="M2464" s="157"/>
      <c r="T2464" s="158"/>
      <c r="AT2464" s="153" t="s">
        <v>290</v>
      </c>
      <c r="AU2464" s="153" t="s">
        <v>85</v>
      </c>
      <c r="AV2464" s="12" t="s">
        <v>85</v>
      </c>
      <c r="AW2464" s="12" t="s">
        <v>32</v>
      </c>
      <c r="AX2464" s="12" t="s">
        <v>76</v>
      </c>
      <c r="AY2464" s="153" t="s">
        <v>282</v>
      </c>
    </row>
    <row r="2465" spans="2:65" s="14" customFormat="1" x14ac:dyDescent="0.2">
      <c r="B2465" s="166"/>
      <c r="D2465" s="152" t="s">
        <v>290</v>
      </c>
      <c r="E2465" s="167" t="s">
        <v>1</v>
      </c>
      <c r="F2465" s="168" t="s">
        <v>306</v>
      </c>
      <c r="H2465" s="169">
        <v>52.82</v>
      </c>
      <c r="I2465" s="170"/>
      <c r="L2465" s="166"/>
      <c r="M2465" s="171"/>
      <c r="T2465" s="172"/>
      <c r="AT2465" s="167" t="s">
        <v>290</v>
      </c>
      <c r="AU2465" s="167" t="s">
        <v>85</v>
      </c>
      <c r="AV2465" s="14" t="s">
        <v>105</v>
      </c>
      <c r="AW2465" s="14" t="s">
        <v>32</v>
      </c>
      <c r="AX2465" s="14" t="s">
        <v>76</v>
      </c>
      <c r="AY2465" s="167" t="s">
        <v>282</v>
      </c>
    </row>
    <row r="2466" spans="2:65" s="15" customFormat="1" x14ac:dyDescent="0.2">
      <c r="B2466" s="173"/>
      <c r="D2466" s="152" t="s">
        <v>290</v>
      </c>
      <c r="E2466" s="174" t="s">
        <v>1</v>
      </c>
      <c r="F2466" s="175" t="s">
        <v>1183</v>
      </c>
      <c r="H2466" s="174" t="s">
        <v>1</v>
      </c>
      <c r="I2466" s="176"/>
      <c r="L2466" s="173"/>
      <c r="M2466" s="177"/>
      <c r="T2466" s="178"/>
      <c r="AT2466" s="174" t="s">
        <v>290</v>
      </c>
      <c r="AU2466" s="174" t="s">
        <v>85</v>
      </c>
      <c r="AV2466" s="15" t="s">
        <v>83</v>
      </c>
      <c r="AW2466" s="15" t="s">
        <v>32</v>
      </c>
      <c r="AX2466" s="15" t="s">
        <v>76</v>
      </c>
      <c r="AY2466" s="174" t="s">
        <v>282</v>
      </c>
    </row>
    <row r="2467" spans="2:65" s="12" customFormat="1" ht="22.5" x14ac:dyDescent="0.2">
      <c r="B2467" s="151"/>
      <c r="D2467" s="152" t="s">
        <v>290</v>
      </c>
      <c r="E2467" s="153" t="s">
        <v>1</v>
      </c>
      <c r="F2467" s="154" t="s">
        <v>1232</v>
      </c>
      <c r="H2467" s="155">
        <v>22.21</v>
      </c>
      <c r="I2467" s="156"/>
      <c r="L2467" s="151"/>
      <c r="M2467" s="157"/>
      <c r="T2467" s="158"/>
      <c r="AT2467" s="153" t="s">
        <v>290</v>
      </c>
      <c r="AU2467" s="153" t="s">
        <v>85</v>
      </c>
      <c r="AV2467" s="12" t="s">
        <v>85</v>
      </c>
      <c r="AW2467" s="12" t="s">
        <v>32</v>
      </c>
      <c r="AX2467" s="12" t="s">
        <v>76</v>
      </c>
      <c r="AY2467" s="153" t="s">
        <v>282</v>
      </c>
    </row>
    <row r="2468" spans="2:65" s="14" customFormat="1" x14ac:dyDescent="0.2">
      <c r="B2468" s="166"/>
      <c r="D2468" s="152" t="s">
        <v>290</v>
      </c>
      <c r="E2468" s="167" t="s">
        <v>1</v>
      </c>
      <c r="F2468" s="168" t="s">
        <v>306</v>
      </c>
      <c r="H2468" s="169">
        <v>22.21</v>
      </c>
      <c r="I2468" s="170"/>
      <c r="L2468" s="166"/>
      <c r="M2468" s="171"/>
      <c r="T2468" s="172"/>
      <c r="AT2468" s="167" t="s">
        <v>290</v>
      </c>
      <c r="AU2468" s="167" t="s">
        <v>85</v>
      </c>
      <c r="AV2468" s="14" t="s">
        <v>105</v>
      </c>
      <c r="AW2468" s="14" t="s">
        <v>32</v>
      </c>
      <c r="AX2468" s="14" t="s">
        <v>76</v>
      </c>
      <c r="AY2468" s="167" t="s">
        <v>282</v>
      </c>
    </row>
    <row r="2469" spans="2:65" s="15" customFormat="1" x14ac:dyDescent="0.2">
      <c r="B2469" s="173"/>
      <c r="D2469" s="152" t="s">
        <v>290</v>
      </c>
      <c r="E2469" s="174" t="s">
        <v>1</v>
      </c>
      <c r="F2469" s="175" t="s">
        <v>1185</v>
      </c>
      <c r="H2469" s="174" t="s">
        <v>1</v>
      </c>
      <c r="I2469" s="176"/>
      <c r="L2469" s="173"/>
      <c r="M2469" s="177"/>
      <c r="T2469" s="178"/>
      <c r="AT2469" s="174" t="s">
        <v>290</v>
      </c>
      <c r="AU2469" s="174" t="s">
        <v>85</v>
      </c>
      <c r="AV2469" s="15" t="s">
        <v>83</v>
      </c>
      <c r="AW2469" s="15" t="s">
        <v>32</v>
      </c>
      <c r="AX2469" s="15" t="s">
        <v>76</v>
      </c>
      <c r="AY2469" s="174" t="s">
        <v>282</v>
      </c>
    </row>
    <row r="2470" spans="2:65" s="12" customFormat="1" x14ac:dyDescent="0.2">
      <c r="B2470" s="151"/>
      <c r="D2470" s="152" t="s">
        <v>290</v>
      </c>
      <c r="E2470" s="153" t="s">
        <v>1</v>
      </c>
      <c r="F2470" s="154" t="s">
        <v>1233</v>
      </c>
      <c r="H2470" s="155">
        <v>26.58</v>
      </c>
      <c r="I2470" s="156"/>
      <c r="L2470" s="151"/>
      <c r="M2470" s="157"/>
      <c r="T2470" s="158"/>
      <c r="AT2470" s="153" t="s">
        <v>290</v>
      </c>
      <c r="AU2470" s="153" t="s">
        <v>85</v>
      </c>
      <c r="AV2470" s="12" t="s">
        <v>85</v>
      </c>
      <c r="AW2470" s="12" t="s">
        <v>32</v>
      </c>
      <c r="AX2470" s="12" t="s">
        <v>76</v>
      </c>
      <c r="AY2470" s="153" t="s">
        <v>282</v>
      </c>
    </row>
    <row r="2471" spans="2:65" s="14" customFormat="1" x14ac:dyDescent="0.2">
      <c r="B2471" s="166"/>
      <c r="D2471" s="152" t="s">
        <v>290</v>
      </c>
      <c r="E2471" s="167" t="s">
        <v>1</v>
      </c>
      <c r="F2471" s="168" t="s">
        <v>306</v>
      </c>
      <c r="H2471" s="169">
        <v>26.58</v>
      </c>
      <c r="I2471" s="170"/>
      <c r="L2471" s="166"/>
      <c r="M2471" s="171"/>
      <c r="T2471" s="172"/>
      <c r="AT2471" s="167" t="s">
        <v>290</v>
      </c>
      <c r="AU2471" s="167" t="s">
        <v>85</v>
      </c>
      <c r="AV2471" s="14" t="s">
        <v>105</v>
      </c>
      <c r="AW2471" s="14" t="s">
        <v>32</v>
      </c>
      <c r="AX2471" s="14" t="s">
        <v>76</v>
      </c>
      <c r="AY2471" s="167" t="s">
        <v>282</v>
      </c>
    </row>
    <row r="2472" spans="2:65" s="15" customFormat="1" x14ac:dyDescent="0.2">
      <c r="B2472" s="173"/>
      <c r="D2472" s="152" t="s">
        <v>290</v>
      </c>
      <c r="E2472" s="174" t="s">
        <v>1</v>
      </c>
      <c r="F2472" s="175" t="s">
        <v>1175</v>
      </c>
      <c r="H2472" s="174" t="s">
        <v>1</v>
      </c>
      <c r="I2472" s="176"/>
      <c r="L2472" s="173"/>
      <c r="M2472" s="177"/>
      <c r="T2472" s="178"/>
      <c r="AT2472" s="174" t="s">
        <v>290</v>
      </c>
      <c r="AU2472" s="174" t="s">
        <v>85</v>
      </c>
      <c r="AV2472" s="15" t="s">
        <v>83</v>
      </c>
      <c r="AW2472" s="15" t="s">
        <v>32</v>
      </c>
      <c r="AX2472" s="15" t="s">
        <v>76</v>
      </c>
      <c r="AY2472" s="174" t="s">
        <v>282</v>
      </c>
    </row>
    <row r="2473" spans="2:65" s="12" customFormat="1" x14ac:dyDescent="0.2">
      <c r="B2473" s="151"/>
      <c r="D2473" s="152" t="s">
        <v>290</v>
      </c>
      <c r="E2473" s="153" t="s">
        <v>1</v>
      </c>
      <c r="F2473" s="154" t="s">
        <v>1234</v>
      </c>
      <c r="H2473" s="155">
        <v>48.73</v>
      </c>
      <c r="I2473" s="156"/>
      <c r="L2473" s="151"/>
      <c r="M2473" s="157"/>
      <c r="T2473" s="158"/>
      <c r="AT2473" s="153" t="s">
        <v>290</v>
      </c>
      <c r="AU2473" s="153" t="s">
        <v>85</v>
      </c>
      <c r="AV2473" s="12" t="s">
        <v>85</v>
      </c>
      <c r="AW2473" s="12" t="s">
        <v>32</v>
      </c>
      <c r="AX2473" s="12" t="s">
        <v>76</v>
      </c>
      <c r="AY2473" s="153" t="s">
        <v>282</v>
      </c>
    </row>
    <row r="2474" spans="2:65" s="14" customFormat="1" x14ac:dyDescent="0.2">
      <c r="B2474" s="166"/>
      <c r="D2474" s="152" t="s">
        <v>290</v>
      </c>
      <c r="E2474" s="167" t="s">
        <v>1</v>
      </c>
      <c r="F2474" s="168" t="s">
        <v>306</v>
      </c>
      <c r="H2474" s="169">
        <v>48.73</v>
      </c>
      <c r="I2474" s="170"/>
      <c r="L2474" s="166"/>
      <c r="M2474" s="171"/>
      <c r="T2474" s="172"/>
      <c r="AT2474" s="167" t="s">
        <v>290</v>
      </c>
      <c r="AU2474" s="167" t="s">
        <v>85</v>
      </c>
      <c r="AV2474" s="14" t="s">
        <v>105</v>
      </c>
      <c r="AW2474" s="14" t="s">
        <v>32</v>
      </c>
      <c r="AX2474" s="14" t="s">
        <v>76</v>
      </c>
      <c r="AY2474" s="167" t="s">
        <v>282</v>
      </c>
    </row>
    <row r="2475" spans="2:65" s="15" customFormat="1" x14ac:dyDescent="0.2">
      <c r="B2475" s="173"/>
      <c r="D2475" s="152" t="s">
        <v>290</v>
      </c>
      <c r="E2475" s="174" t="s">
        <v>1</v>
      </c>
      <c r="F2475" s="175" t="s">
        <v>1177</v>
      </c>
      <c r="H2475" s="174" t="s">
        <v>1</v>
      </c>
      <c r="I2475" s="176"/>
      <c r="L2475" s="173"/>
      <c r="M2475" s="177"/>
      <c r="T2475" s="178"/>
      <c r="AT2475" s="174" t="s">
        <v>290</v>
      </c>
      <c r="AU2475" s="174" t="s">
        <v>85</v>
      </c>
      <c r="AV2475" s="15" t="s">
        <v>83</v>
      </c>
      <c r="AW2475" s="15" t="s">
        <v>32</v>
      </c>
      <c r="AX2475" s="15" t="s">
        <v>76</v>
      </c>
      <c r="AY2475" s="174" t="s">
        <v>282</v>
      </c>
    </row>
    <row r="2476" spans="2:65" s="12" customFormat="1" x14ac:dyDescent="0.2">
      <c r="B2476" s="151"/>
      <c r="D2476" s="152" t="s">
        <v>290</v>
      </c>
      <c r="E2476" s="153" t="s">
        <v>1</v>
      </c>
      <c r="F2476" s="154" t="s">
        <v>1658</v>
      </c>
      <c r="H2476" s="155">
        <v>28.5</v>
      </c>
      <c r="I2476" s="156"/>
      <c r="L2476" s="151"/>
      <c r="M2476" s="157"/>
      <c r="T2476" s="158"/>
      <c r="AT2476" s="153" t="s">
        <v>290</v>
      </c>
      <c r="AU2476" s="153" t="s">
        <v>85</v>
      </c>
      <c r="AV2476" s="12" t="s">
        <v>85</v>
      </c>
      <c r="AW2476" s="12" t="s">
        <v>32</v>
      </c>
      <c r="AX2476" s="12" t="s">
        <v>76</v>
      </c>
      <c r="AY2476" s="153" t="s">
        <v>282</v>
      </c>
    </row>
    <row r="2477" spans="2:65" s="14" customFormat="1" x14ac:dyDescent="0.2">
      <c r="B2477" s="166"/>
      <c r="D2477" s="152" t="s">
        <v>290</v>
      </c>
      <c r="E2477" s="167" t="s">
        <v>1</v>
      </c>
      <c r="F2477" s="168" t="s">
        <v>306</v>
      </c>
      <c r="H2477" s="169">
        <v>28.5</v>
      </c>
      <c r="I2477" s="170"/>
      <c r="L2477" s="166"/>
      <c r="M2477" s="171"/>
      <c r="T2477" s="172"/>
      <c r="AT2477" s="167" t="s">
        <v>290</v>
      </c>
      <c r="AU2477" s="167" t="s">
        <v>85</v>
      </c>
      <c r="AV2477" s="14" t="s">
        <v>105</v>
      </c>
      <c r="AW2477" s="14" t="s">
        <v>32</v>
      </c>
      <c r="AX2477" s="14" t="s">
        <v>76</v>
      </c>
      <c r="AY2477" s="167" t="s">
        <v>282</v>
      </c>
    </row>
    <row r="2478" spans="2:65" s="13" customFormat="1" x14ac:dyDescent="0.2">
      <c r="B2478" s="159"/>
      <c r="D2478" s="152" t="s">
        <v>290</v>
      </c>
      <c r="E2478" s="160" t="s">
        <v>1</v>
      </c>
      <c r="F2478" s="161" t="s">
        <v>292</v>
      </c>
      <c r="H2478" s="162">
        <v>178.84</v>
      </c>
      <c r="I2478" s="163"/>
      <c r="L2478" s="159"/>
      <c r="M2478" s="164"/>
      <c r="T2478" s="165"/>
      <c r="AT2478" s="160" t="s">
        <v>290</v>
      </c>
      <c r="AU2478" s="160" t="s">
        <v>85</v>
      </c>
      <c r="AV2478" s="13" t="s">
        <v>288</v>
      </c>
      <c r="AW2478" s="13" t="s">
        <v>32</v>
      </c>
      <c r="AX2478" s="13" t="s">
        <v>83</v>
      </c>
      <c r="AY2478" s="160" t="s">
        <v>282</v>
      </c>
    </row>
    <row r="2479" spans="2:65" s="1" customFormat="1" ht="24.2" customHeight="1" x14ac:dyDescent="0.2">
      <c r="B2479" s="32"/>
      <c r="C2479" s="137" t="s">
        <v>3053</v>
      </c>
      <c r="D2479" s="137" t="s">
        <v>284</v>
      </c>
      <c r="E2479" s="138" t="s">
        <v>3054</v>
      </c>
      <c r="F2479" s="139" t="s">
        <v>3055</v>
      </c>
      <c r="G2479" s="140" t="s">
        <v>471</v>
      </c>
      <c r="H2479" s="141">
        <v>43.7</v>
      </c>
      <c r="I2479" s="142"/>
      <c r="J2479" s="143">
        <f>ROUND(I2479*H2479,2)</f>
        <v>0</v>
      </c>
      <c r="K2479" s="144"/>
      <c r="L2479" s="32"/>
      <c r="M2479" s="145" t="s">
        <v>1</v>
      </c>
      <c r="N2479" s="146" t="s">
        <v>41</v>
      </c>
      <c r="P2479" s="147">
        <f>O2479*H2479</f>
        <v>0</v>
      </c>
      <c r="Q2479" s="147">
        <v>2.0000000000000001E-4</v>
      </c>
      <c r="R2479" s="147">
        <f>Q2479*H2479</f>
        <v>8.7400000000000012E-3</v>
      </c>
      <c r="S2479" s="147">
        <v>0</v>
      </c>
      <c r="T2479" s="148">
        <f>S2479*H2479</f>
        <v>0</v>
      </c>
      <c r="AR2479" s="149" t="s">
        <v>199</v>
      </c>
      <c r="AT2479" s="149" t="s">
        <v>284</v>
      </c>
      <c r="AU2479" s="149" t="s">
        <v>85</v>
      </c>
      <c r="AY2479" s="17" t="s">
        <v>282</v>
      </c>
      <c r="BE2479" s="150">
        <f>IF(N2479="základní",J2479,0)</f>
        <v>0</v>
      </c>
      <c r="BF2479" s="150">
        <f>IF(N2479="snížená",J2479,0)</f>
        <v>0</v>
      </c>
      <c r="BG2479" s="150">
        <f>IF(N2479="zákl. přenesená",J2479,0)</f>
        <v>0</v>
      </c>
      <c r="BH2479" s="150">
        <f>IF(N2479="sníž. přenesená",J2479,0)</f>
        <v>0</v>
      </c>
      <c r="BI2479" s="150">
        <f>IF(N2479="nulová",J2479,0)</f>
        <v>0</v>
      </c>
      <c r="BJ2479" s="17" t="s">
        <v>83</v>
      </c>
      <c r="BK2479" s="150">
        <f>ROUND(I2479*H2479,2)</f>
        <v>0</v>
      </c>
      <c r="BL2479" s="17" t="s">
        <v>199</v>
      </c>
      <c r="BM2479" s="149" t="s">
        <v>3056</v>
      </c>
    </row>
    <row r="2480" spans="2:65" s="12" customFormat="1" x14ac:dyDescent="0.2">
      <c r="B2480" s="151"/>
      <c r="D2480" s="152" t="s">
        <v>290</v>
      </c>
      <c r="E2480" s="153" t="s">
        <v>1</v>
      </c>
      <c r="F2480" s="154" t="s">
        <v>3057</v>
      </c>
      <c r="H2480" s="155">
        <v>43.7</v>
      </c>
      <c r="I2480" s="156"/>
      <c r="L2480" s="151"/>
      <c r="M2480" s="157"/>
      <c r="T2480" s="158"/>
      <c r="AT2480" s="153" t="s">
        <v>290</v>
      </c>
      <c r="AU2480" s="153" t="s">
        <v>85</v>
      </c>
      <c r="AV2480" s="12" t="s">
        <v>85</v>
      </c>
      <c r="AW2480" s="12" t="s">
        <v>32</v>
      </c>
      <c r="AX2480" s="12" t="s">
        <v>76</v>
      </c>
      <c r="AY2480" s="153" t="s">
        <v>282</v>
      </c>
    </row>
    <row r="2481" spans="2:65" s="13" customFormat="1" x14ac:dyDescent="0.2">
      <c r="B2481" s="159"/>
      <c r="D2481" s="152" t="s">
        <v>290</v>
      </c>
      <c r="E2481" s="160" t="s">
        <v>1</v>
      </c>
      <c r="F2481" s="161" t="s">
        <v>292</v>
      </c>
      <c r="H2481" s="162">
        <v>43.7</v>
      </c>
      <c r="I2481" s="163"/>
      <c r="L2481" s="159"/>
      <c r="M2481" s="164"/>
      <c r="T2481" s="165"/>
      <c r="AT2481" s="160" t="s">
        <v>290</v>
      </c>
      <c r="AU2481" s="160" t="s">
        <v>85</v>
      </c>
      <c r="AV2481" s="13" t="s">
        <v>288</v>
      </c>
      <c r="AW2481" s="13" t="s">
        <v>32</v>
      </c>
      <c r="AX2481" s="13" t="s">
        <v>83</v>
      </c>
      <c r="AY2481" s="160" t="s">
        <v>282</v>
      </c>
    </row>
    <row r="2482" spans="2:65" s="1" customFormat="1" ht="16.5" customHeight="1" x14ac:dyDescent="0.2">
      <c r="B2482" s="32"/>
      <c r="C2482" s="179" t="s">
        <v>3058</v>
      </c>
      <c r="D2482" s="179" t="s">
        <v>1020</v>
      </c>
      <c r="E2482" s="180" t="s">
        <v>3059</v>
      </c>
      <c r="F2482" s="181" t="s">
        <v>3060</v>
      </c>
      <c r="G2482" s="182" t="s">
        <v>471</v>
      </c>
      <c r="H2482" s="183">
        <v>48.07</v>
      </c>
      <c r="I2482" s="184"/>
      <c r="J2482" s="185">
        <f>ROUND(I2482*H2482,2)</f>
        <v>0</v>
      </c>
      <c r="K2482" s="186"/>
      <c r="L2482" s="187"/>
      <c r="M2482" s="188" t="s">
        <v>1</v>
      </c>
      <c r="N2482" s="189" t="s">
        <v>41</v>
      </c>
      <c r="P2482" s="147">
        <f>O2482*H2482</f>
        <v>0</v>
      </c>
      <c r="Q2482" s="147">
        <v>2.1000000000000001E-4</v>
      </c>
      <c r="R2482" s="147">
        <f>Q2482*H2482</f>
        <v>1.00947E-2</v>
      </c>
      <c r="S2482" s="147">
        <v>0</v>
      </c>
      <c r="T2482" s="148">
        <f>S2482*H2482</f>
        <v>0</v>
      </c>
      <c r="AR2482" s="149" t="s">
        <v>498</v>
      </c>
      <c r="AT2482" s="149" t="s">
        <v>1020</v>
      </c>
      <c r="AU2482" s="149" t="s">
        <v>85</v>
      </c>
      <c r="AY2482" s="17" t="s">
        <v>282</v>
      </c>
      <c r="BE2482" s="150">
        <f>IF(N2482="základní",J2482,0)</f>
        <v>0</v>
      </c>
      <c r="BF2482" s="150">
        <f>IF(N2482="snížená",J2482,0)</f>
        <v>0</v>
      </c>
      <c r="BG2482" s="150">
        <f>IF(N2482="zákl. přenesená",J2482,0)</f>
        <v>0</v>
      </c>
      <c r="BH2482" s="150">
        <f>IF(N2482="sníž. přenesená",J2482,0)</f>
        <v>0</v>
      </c>
      <c r="BI2482" s="150">
        <f>IF(N2482="nulová",J2482,0)</f>
        <v>0</v>
      </c>
      <c r="BJ2482" s="17" t="s">
        <v>83</v>
      </c>
      <c r="BK2482" s="150">
        <f>ROUND(I2482*H2482,2)</f>
        <v>0</v>
      </c>
      <c r="BL2482" s="17" t="s">
        <v>199</v>
      </c>
      <c r="BM2482" s="149" t="s">
        <v>3061</v>
      </c>
    </row>
    <row r="2483" spans="2:65" s="12" customFormat="1" x14ac:dyDescent="0.2">
      <c r="B2483" s="151"/>
      <c r="D2483" s="152" t="s">
        <v>290</v>
      </c>
      <c r="F2483" s="154" t="s">
        <v>3062</v>
      </c>
      <c r="H2483" s="155">
        <v>48.07</v>
      </c>
      <c r="I2483" s="156"/>
      <c r="L2483" s="151"/>
      <c r="M2483" s="157"/>
      <c r="T2483" s="158"/>
      <c r="AT2483" s="153" t="s">
        <v>290</v>
      </c>
      <c r="AU2483" s="153" t="s">
        <v>85</v>
      </c>
      <c r="AV2483" s="12" t="s">
        <v>85</v>
      </c>
      <c r="AW2483" s="12" t="s">
        <v>4</v>
      </c>
      <c r="AX2483" s="12" t="s">
        <v>83</v>
      </c>
      <c r="AY2483" s="153" t="s">
        <v>282</v>
      </c>
    </row>
    <row r="2484" spans="2:65" s="1" customFormat="1" ht="24.2" customHeight="1" x14ac:dyDescent="0.2">
      <c r="B2484" s="32"/>
      <c r="C2484" s="137" t="s">
        <v>3063</v>
      </c>
      <c r="D2484" s="137" t="s">
        <v>284</v>
      </c>
      <c r="E2484" s="138" t="s">
        <v>3064</v>
      </c>
      <c r="F2484" s="139" t="s">
        <v>3065</v>
      </c>
      <c r="G2484" s="140" t="s">
        <v>471</v>
      </c>
      <c r="H2484" s="141">
        <v>20.2</v>
      </c>
      <c r="I2484" s="142"/>
      <c r="J2484" s="143">
        <f>ROUND(I2484*H2484,2)</f>
        <v>0</v>
      </c>
      <c r="K2484" s="144"/>
      <c r="L2484" s="32"/>
      <c r="M2484" s="145" t="s">
        <v>1</v>
      </c>
      <c r="N2484" s="146" t="s">
        <v>41</v>
      </c>
      <c r="P2484" s="147">
        <f>O2484*H2484</f>
        <v>0</v>
      </c>
      <c r="Q2484" s="147">
        <v>4.2999999999999999E-4</v>
      </c>
      <c r="R2484" s="147">
        <f>Q2484*H2484</f>
        <v>8.6859999999999993E-3</v>
      </c>
      <c r="S2484" s="147">
        <v>0</v>
      </c>
      <c r="T2484" s="148">
        <f>S2484*H2484</f>
        <v>0</v>
      </c>
      <c r="AR2484" s="149" t="s">
        <v>199</v>
      </c>
      <c r="AT2484" s="149" t="s">
        <v>284</v>
      </c>
      <c r="AU2484" s="149" t="s">
        <v>85</v>
      </c>
      <c r="AY2484" s="17" t="s">
        <v>282</v>
      </c>
      <c r="BE2484" s="150">
        <f>IF(N2484="základní",J2484,0)</f>
        <v>0</v>
      </c>
      <c r="BF2484" s="150">
        <f>IF(N2484="snížená",J2484,0)</f>
        <v>0</v>
      </c>
      <c r="BG2484" s="150">
        <f>IF(N2484="zákl. přenesená",J2484,0)</f>
        <v>0</v>
      </c>
      <c r="BH2484" s="150">
        <f>IF(N2484="sníž. přenesená",J2484,0)</f>
        <v>0</v>
      </c>
      <c r="BI2484" s="150">
        <f>IF(N2484="nulová",J2484,0)</f>
        <v>0</v>
      </c>
      <c r="BJ2484" s="17" t="s">
        <v>83</v>
      </c>
      <c r="BK2484" s="150">
        <f>ROUND(I2484*H2484,2)</f>
        <v>0</v>
      </c>
      <c r="BL2484" s="17" t="s">
        <v>199</v>
      </c>
      <c r="BM2484" s="149" t="s">
        <v>3066</v>
      </c>
    </row>
    <row r="2485" spans="2:65" s="15" customFormat="1" x14ac:dyDescent="0.2">
      <c r="B2485" s="173"/>
      <c r="D2485" s="152" t="s">
        <v>290</v>
      </c>
      <c r="E2485" s="174" t="s">
        <v>1</v>
      </c>
      <c r="F2485" s="175" t="s">
        <v>1177</v>
      </c>
      <c r="H2485" s="174" t="s">
        <v>1</v>
      </c>
      <c r="I2485" s="176"/>
      <c r="L2485" s="173"/>
      <c r="M2485" s="177"/>
      <c r="T2485" s="178"/>
      <c r="AT2485" s="174" t="s">
        <v>290</v>
      </c>
      <c r="AU2485" s="174" t="s">
        <v>85</v>
      </c>
      <c r="AV2485" s="15" t="s">
        <v>83</v>
      </c>
      <c r="AW2485" s="15" t="s">
        <v>32</v>
      </c>
      <c r="AX2485" s="15" t="s">
        <v>76</v>
      </c>
      <c r="AY2485" s="174" t="s">
        <v>282</v>
      </c>
    </row>
    <row r="2486" spans="2:65" s="12" customFormat="1" x14ac:dyDescent="0.2">
      <c r="B2486" s="151"/>
      <c r="D2486" s="152" t="s">
        <v>290</v>
      </c>
      <c r="E2486" s="153" t="s">
        <v>1</v>
      </c>
      <c r="F2486" s="154" t="s">
        <v>3067</v>
      </c>
      <c r="H2486" s="155">
        <v>22</v>
      </c>
      <c r="I2486" s="156"/>
      <c r="L2486" s="151"/>
      <c r="M2486" s="157"/>
      <c r="T2486" s="158"/>
      <c r="AT2486" s="153" t="s">
        <v>290</v>
      </c>
      <c r="AU2486" s="153" t="s">
        <v>85</v>
      </c>
      <c r="AV2486" s="12" t="s">
        <v>85</v>
      </c>
      <c r="AW2486" s="12" t="s">
        <v>32</v>
      </c>
      <c r="AX2486" s="12" t="s">
        <v>76</v>
      </c>
      <c r="AY2486" s="153" t="s">
        <v>282</v>
      </c>
    </row>
    <row r="2487" spans="2:65" s="12" customFormat="1" x14ac:dyDescent="0.2">
      <c r="B2487" s="151"/>
      <c r="D2487" s="152" t="s">
        <v>290</v>
      </c>
      <c r="E2487" s="153" t="s">
        <v>1</v>
      </c>
      <c r="F2487" s="154" t="s">
        <v>3068</v>
      </c>
      <c r="H2487" s="155">
        <v>-1.8</v>
      </c>
      <c r="I2487" s="156"/>
      <c r="L2487" s="151"/>
      <c r="M2487" s="157"/>
      <c r="T2487" s="158"/>
      <c r="AT2487" s="153" t="s">
        <v>290</v>
      </c>
      <c r="AU2487" s="153" t="s">
        <v>85</v>
      </c>
      <c r="AV2487" s="12" t="s">
        <v>85</v>
      </c>
      <c r="AW2487" s="12" t="s">
        <v>32</v>
      </c>
      <c r="AX2487" s="12" t="s">
        <v>76</v>
      </c>
      <c r="AY2487" s="153" t="s">
        <v>282</v>
      </c>
    </row>
    <row r="2488" spans="2:65" s="14" customFormat="1" x14ac:dyDescent="0.2">
      <c r="B2488" s="166"/>
      <c r="D2488" s="152" t="s">
        <v>290</v>
      </c>
      <c r="E2488" s="167" t="s">
        <v>1</v>
      </c>
      <c r="F2488" s="168" t="s">
        <v>306</v>
      </c>
      <c r="H2488" s="169">
        <v>20.2</v>
      </c>
      <c r="I2488" s="170"/>
      <c r="L2488" s="166"/>
      <c r="M2488" s="171"/>
      <c r="T2488" s="172"/>
      <c r="AT2488" s="167" t="s">
        <v>290</v>
      </c>
      <c r="AU2488" s="167" t="s">
        <v>85</v>
      </c>
      <c r="AV2488" s="14" t="s">
        <v>105</v>
      </c>
      <c r="AW2488" s="14" t="s">
        <v>32</v>
      </c>
      <c r="AX2488" s="14" t="s">
        <v>76</v>
      </c>
      <c r="AY2488" s="167" t="s">
        <v>282</v>
      </c>
    </row>
    <row r="2489" spans="2:65" s="13" customFormat="1" x14ac:dyDescent="0.2">
      <c r="B2489" s="159"/>
      <c r="D2489" s="152" t="s">
        <v>290</v>
      </c>
      <c r="E2489" s="160" t="s">
        <v>1</v>
      </c>
      <c r="F2489" s="161" t="s">
        <v>292</v>
      </c>
      <c r="H2489" s="162">
        <v>20.2</v>
      </c>
      <c r="I2489" s="163"/>
      <c r="L2489" s="159"/>
      <c r="M2489" s="164"/>
      <c r="T2489" s="165"/>
      <c r="AT2489" s="160" t="s">
        <v>290</v>
      </c>
      <c r="AU2489" s="160" t="s">
        <v>85</v>
      </c>
      <c r="AV2489" s="13" t="s">
        <v>288</v>
      </c>
      <c r="AW2489" s="13" t="s">
        <v>32</v>
      </c>
      <c r="AX2489" s="13" t="s">
        <v>83</v>
      </c>
      <c r="AY2489" s="160" t="s">
        <v>282</v>
      </c>
    </row>
    <row r="2490" spans="2:65" s="1" customFormat="1" ht="16.5" customHeight="1" x14ac:dyDescent="0.2">
      <c r="B2490" s="32"/>
      <c r="C2490" s="179" t="s">
        <v>3069</v>
      </c>
      <c r="D2490" s="179" t="s">
        <v>1020</v>
      </c>
      <c r="E2490" s="180" t="s">
        <v>3070</v>
      </c>
      <c r="F2490" s="181" t="s">
        <v>3071</v>
      </c>
      <c r="G2490" s="182" t="s">
        <v>471</v>
      </c>
      <c r="H2490" s="183">
        <v>21.21</v>
      </c>
      <c r="I2490" s="184"/>
      <c r="J2490" s="185">
        <f>ROUND(I2490*H2490,2)</f>
        <v>0</v>
      </c>
      <c r="K2490" s="186"/>
      <c r="L2490" s="187"/>
      <c r="M2490" s="188" t="s">
        <v>1</v>
      </c>
      <c r="N2490" s="189" t="s">
        <v>41</v>
      </c>
      <c r="P2490" s="147">
        <f>O2490*H2490</f>
        <v>0</v>
      </c>
      <c r="Q2490" s="147">
        <v>4.4999999999999999E-4</v>
      </c>
      <c r="R2490" s="147">
        <f>Q2490*H2490</f>
        <v>9.5445000000000009E-3</v>
      </c>
      <c r="S2490" s="147">
        <v>0</v>
      </c>
      <c r="T2490" s="148">
        <f>S2490*H2490</f>
        <v>0</v>
      </c>
      <c r="AR2490" s="149" t="s">
        <v>498</v>
      </c>
      <c r="AT2490" s="149" t="s">
        <v>1020</v>
      </c>
      <c r="AU2490" s="149" t="s">
        <v>85</v>
      </c>
      <c r="AY2490" s="17" t="s">
        <v>282</v>
      </c>
      <c r="BE2490" s="150">
        <f>IF(N2490="základní",J2490,0)</f>
        <v>0</v>
      </c>
      <c r="BF2490" s="150">
        <f>IF(N2490="snížená",J2490,0)</f>
        <v>0</v>
      </c>
      <c r="BG2490" s="150">
        <f>IF(N2490="zákl. přenesená",J2490,0)</f>
        <v>0</v>
      </c>
      <c r="BH2490" s="150">
        <f>IF(N2490="sníž. přenesená",J2490,0)</f>
        <v>0</v>
      </c>
      <c r="BI2490" s="150">
        <f>IF(N2490="nulová",J2490,0)</f>
        <v>0</v>
      </c>
      <c r="BJ2490" s="17" t="s">
        <v>83</v>
      </c>
      <c r="BK2490" s="150">
        <f>ROUND(I2490*H2490,2)</f>
        <v>0</v>
      </c>
      <c r="BL2490" s="17" t="s">
        <v>199</v>
      </c>
      <c r="BM2490" s="149" t="s">
        <v>3072</v>
      </c>
    </row>
    <row r="2491" spans="2:65" s="12" customFormat="1" x14ac:dyDescent="0.2">
      <c r="B2491" s="151"/>
      <c r="D2491" s="152" t="s">
        <v>290</v>
      </c>
      <c r="F2491" s="154" t="s">
        <v>3073</v>
      </c>
      <c r="H2491" s="155">
        <v>21.21</v>
      </c>
      <c r="I2491" s="156"/>
      <c r="L2491" s="151"/>
      <c r="M2491" s="157"/>
      <c r="T2491" s="158"/>
      <c r="AT2491" s="153" t="s">
        <v>290</v>
      </c>
      <c r="AU2491" s="153" t="s">
        <v>85</v>
      </c>
      <c r="AV2491" s="12" t="s">
        <v>85</v>
      </c>
      <c r="AW2491" s="12" t="s">
        <v>4</v>
      </c>
      <c r="AX2491" s="12" t="s">
        <v>83</v>
      </c>
      <c r="AY2491" s="153" t="s">
        <v>282</v>
      </c>
    </row>
    <row r="2492" spans="2:65" s="1" customFormat="1" ht="24.2" customHeight="1" x14ac:dyDescent="0.2">
      <c r="B2492" s="32"/>
      <c r="C2492" s="137" t="s">
        <v>3074</v>
      </c>
      <c r="D2492" s="137" t="s">
        <v>284</v>
      </c>
      <c r="E2492" s="138" t="s">
        <v>3075</v>
      </c>
      <c r="F2492" s="139" t="s">
        <v>3076</v>
      </c>
      <c r="G2492" s="140" t="s">
        <v>471</v>
      </c>
      <c r="H2492" s="141">
        <v>8.84</v>
      </c>
      <c r="I2492" s="142"/>
      <c r="J2492" s="143">
        <f>ROUND(I2492*H2492,2)</f>
        <v>0</v>
      </c>
      <c r="K2492" s="144"/>
      <c r="L2492" s="32"/>
      <c r="M2492" s="145" t="s">
        <v>1</v>
      </c>
      <c r="N2492" s="146" t="s">
        <v>41</v>
      </c>
      <c r="P2492" s="147">
        <f>O2492*H2492</f>
        <v>0</v>
      </c>
      <c r="Q2492" s="147">
        <v>5.8E-4</v>
      </c>
      <c r="R2492" s="147">
        <f>Q2492*H2492</f>
        <v>5.1272000000000002E-3</v>
      </c>
      <c r="S2492" s="147">
        <v>0</v>
      </c>
      <c r="T2492" s="148">
        <f>S2492*H2492</f>
        <v>0</v>
      </c>
      <c r="AR2492" s="149" t="s">
        <v>199</v>
      </c>
      <c r="AT2492" s="149" t="s">
        <v>284</v>
      </c>
      <c r="AU2492" s="149" t="s">
        <v>85</v>
      </c>
      <c r="AY2492" s="17" t="s">
        <v>282</v>
      </c>
      <c r="BE2492" s="150">
        <f>IF(N2492="základní",J2492,0)</f>
        <v>0</v>
      </c>
      <c r="BF2492" s="150">
        <f>IF(N2492="snížená",J2492,0)</f>
        <v>0</v>
      </c>
      <c r="BG2492" s="150">
        <f>IF(N2492="zákl. přenesená",J2492,0)</f>
        <v>0</v>
      </c>
      <c r="BH2492" s="150">
        <f>IF(N2492="sníž. přenesená",J2492,0)</f>
        <v>0</v>
      </c>
      <c r="BI2492" s="150">
        <f>IF(N2492="nulová",J2492,0)</f>
        <v>0</v>
      </c>
      <c r="BJ2492" s="17" t="s">
        <v>83</v>
      </c>
      <c r="BK2492" s="150">
        <f>ROUND(I2492*H2492,2)</f>
        <v>0</v>
      </c>
      <c r="BL2492" s="17" t="s">
        <v>199</v>
      </c>
      <c r="BM2492" s="149" t="s">
        <v>3077</v>
      </c>
    </row>
    <row r="2493" spans="2:65" s="15" customFormat="1" x14ac:dyDescent="0.2">
      <c r="B2493" s="173"/>
      <c r="D2493" s="152" t="s">
        <v>290</v>
      </c>
      <c r="E2493" s="174" t="s">
        <v>1</v>
      </c>
      <c r="F2493" s="175" t="s">
        <v>1183</v>
      </c>
      <c r="H2493" s="174" t="s">
        <v>1</v>
      </c>
      <c r="I2493" s="176"/>
      <c r="L2493" s="173"/>
      <c r="M2493" s="177"/>
      <c r="T2493" s="178"/>
      <c r="AT2493" s="174" t="s">
        <v>290</v>
      </c>
      <c r="AU2493" s="174" t="s">
        <v>85</v>
      </c>
      <c r="AV2493" s="15" t="s">
        <v>83</v>
      </c>
      <c r="AW2493" s="15" t="s">
        <v>32</v>
      </c>
      <c r="AX2493" s="15" t="s">
        <v>76</v>
      </c>
      <c r="AY2493" s="174" t="s">
        <v>282</v>
      </c>
    </row>
    <row r="2494" spans="2:65" s="12" customFormat="1" x14ac:dyDescent="0.2">
      <c r="B2494" s="151"/>
      <c r="D2494" s="152" t="s">
        <v>290</v>
      </c>
      <c r="E2494" s="153" t="s">
        <v>1</v>
      </c>
      <c r="F2494" s="154" t="s">
        <v>3078</v>
      </c>
      <c r="H2494" s="155">
        <v>9.64</v>
      </c>
      <c r="I2494" s="156"/>
      <c r="L2494" s="151"/>
      <c r="M2494" s="157"/>
      <c r="T2494" s="158"/>
      <c r="AT2494" s="153" t="s">
        <v>290</v>
      </c>
      <c r="AU2494" s="153" t="s">
        <v>85</v>
      </c>
      <c r="AV2494" s="12" t="s">
        <v>85</v>
      </c>
      <c r="AW2494" s="12" t="s">
        <v>32</v>
      </c>
      <c r="AX2494" s="12" t="s">
        <v>76</v>
      </c>
      <c r="AY2494" s="153" t="s">
        <v>282</v>
      </c>
    </row>
    <row r="2495" spans="2:65" s="12" customFormat="1" x14ac:dyDescent="0.2">
      <c r="B2495" s="151"/>
      <c r="D2495" s="152" t="s">
        <v>290</v>
      </c>
      <c r="E2495" s="153" t="s">
        <v>1</v>
      </c>
      <c r="F2495" s="154" t="s">
        <v>3079</v>
      </c>
      <c r="H2495" s="155">
        <v>-0.8</v>
      </c>
      <c r="I2495" s="156"/>
      <c r="L2495" s="151"/>
      <c r="M2495" s="157"/>
      <c r="T2495" s="158"/>
      <c r="AT2495" s="153" t="s">
        <v>290</v>
      </c>
      <c r="AU2495" s="153" t="s">
        <v>85</v>
      </c>
      <c r="AV2495" s="12" t="s">
        <v>85</v>
      </c>
      <c r="AW2495" s="12" t="s">
        <v>32</v>
      </c>
      <c r="AX2495" s="12" t="s">
        <v>76</v>
      </c>
      <c r="AY2495" s="153" t="s">
        <v>282</v>
      </c>
    </row>
    <row r="2496" spans="2:65" s="14" customFormat="1" x14ac:dyDescent="0.2">
      <c r="B2496" s="166"/>
      <c r="D2496" s="152" t="s">
        <v>290</v>
      </c>
      <c r="E2496" s="167" t="s">
        <v>1</v>
      </c>
      <c r="F2496" s="168" t="s">
        <v>306</v>
      </c>
      <c r="H2496" s="169">
        <v>8.84</v>
      </c>
      <c r="I2496" s="170"/>
      <c r="L2496" s="166"/>
      <c r="M2496" s="171"/>
      <c r="T2496" s="172"/>
      <c r="AT2496" s="167" t="s">
        <v>290</v>
      </c>
      <c r="AU2496" s="167" t="s">
        <v>85</v>
      </c>
      <c r="AV2496" s="14" t="s">
        <v>105</v>
      </c>
      <c r="AW2496" s="14" t="s">
        <v>32</v>
      </c>
      <c r="AX2496" s="14" t="s">
        <v>76</v>
      </c>
      <c r="AY2496" s="167" t="s">
        <v>282</v>
      </c>
    </row>
    <row r="2497" spans="2:65" s="13" customFormat="1" x14ac:dyDescent="0.2">
      <c r="B2497" s="159"/>
      <c r="D2497" s="152" t="s">
        <v>290</v>
      </c>
      <c r="E2497" s="160" t="s">
        <v>1</v>
      </c>
      <c r="F2497" s="161" t="s">
        <v>292</v>
      </c>
      <c r="H2497" s="162">
        <v>8.84</v>
      </c>
      <c r="I2497" s="163"/>
      <c r="L2497" s="159"/>
      <c r="M2497" s="164"/>
      <c r="T2497" s="165"/>
      <c r="AT2497" s="160" t="s">
        <v>290</v>
      </c>
      <c r="AU2497" s="160" t="s">
        <v>85</v>
      </c>
      <c r="AV2497" s="13" t="s">
        <v>288</v>
      </c>
      <c r="AW2497" s="13" t="s">
        <v>32</v>
      </c>
      <c r="AX2497" s="13" t="s">
        <v>83</v>
      </c>
      <c r="AY2497" s="160" t="s">
        <v>282</v>
      </c>
    </row>
    <row r="2498" spans="2:65" s="1" customFormat="1" ht="16.5" customHeight="1" x14ac:dyDescent="0.2">
      <c r="B2498" s="32"/>
      <c r="C2498" s="179" t="s">
        <v>3080</v>
      </c>
      <c r="D2498" s="179" t="s">
        <v>1020</v>
      </c>
      <c r="E2498" s="180" t="s">
        <v>3081</v>
      </c>
      <c r="F2498" s="181" t="s">
        <v>3082</v>
      </c>
      <c r="G2498" s="182" t="s">
        <v>471</v>
      </c>
      <c r="H2498" s="183">
        <v>9.282</v>
      </c>
      <c r="I2498" s="184"/>
      <c r="J2498" s="185">
        <f>ROUND(I2498*H2498,2)</f>
        <v>0</v>
      </c>
      <c r="K2498" s="186"/>
      <c r="L2498" s="187"/>
      <c r="M2498" s="188" t="s">
        <v>1</v>
      </c>
      <c r="N2498" s="189" t="s">
        <v>41</v>
      </c>
      <c r="P2498" s="147">
        <f>O2498*H2498</f>
        <v>0</v>
      </c>
      <c r="Q2498" s="147">
        <v>1.1999999999999999E-3</v>
      </c>
      <c r="R2498" s="147">
        <f>Q2498*H2498</f>
        <v>1.11384E-2</v>
      </c>
      <c r="S2498" s="147">
        <v>0</v>
      </c>
      <c r="T2498" s="148">
        <f>S2498*H2498</f>
        <v>0</v>
      </c>
      <c r="AR2498" s="149" t="s">
        <v>498</v>
      </c>
      <c r="AT2498" s="149" t="s">
        <v>1020</v>
      </c>
      <c r="AU2498" s="149" t="s">
        <v>85</v>
      </c>
      <c r="AY2498" s="17" t="s">
        <v>282</v>
      </c>
      <c r="BE2498" s="150">
        <f>IF(N2498="základní",J2498,0)</f>
        <v>0</v>
      </c>
      <c r="BF2498" s="150">
        <f>IF(N2498="snížená",J2498,0)</f>
        <v>0</v>
      </c>
      <c r="BG2498" s="150">
        <f>IF(N2498="zákl. přenesená",J2498,0)</f>
        <v>0</v>
      </c>
      <c r="BH2498" s="150">
        <f>IF(N2498="sníž. přenesená",J2498,0)</f>
        <v>0</v>
      </c>
      <c r="BI2498" s="150">
        <f>IF(N2498="nulová",J2498,0)</f>
        <v>0</v>
      </c>
      <c r="BJ2498" s="17" t="s">
        <v>83</v>
      </c>
      <c r="BK2498" s="150">
        <f>ROUND(I2498*H2498,2)</f>
        <v>0</v>
      </c>
      <c r="BL2498" s="17" t="s">
        <v>199</v>
      </c>
      <c r="BM2498" s="149" t="s">
        <v>3083</v>
      </c>
    </row>
    <row r="2499" spans="2:65" s="12" customFormat="1" x14ac:dyDescent="0.2">
      <c r="B2499" s="151"/>
      <c r="D2499" s="152" t="s">
        <v>290</v>
      </c>
      <c r="F2499" s="154" t="s">
        <v>3084</v>
      </c>
      <c r="H2499" s="155">
        <v>9.282</v>
      </c>
      <c r="I2499" s="156"/>
      <c r="L2499" s="151"/>
      <c r="M2499" s="157"/>
      <c r="T2499" s="158"/>
      <c r="AT2499" s="153" t="s">
        <v>290</v>
      </c>
      <c r="AU2499" s="153" t="s">
        <v>85</v>
      </c>
      <c r="AV2499" s="12" t="s">
        <v>85</v>
      </c>
      <c r="AW2499" s="12" t="s">
        <v>4</v>
      </c>
      <c r="AX2499" s="12" t="s">
        <v>83</v>
      </c>
      <c r="AY2499" s="153" t="s">
        <v>282</v>
      </c>
    </row>
    <row r="2500" spans="2:65" s="1" customFormat="1" ht="49.15" customHeight="1" x14ac:dyDescent="0.2">
      <c r="B2500" s="32"/>
      <c r="C2500" s="137" t="s">
        <v>3085</v>
      </c>
      <c r="D2500" s="137" t="s">
        <v>284</v>
      </c>
      <c r="E2500" s="138" t="s">
        <v>3086</v>
      </c>
      <c r="F2500" s="139" t="s">
        <v>3087</v>
      </c>
      <c r="G2500" s="140" t="s">
        <v>287</v>
      </c>
      <c r="H2500" s="141">
        <v>28.5</v>
      </c>
      <c r="I2500" s="142"/>
      <c r="J2500" s="143">
        <f>ROUND(I2500*H2500,2)</f>
        <v>0</v>
      </c>
      <c r="K2500" s="144"/>
      <c r="L2500" s="32"/>
      <c r="M2500" s="145" t="s">
        <v>1</v>
      </c>
      <c r="N2500" s="146" t="s">
        <v>41</v>
      </c>
      <c r="P2500" s="147">
        <f>O2500*H2500</f>
        <v>0</v>
      </c>
      <c r="Q2500" s="147">
        <v>5.8100000000000001E-3</v>
      </c>
      <c r="R2500" s="147">
        <f>Q2500*H2500</f>
        <v>0.16558500000000001</v>
      </c>
      <c r="S2500" s="147">
        <v>0</v>
      </c>
      <c r="T2500" s="148">
        <f>S2500*H2500</f>
        <v>0</v>
      </c>
      <c r="AR2500" s="149" t="s">
        <v>199</v>
      </c>
      <c r="AT2500" s="149" t="s">
        <v>284</v>
      </c>
      <c r="AU2500" s="149" t="s">
        <v>85</v>
      </c>
      <c r="AY2500" s="17" t="s">
        <v>282</v>
      </c>
      <c r="BE2500" s="150">
        <f>IF(N2500="základní",J2500,0)</f>
        <v>0</v>
      </c>
      <c r="BF2500" s="150">
        <f>IF(N2500="snížená",J2500,0)</f>
        <v>0</v>
      </c>
      <c r="BG2500" s="150">
        <f>IF(N2500="zákl. přenesená",J2500,0)</f>
        <v>0</v>
      </c>
      <c r="BH2500" s="150">
        <f>IF(N2500="sníž. přenesená",J2500,0)</f>
        <v>0</v>
      </c>
      <c r="BI2500" s="150">
        <f>IF(N2500="nulová",J2500,0)</f>
        <v>0</v>
      </c>
      <c r="BJ2500" s="17" t="s">
        <v>83</v>
      </c>
      <c r="BK2500" s="150">
        <f>ROUND(I2500*H2500,2)</f>
        <v>0</v>
      </c>
      <c r="BL2500" s="17" t="s">
        <v>199</v>
      </c>
      <c r="BM2500" s="149" t="s">
        <v>3088</v>
      </c>
    </row>
    <row r="2501" spans="2:65" s="15" customFormat="1" x14ac:dyDescent="0.2">
      <c r="B2501" s="173"/>
      <c r="D2501" s="152" t="s">
        <v>290</v>
      </c>
      <c r="E2501" s="174" t="s">
        <v>1</v>
      </c>
      <c r="F2501" s="175" t="s">
        <v>1177</v>
      </c>
      <c r="H2501" s="174" t="s">
        <v>1</v>
      </c>
      <c r="I2501" s="176"/>
      <c r="L2501" s="173"/>
      <c r="M2501" s="177"/>
      <c r="T2501" s="178"/>
      <c r="AT2501" s="174" t="s">
        <v>290</v>
      </c>
      <c r="AU2501" s="174" t="s">
        <v>85</v>
      </c>
      <c r="AV2501" s="15" t="s">
        <v>83</v>
      </c>
      <c r="AW2501" s="15" t="s">
        <v>32</v>
      </c>
      <c r="AX2501" s="15" t="s">
        <v>76</v>
      </c>
      <c r="AY2501" s="174" t="s">
        <v>282</v>
      </c>
    </row>
    <row r="2502" spans="2:65" s="12" customFormat="1" x14ac:dyDescent="0.2">
      <c r="B2502" s="151"/>
      <c r="D2502" s="152" t="s">
        <v>290</v>
      </c>
      <c r="E2502" s="153" t="s">
        <v>1</v>
      </c>
      <c r="F2502" s="154" t="s">
        <v>1658</v>
      </c>
      <c r="H2502" s="155">
        <v>28.5</v>
      </c>
      <c r="I2502" s="156"/>
      <c r="L2502" s="151"/>
      <c r="M2502" s="157"/>
      <c r="T2502" s="158"/>
      <c r="AT2502" s="153" t="s">
        <v>290</v>
      </c>
      <c r="AU2502" s="153" t="s">
        <v>85</v>
      </c>
      <c r="AV2502" s="12" t="s">
        <v>85</v>
      </c>
      <c r="AW2502" s="12" t="s">
        <v>32</v>
      </c>
      <c r="AX2502" s="12" t="s">
        <v>76</v>
      </c>
      <c r="AY2502" s="153" t="s">
        <v>282</v>
      </c>
    </row>
    <row r="2503" spans="2:65" s="14" customFormat="1" x14ac:dyDescent="0.2">
      <c r="B2503" s="166"/>
      <c r="D2503" s="152" t="s">
        <v>290</v>
      </c>
      <c r="E2503" s="167" t="s">
        <v>1</v>
      </c>
      <c r="F2503" s="168" t="s">
        <v>306</v>
      </c>
      <c r="H2503" s="169">
        <v>28.5</v>
      </c>
      <c r="I2503" s="170"/>
      <c r="L2503" s="166"/>
      <c r="M2503" s="171"/>
      <c r="T2503" s="172"/>
      <c r="AT2503" s="167" t="s">
        <v>290</v>
      </c>
      <c r="AU2503" s="167" t="s">
        <v>85</v>
      </c>
      <c r="AV2503" s="14" t="s">
        <v>105</v>
      </c>
      <c r="AW2503" s="14" t="s">
        <v>32</v>
      </c>
      <c r="AX2503" s="14" t="s">
        <v>76</v>
      </c>
      <c r="AY2503" s="167" t="s">
        <v>282</v>
      </c>
    </row>
    <row r="2504" spans="2:65" s="13" customFormat="1" x14ac:dyDescent="0.2">
      <c r="B2504" s="159"/>
      <c r="D2504" s="152" t="s">
        <v>290</v>
      </c>
      <c r="E2504" s="160" t="s">
        <v>1</v>
      </c>
      <c r="F2504" s="161" t="s">
        <v>292</v>
      </c>
      <c r="H2504" s="162">
        <v>28.5</v>
      </c>
      <c r="I2504" s="163"/>
      <c r="L2504" s="159"/>
      <c r="M2504" s="164"/>
      <c r="T2504" s="165"/>
      <c r="AT2504" s="160" t="s">
        <v>290</v>
      </c>
      <c r="AU2504" s="160" t="s">
        <v>85</v>
      </c>
      <c r="AV2504" s="13" t="s">
        <v>288</v>
      </c>
      <c r="AW2504" s="13" t="s">
        <v>32</v>
      </c>
      <c r="AX2504" s="13" t="s">
        <v>83</v>
      </c>
      <c r="AY2504" s="160" t="s">
        <v>282</v>
      </c>
    </row>
    <row r="2505" spans="2:65" s="1" customFormat="1" ht="24.2" customHeight="1" x14ac:dyDescent="0.2">
      <c r="B2505" s="32"/>
      <c r="C2505" s="179" t="s">
        <v>3089</v>
      </c>
      <c r="D2505" s="179" t="s">
        <v>1020</v>
      </c>
      <c r="E2505" s="180" t="s">
        <v>3090</v>
      </c>
      <c r="F2505" s="181" t="s">
        <v>3091</v>
      </c>
      <c r="G2505" s="182" t="s">
        <v>287</v>
      </c>
      <c r="H2505" s="183">
        <v>31.35</v>
      </c>
      <c r="I2505" s="184"/>
      <c r="J2505" s="185">
        <f>ROUND(I2505*H2505,2)</f>
        <v>0</v>
      </c>
      <c r="K2505" s="186"/>
      <c r="L2505" s="187"/>
      <c r="M2505" s="188" t="s">
        <v>1</v>
      </c>
      <c r="N2505" s="189" t="s">
        <v>41</v>
      </c>
      <c r="P2505" s="147">
        <f>O2505*H2505</f>
        <v>0</v>
      </c>
      <c r="Q2505" s="147">
        <v>1.4200000000000001E-2</v>
      </c>
      <c r="R2505" s="147">
        <f>Q2505*H2505</f>
        <v>0.44517000000000007</v>
      </c>
      <c r="S2505" s="147">
        <v>0</v>
      </c>
      <c r="T2505" s="148">
        <f>S2505*H2505</f>
        <v>0</v>
      </c>
      <c r="AR2505" s="149" t="s">
        <v>498</v>
      </c>
      <c r="AT2505" s="149" t="s">
        <v>1020</v>
      </c>
      <c r="AU2505" s="149" t="s">
        <v>85</v>
      </c>
      <c r="AY2505" s="17" t="s">
        <v>282</v>
      </c>
      <c r="BE2505" s="150">
        <f>IF(N2505="základní",J2505,0)</f>
        <v>0</v>
      </c>
      <c r="BF2505" s="150">
        <f>IF(N2505="snížená",J2505,0)</f>
        <v>0</v>
      </c>
      <c r="BG2505" s="150">
        <f>IF(N2505="zákl. přenesená",J2505,0)</f>
        <v>0</v>
      </c>
      <c r="BH2505" s="150">
        <f>IF(N2505="sníž. přenesená",J2505,0)</f>
        <v>0</v>
      </c>
      <c r="BI2505" s="150">
        <f>IF(N2505="nulová",J2505,0)</f>
        <v>0</v>
      </c>
      <c r="BJ2505" s="17" t="s">
        <v>83</v>
      </c>
      <c r="BK2505" s="150">
        <f>ROUND(I2505*H2505,2)</f>
        <v>0</v>
      </c>
      <c r="BL2505" s="17" t="s">
        <v>199</v>
      </c>
      <c r="BM2505" s="149" t="s">
        <v>3092</v>
      </c>
    </row>
    <row r="2506" spans="2:65" s="12" customFormat="1" x14ac:dyDescent="0.2">
      <c r="B2506" s="151"/>
      <c r="D2506" s="152" t="s">
        <v>290</v>
      </c>
      <c r="F2506" s="154" t="s">
        <v>3093</v>
      </c>
      <c r="H2506" s="155">
        <v>31.35</v>
      </c>
      <c r="I2506" s="156"/>
      <c r="L2506" s="151"/>
      <c r="M2506" s="157"/>
      <c r="T2506" s="158"/>
      <c r="AT2506" s="153" t="s">
        <v>290</v>
      </c>
      <c r="AU2506" s="153" t="s">
        <v>85</v>
      </c>
      <c r="AV2506" s="12" t="s">
        <v>85</v>
      </c>
      <c r="AW2506" s="12" t="s">
        <v>4</v>
      </c>
      <c r="AX2506" s="12" t="s">
        <v>83</v>
      </c>
      <c r="AY2506" s="153" t="s">
        <v>282</v>
      </c>
    </row>
    <row r="2507" spans="2:65" s="1" customFormat="1" ht="37.9" customHeight="1" x14ac:dyDescent="0.2">
      <c r="B2507" s="32"/>
      <c r="C2507" s="137" t="s">
        <v>3094</v>
      </c>
      <c r="D2507" s="137" t="s">
        <v>284</v>
      </c>
      <c r="E2507" s="138" t="s">
        <v>3095</v>
      </c>
      <c r="F2507" s="139" t="s">
        <v>3096</v>
      </c>
      <c r="G2507" s="140" t="s">
        <v>287</v>
      </c>
      <c r="H2507" s="141">
        <v>26.58</v>
      </c>
      <c r="I2507" s="142"/>
      <c r="J2507" s="143">
        <f>ROUND(I2507*H2507,2)</f>
        <v>0</v>
      </c>
      <c r="K2507" s="144"/>
      <c r="L2507" s="32"/>
      <c r="M2507" s="145" t="s">
        <v>1</v>
      </c>
      <c r="N2507" s="146" t="s">
        <v>41</v>
      </c>
      <c r="P2507" s="147">
        <f>O2507*H2507</f>
        <v>0</v>
      </c>
      <c r="Q2507" s="147">
        <v>6.8900000000000003E-3</v>
      </c>
      <c r="R2507" s="147">
        <f>Q2507*H2507</f>
        <v>0.1831362</v>
      </c>
      <c r="S2507" s="147">
        <v>0</v>
      </c>
      <c r="T2507" s="148">
        <f>S2507*H2507</f>
        <v>0</v>
      </c>
      <c r="AR2507" s="149" t="s">
        <v>199</v>
      </c>
      <c r="AT2507" s="149" t="s">
        <v>284</v>
      </c>
      <c r="AU2507" s="149" t="s">
        <v>85</v>
      </c>
      <c r="AY2507" s="17" t="s">
        <v>282</v>
      </c>
      <c r="BE2507" s="150">
        <f>IF(N2507="základní",J2507,0)</f>
        <v>0</v>
      </c>
      <c r="BF2507" s="150">
        <f>IF(N2507="snížená",J2507,0)</f>
        <v>0</v>
      </c>
      <c r="BG2507" s="150">
        <f>IF(N2507="zákl. přenesená",J2507,0)</f>
        <v>0</v>
      </c>
      <c r="BH2507" s="150">
        <f>IF(N2507="sníž. přenesená",J2507,0)</f>
        <v>0</v>
      </c>
      <c r="BI2507" s="150">
        <f>IF(N2507="nulová",J2507,0)</f>
        <v>0</v>
      </c>
      <c r="BJ2507" s="17" t="s">
        <v>83</v>
      </c>
      <c r="BK2507" s="150">
        <f>ROUND(I2507*H2507,2)</f>
        <v>0</v>
      </c>
      <c r="BL2507" s="17" t="s">
        <v>199</v>
      </c>
      <c r="BM2507" s="149" t="s">
        <v>3097</v>
      </c>
    </row>
    <row r="2508" spans="2:65" s="15" customFormat="1" x14ac:dyDescent="0.2">
      <c r="B2508" s="173"/>
      <c r="D2508" s="152" t="s">
        <v>290</v>
      </c>
      <c r="E2508" s="174" t="s">
        <v>1</v>
      </c>
      <c r="F2508" s="175" t="s">
        <v>1185</v>
      </c>
      <c r="H2508" s="174" t="s">
        <v>1</v>
      </c>
      <c r="I2508" s="176"/>
      <c r="L2508" s="173"/>
      <c r="M2508" s="177"/>
      <c r="T2508" s="178"/>
      <c r="AT2508" s="174" t="s">
        <v>290</v>
      </c>
      <c r="AU2508" s="174" t="s">
        <v>85</v>
      </c>
      <c r="AV2508" s="15" t="s">
        <v>83</v>
      </c>
      <c r="AW2508" s="15" t="s">
        <v>32</v>
      </c>
      <c r="AX2508" s="15" t="s">
        <v>76</v>
      </c>
      <c r="AY2508" s="174" t="s">
        <v>282</v>
      </c>
    </row>
    <row r="2509" spans="2:65" s="12" customFormat="1" x14ac:dyDescent="0.2">
      <c r="B2509" s="151"/>
      <c r="D2509" s="152" t="s">
        <v>290</v>
      </c>
      <c r="E2509" s="153" t="s">
        <v>1</v>
      </c>
      <c r="F2509" s="154" t="s">
        <v>1233</v>
      </c>
      <c r="H2509" s="155">
        <v>26.58</v>
      </c>
      <c r="I2509" s="156"/>
      <c r="L2509" s="151"/>
      <c r="M2509" s="157"/>
      <c r="T2509" s="158"/>
      <c r="AT2509" s="153" t="s">
        <v>290</v>
      </c>
      <c r="AU2509" s="153" t="s">
        <v>85</v>
      </c>
      <c r="AV2509" s="12" t="s">
        <v>85</v>
      </c>
      <c r="AW2509" s="12" t="s">
        <v>32</v>
      </c>
      <c r="AX2509" s="12" t="s">
        <v>76</v>
      </c>
      <c r="AY2509" s="153" t="s">
        <v>282</v>
      </c>
    </row>
    <row r="2510" spans="2:65" s="14" customFormat="1" x14ac:dyDescent="0.2">
      <c r="B2510" s="166"/>
      <c r="D2510" s="152" t="s">
        <v>290</v>
      </c>
      <c r="E2510" s="167" t="s">
        <v>1</v>
      </c>
      <c r="F2510" s="168" t="s">
        <v>306</v>
      </c>
      <c r="H2510" s="169">
        <v>26.58</v>
      </c>
      <c r="I2510" s="170"/>
      <c r="L2510" s="166"/>
      <c r="M2510" s="171"/>
      <c r="T2510" s="172"/>
      <c r="AT2510" s="167" t="s">
        <v>290</v>
      </c>
      <c r="AU2510" s="167" t="s">
        <v>85</v>
      </c>
      <c r="AV2510" s="14" t="s">
        <v>105</v>
      </c>
      <c r="AW2510" s="14" t="s">
        <v>32</v>
      </c>
      <c r="AX2510" s="14" t="s">
        <v>76</v>
      </c>
      <c r="AY2510" s="167" t="s">
        <v>282</v>
      </c>
    </row>
    <row r="2511" spans="2:65" s="13" customFormat="1" x14ac:dyDescent="0.2">
      <c r="B2511" s="159"/>
      <c r="D2511" s="152" t="s">
        <v>290</v>
      </c>
      <c r="E2511" s="160" t="s">
        <v>1</v>
      </c>
      <c r="F2511" s="161" t="s">
        <v>292</v>
      </c>
      <c r="H2511" s="162">
        <v>26.58</v>
      </c>
      <c r="I2511" s="163"/>
      <c r="L2511" s="159"/>
      <c r="M2511" s="164"/>
      <c r="T2511" s="165"/>
      <c r="AT2511" s="160" t="s">
        <v>290</v>
      </c>
      <c r="AU2511" s="160" t="s">
        <v>85</v>
      </c>
      <c r="AV2511" s="13" t="s">
        <v>288</v>
      </c>
      <c r="AW2511" s="13" t="s">
        <v>32</v>
      </c>
      <c r="AX2511" s="13" t="s">
        <v>83</v>
      </c>
      <c r="AY2511" s="160" t="s">
        <v>282</v>
      </c>
    </row>
    <row r="2512" spans="2:65" s="1" customFormat="1" ht="24.2" customHeight="1" x14ac:dyDescent="0.2">
      <c r="B2512" s="32"/>
      <c r="C2512" s="179" t="s">
        <v>3098</v>
      </c>
      <c r="D2512" s="179" t="s">
        <v>1020</v>
      </c>
      <c r="E2512" s="180" t="s">
        <v>3099</v>
      </c>
      <c r="F2512" s="181" t="s">
        <v>3100</v>
      </c>
      <c r="G2512" s="182" t="s">
        <v>287</v>
      </c>
      <c r="H2512" s="183">
        <v>29.238</v>
      </c>
      <c r="I2512" s="184"/>
      <c r="J2512" s="185">
        <f>ROUND(I2512*H2512,2)</f>
        <v>0</v>
      </c>
      <c r="K2512" s="186"/>
      <c r="L2512" s="187"/>
      <c r="M2512" s="188" t="s">
        <v>1</v>
      </c>
      <c r="N2512" s="189" t="s">
        <v>41</v>
      </c>
      <c r="P2512" s="147">
        <f>O2512*H2512</f>
        <v>0</v>
      </c>
      <c r="Q2512" s="147">
        <v>1.9199999999999998E-2</v>
      </c>
      <c r="R2512" s="147">
        <f>Q2512*H2512</f>
        <v>0.56136959999999991</v>
      </c>
      <c r="S2512" s="147">
        <v>0</v>
      </c>
      <c r="T2512" s="148">
        <f>S2512*H2512</f>
        <v>0</v>
      </c>
      <c r="AR2512" s="149" t="s">
        <v>498</v>
      </c>
      <c r="AT2512" s="149" t="s">
        <v>1020</v>
      </c>
      <c r="AU2512" s="149" t="s">
        <v>85</v>
      </c>
      <c r="AY2512" s="17" t="s">
        <v>282</v>
      </c>
      <c r="BE2512" s="150">
        <f>IF(N2512="základní",J2512,0)</f>
        <v>0</v>
      </c>
      <c r="BF2512" s="150">
        <f>IF(N2512="snížená",J2512,0)</f>
        <v>0</v>
      </c>
      <c r="BG2512" s="150">
        <f>IF(N2512="zákl. přenesená",J2512,0)</f>
        <v>0</v>
      </c>
      <c r="BH2512" s="150">
        <f>IF(N2512="sníž. přenesená",J2512,0)</f>
        <v>0</v>
      </c>
      <c r="BI2512" s="150">
        <f>IF(N2512="nulová",J2512,0)</f>
        <v>0</v>
      </c>
      <c r="BJ2512" s="17" t="s">
        <v>83</v>
      </c>
      <c r="BK2512" s="150">
        <f>ROUND(I2512*H2512,2)</f>
        <v>0</v>
      </c>
      <c r="BL2512" s="17" t="s">
        <v>199</v>
      </c>
      <c r="BM2512" s="149" t="s">
        <v>3101</v>
      </c>
    </row>
    <row r="2513" spans="2:65" s="12" customFormat="1" x14ac:dyDescent="0.2">
      <c r="B2513" s="151"/>
      <c r="D2513" s="152" t="s">
        <v>290</v>
      </c>
      <c r="F2513" s="154" t="s">
        <v>3102</v>
      </c>
      <c r="H2513" s="155">
        <v>29.238</v>
      </c>
      <c r="I2513" s="156"/>
      <c r="L2513" s="151"/>
      <c r="M2513" s="157"/>
      <c r="T2513" s="158"/>
      <c r="AT2513" s="153" t="s">
        <v>290</v>
      </c>
      <c r="AU2513" s="153" t="s">
        <v>85</v>
      </c>
      <c r="AV2513" s="12" t="s">
        <v>85</v>
      </c>
      <c r="AW2513" s="12" t="s">
        <v>4</v>
      </c>
      <c r="AX2513" s="12" t="s">
        <v>83</v>
      </c>
      <c r="AY2513" s="153" t="s">
        <v>282</v>
      </c>
    </row>
    <row r="2514" spans="2:65" s="1" customFormat="1" ht="55.5" customHeight="1" x14ac:dyDescent="0.2">
      <c r="B2514" s="32"/>
      <c r="C2514" s="137" t="s">
        <v>3103</v>
      </c>
      <c r="D2514" s="137" t="s">
        <v>284</v>
      </c>
      <c r="E2514" s="138" t="s">
        <v>3104</v>
      </c>
      <c r="F2514" s="139" t="s">
        <v>3105</v>
      </c>
      <c r="G2514" s="140" t="s">
        <v>287</v>
      </c>
      <c r="H2514" s="141">
        <v>75.03</v>
      </c>
      <c r="I2514" s="142"/>
      <c r="J2514" s="143">
        <f>ROUND(I2514*H2514,2)</f>
        <v>0</v>
      </c>
      <c r="K2514" s="144"/>
      <c r="L2514" s="32"/>
      <c r="M2514" s="145" t="s">
        <v>1</v>
      </c>
      <c r="N2514" s="146" t="s">
        <v>41</v>
      </c>
      <c r="P2514" s="147">
        <f>O2514*H2514</f>
        <v>0</v>
      </c>
      <c r="Q2514" s="147">
        <v>5.9100000000000003E-3</v>
      </c>
      <c r="R2514" s="147">
        <f>Q2514*H2514</f>
        <v>0.44342730000000002</v>
      </c>
      <c r="S2514" s="147">
        <v>0</v>
      </c>
      <c r="T2514" s="148">
        <f>S2514*H2514</f>
        <v>0</v>
      </c>
      <c r="AR2514" s="149" t="s">
        <v>199</v>
      </c>
      <c r="AT2514" s="149" t="s">
        <v>284</v>
      </c>
      <c r="AU2514" s="149" t="s">
        <v>85</v>
      </c>
      <c r="AY2514" s="17" t="s">
        <v>282</v>
      </c>
      <c r="BE2514" s="150">
        <f>IF(N2514="základní",J2514,0)</f>
        <v>0</v>
      </c>
      <c r="BF2514" s="150">
        <f>IF(N2514="snížená",J2514,0)</f>
        <v>0</v>
      </c>
      <c r="BG2514" s="150">
        <f>IF(N2514="zákl. přenesená",J2514,0)</f>
        <v>0</v>
      </c>
      <c r="BH2514" s="150">
        <f>IF(N2514="sníž. přenesená",J2514,0)</f>
        <v>0</v>
      </c>
      <c r="BI2514" s="150">
        <f>IF(N2514="nulová",J2514,0)</f>
        <v>0</v>
      </c>
      <c r="BJ2514" s="17" t="s">
        <v>83</v>
      </c>
      <c r="BK2514" s="150">
        <f>ROUND(I2514*H2514,2)</f>
        <v>0</v>
      </c>
      <c r="BL2514" s="17" t="s">
        <v>199</v>
      </c>
      <c r="BM2514" s="149" t="s">
        <v>3106</v>
      </c>
    </row>
    <row r="2515" spans="2:65" s="15" customFormat="1" x14ac:dyDescent="0.2">
      <c r="B2515" s="173"/>
      <c r="D2515" s="152" t="s">
        <v>290</v>
      </c>
      <c r="E2515" s="174" t="s">
        <v>1</v>
      </c>
      <c r="F2515" s="175" t="s">
        <v>1173</v>
      </c>
      <c r="H2515" s="174" t="s">
        <v>1</v>
      </c>
      <c r="I2515" s="176"/>
      <c r="L2515" s="173"/>
      <c r="M2515" s="177"/>
      <c r="T2515" s="178"/>
      <c r="AT2515" s="174" t="s">
        <v>290</v>
      </c>
      <c r="AU2515" s="174" t="s">
        <v>85</v>
      </c>
      <c r="AV2515" s="15" t="s">
        <v>83</v>
      </c>
      <c r="AW2515" s="15" t="s">
        <v>32</v>
      </c>
      <c r="AX2515" s="15" t="s">
        <v>76</v>
      </c>
      <c r="AY2515" s="174" t="s">
        <v>282</v>
      </c>
    </row>
    <row r="2516" spans="2:65" s="12" customFormat="1" ht="22.5" x14ac:dyDescent="0.2">
      <c r="B2516" s="151"/>
      <c r="D2516" s="152" t="s">
        <v>290</v>
      </c>
      <c r="E2516" s="153" t="s">
        <v>1</v>
      </c>
      <c r="F2516" s="154" t="s">
        <v>1231</v>
      </c>
      <c r="H2516" s="155">
        <v>52.82</v>
      </c>
      <c r="I2516" s="156"/>
      <c r="L2516" s="151"/>
      <c r="M2516" s="157"/>
      <c r="T2516" s="158"/>
      <c r="AT2516" s="153" t="s">
        <v>290</v>
      </c>
      <c r="AU2516" s="153" t="s">
        <v>85</v>
      </c>
      <c r="AV2516" s="12" t="s">
        <v>85</v>
      </c>
      <c r="AW2516" s="12" t="s">
        <v>32</v>
      </c>
      <c r="AX2516" s="12" t="s">
        <v>76</v>
      </c>
      <c r="AY2516" s="153" t="s">
        <v>282</v>
      </c>
    </row>
    <row r="2517" spans="2:65" s="14" customFormat="1" x14ac:dyDescent="0.2">
      <c r="B2517" s="166"/>
      <c r="D2517" s="152" t="s">
        <v>290</v>
      </c>
      <c r="E2517" s="167" t="s">
        <v>1</v>
      </c>
      <c r="F2517" s="168" t="s">
        <v>306</v>
      </c>
      <c r="H2517" s="169">
        <v>52.82</v>
      </c>
      <c r="I2517" s="170"/>
      <c r="L2517" s="166"/>
      <c r="M2517" s="171"/>
      <c r="T2517" s="172"/>
      <c r="AT2517" s="167" t="s">
        <v>290</v>
      </c>
      <c r="AU2517" s="167" t="s">
        <v>85</v>
      </c>
      <c r="AV2517" s="14" t="s">
        <v>105</v>
      </c>
      <c r="AW2517" s="14" t="s">
        <v>32</v>
      </c>
      <c r="AX2517" s="14" t="s">
        <v>76</v>
      </c>
      <c r="AY2517" s="167" t="s">
        <v>282</v>
      </c>
    </row>
    <row r="2518" spans="2:65" s="15" customFormat="1" x14ac:dyDescent="0.2">
      <c r="B2518" s="173"/>
      <c r="D2518" s="152" t="s">
        <v>290</v>
      </c>
      <c r="E2518" s="174" t="s">
        <v>1</v>
      </c>
      <c r="F2518" s="175" t="s">
        <v>1183</v>
      </c>
      <c r="H2518" s="174" t="s">
        <v>1</v>
      </c>
      <c r="I2518" s="176"/>
      <c r="L2518" s="173"/>
      <c r="M2518" s="177"/>
      <c r="T2518" s="178"/>
      <c r="AT2518" s="174" t="s">
        <v>290</v>
      </c>
      <c r="AU2518" s="174" t="s">
        <v>85</v>
      </c>
      <c r="AV2518" s="15" t="s">
        <v>83</v>
      </c>
      <c r="AW2518" s="15" t="s">
        <v>32</v>
      </c>
      <c r="AX2518" s="15" t="s">
        <v>76</v>
      </c>
      <c r="AY2518" s="174" t="s">
        <v>282</v>
      </c>
    </row>
    <row r="2519" spans="2:65" s="12" customFormat="1" ht="22.5" x14ac:dyDescent="0.2">
      <c r="B2519" s="151"/>
      <c r="D2519" s="152" t="s">
        <v>290</v>
      </c>
      <c r="E2519" s="153" t="s">
        <v>1</v>
      </c>
      <c r="F2519" s="154" t="s">
        <v>1232</v>
      </c>
      <c r="H2519" s="155">
        <v>22.21</v>
      </c>
      <c r="I2519" s="156"/>
      <c r="L2519" s="151"/>
      <c r="M2519" s="157"/>
      <c r="T2519" s="158"/>
      <c r="AT2519" s="153" t="s">
        <v>290</v>
      </c>
      <c r="AU2519" s="153" t="s">
        <v>85</v>
      </c>
      <c r="AV2519" s="12" t="s">
        <v>85</v>
      </c>
      <c r="AW2519" s="12" t="s">
        <v>32</v>
      </c>
      <c r="AX2519" s="12" t="s">
        <v>76</v>
      </c>
      <c r="AY2519" s="153" t="s">
        <v>282</v>
      </c>
    </row>
    <row r="2520" spans="2:65" s="14" customFormat="1" x14ac:dyDescent="0.2">
      <c r="B2520" s="166"/>
      <c r="D2520" s="152" t="s">
        <v>290</v>
      </c>
      <c r="E2520" s="167" t="s">
        <v>1</v>
      </c>
      <c r="F2520" s="168" t="s">
        <v>306</v>
      </c>
      <c r="H2520" s="169">
        <v>22.21</v>
      </c>
      <c r="I2520" s="170"/>
      <c r="L2520" s="166"/>
      <c r="M2520" s="171"/>
      <c r="T2520" s="172"/>
      <c r="AT2520" s="167" t="s">
        <v>290</v>
      </c>
      <c r="AU2520" s="167" t="s">
        <v>85</v>
      </c>
      <c r="AV2520" s="14" t="s">
        <v>105</v>
      </c>
      <c r="AW2520" s="14" t="s">
        <v>32</v>
      </c>
      <c r="AX2520" s="14" t="s">
        <v>76</v>
      </c>
      <c r="AY2520" s="167" t="s">
        <v>282</v>
      </c>
    </row>
    <row r="2521" spans="2:65" s="13" customFormat="1" x14ac:dyDescent="0.2">
      <c r="B2521" s="159"/>
      <c r="D2521" s="152" t="s">
        <v>290</v>
      </c>
      <c r="E2521" s="160" t="s">
        <v>1</v>
      </c>
      <c r="F2521" s="161" t="s">
        <v>292</v>
      </c>
      <c r="H2521" s="162">
        <v>75.03</v>
      </c>
      <c r="I2521" s="163"/>
      <c r="L2521" s="159"/>
      <c r="M2521" s="164"/>
      <c r="T2521" s="165"/>
      <c r="AT2521" s="160" t="s">
        <v>290</v>
      </c>
      <c r="AU2521" s="160" t="s">
        <v>85</v>
      </c>
      <c r="AV2521" s="13" t="s">
        <v>288</v>
      </c>
      <c r="AW2521" s="13" t="s">
        <v>32</v>
      </c>
      <c r="AX2521" s="13" t="s">
        <v>83</v>
      </c>
      <c r="AY2521" s="160" t="s">
        <v>282</v>
      </c>
    </row>
    <row r="2522" spans="2:65" s="1" customFormat="1" ht="24.2" customHeight="1" x14ac:dyDescent="0.2">
      <c r="B2522" s="32"/>
      <c r="C2522" s="179" t="s">
        <v>3107</v>
      </c>
      <c r="D2522" s="179" t="s">
        <v>1020</v>
      </c>
      <c r="E2522" s="180" t="s">
        <v>3108</v>
      </c>
      <c r="F2522" s="181" t="s">
        <v>3109</v>
      </c>
      <c r="G2522" s="182" t="s">
        <v>287</v>
      </c>
      <c r="H2522" s="183">
        <v>82.533000000000001</v>
      </c>
      <c r="I2522" s="184"/>
      <c r="J2522" s="185">
        <f>ROUND(I2522*H2522,2)</f>
        <v>0</v>
      </c>
      <c r="K2522" s="186"/>
      <c r="L2522" s="187"/>
      <c r="M2522" s="188" t="s">
        <v>1</v>
      </c>
      <c r="N2522" s="189" t="s">
        <v>41</v>
      </c>
      <c r="P2522" s="147">
        <f>O2522*H2522</f>
        <v>0</v>
      </c>
      <c r="Q2522" s="147">
        <v>1.38E-2</v>
      </c>
      <c r="R2522" s="147">
        <f>Q2522*H2522</f>
        <v>1.1389554</v>
      </c>
      <c r="S2522" s="147">
        <v>0</v>
      </c>
      <c r="T2522" s="148">
        <f>S2522*H2522</f>
        <v>0</v>
      </c>
      <c r="AR2522" s="149" t="s">
        <v>498</v>
      </c>
      <c r="AT2522" s="149" t="s">
        <v>1020</v>
      </c>
      <c r="AU2522" s="149" t="s">
        <v>85</v>
      </c>
      <c r="AY2522" s="17" t="s">
        <v>282</v>
      </c>
      <c r="BE2522" s="150">
        <f>IF(N2522="základní",J2522,0)</f>
        <v>0</v>
      </c>
      <c r="BF2522" s="150">
        <f>IF(N2522="snížená",J2522,0)</f>
        <v>0</v>
      </c>
      <c r="BG2522" s="150">
        <f>IF(N2522="zákl. přenesená",J2522,0)</f>
        <v>0</v>
      </c>
      <c r="BH2522" s="150">
        <f>IF(N2522="sníž. přenesená",J2522,0)</f>
        <v>0</v>
      </c>
      <c r="BI2522" s="150">
        <f>IF(N2522="nulová",J2522,0)</f>
        <v>0</v>
      </c>
      <c r="BJ2522" s="17" t="s">
        <v>83</v>
      </c>
      <c r="BK2522" s="150">
        <f>ROUND(I2522*H2522,2)</f>
        <v>0</v>
      </c>
      <c r="BL2522" s="17" t="s">
        <v>199</v>
      </c>
      <c r="BM2522" s="149" t="s">
        <v>3110</v>
      </c>
    </row>
    <row r="2523" spans="2:65" s="12" customFormat="1" x14ac:dyDescent="0.2">
      <c r="B2523" s="151"/>
      <c r="D2523" s="152" t="s">
        <v>290</v>
      </c>
      <c r="F2523" s="154" t="s">
        <v>3111</v>
      </c>
      <c r="H2523" s="155">
        <v>82.533000000000001</v>
      </c>
      <c r="I2523" s="156"/>
      <c r="L2523" s="151"/>
      <c r="M2523" s="157"/>
      <c r="T2523" s="158"/>
      <c r="AT2523" s="153" t="s">
        <v>290</v>
      </c>
      <c r="AU2523" s="153" t="s">
        <v>85</v>
      </c>
      <c r="AV2523" s="12" t="s">
        <v>85</v>
      </c>
      <c r="AW2523" s="12" t="s">
        <v>4</v>
      </c>
      <c r="AX2523" s="12" t="s">
        <v>83</v>
      </c>
      <c r="AY2523" s="153" t="s">
        <v>282</v>
      </c>
    </row>
    <row r="2524" spans="2:65" s="1" customFormat="1" ht="24.2" customHeight="1" x14ac:dyDescent="0.2">
      <c r="B2524" s="32"/>
      <c r="C2524" s="137" t="s">
        <v>3112</v>
      </c>
      <c r="D2524" s="137" t="s">
        <v>284</v>
      </c>
      <c r="E2524" s="138" t="s">
        <v>3113</v>
      </c>
      <c r="F2524" s="139" t="s">
        <v>3114</v>
      </c>
      <c r="G2524" s="140" t="s">
        <v>376</v>
      </c>
      <c r="H2524" s="141">
        <v>5.7809999999999997</v>
      </c>
      <c r="I2524" s="142"/>
      <c r="J2524" s="143">
        <f>ROUND(I2524*H2524,2)</f>
        <v>0</v>
      </c>
      <c r="K2524" s="144"/>
      <c r="L2524" s="32"/>
      <c r="M2524" s="145" t="s">
        <v>1</v>
      </c>
      <c r="N2524" s="146" t="s">
        <v>41</v>
      </c>
      <c r="P2524" s="147">
        <f>O2524*H2524</f>
        <v>0</v>
      </c>
      <c r="Q2524" s="147">
        <v>0</v>
      </c>
      <c r="R2524" s="147">
        <f>Q2524*H2524</f>
        <v>0</v>
      </c>
      <c r="S2524" s="147">
        <v>0</v>
      </c>
      <c r="T2524" s="148">
        <f>S2524*H2524</f>
        <v>0</v>
      </c>
      <c r="AR2524" s="149" t="s">
        <v>199</v>
      </c>
      <c r="AT2524" s="149" t="s">
        <v>284</v>
      </c>
      <c r="AU2524" s="149" t="s">
        <v>85</v>
      </c>
      <c r="AY2524" s="17" t="s">
        <v>282</v>
      </c>
      <c r="BE2524" s="150">
        <f>IF(N2524="základní",J2524,0)</f>
        <v>0</v>
      </c>
      <c r="BF2524" s="150">
        <f>IF(N2524="snížená",J2524,0)</f>
        <v>0</v>
      </c>
      <c r="BG2524" s="150">
        <f>IF(N2524="zákl. přenesená",J2524,0)</f>
        <v>0</v>
      </c>
      <c r="BH2524" s="150">
        <f>IF(N2524="sníž. přenesená",J2524,0)</f>
        <v>0</v>
      </c>
      <c r="BI2524" s="150">
        <f>IF(N2524="nulová",J2524,0)</f>
        <v>0</v>
      </c>
      <c r="BJ2524" s="17" t="s">
        <v>83</v>
      </c>
      <c r="BK2524" s="150">
        <f>ROUND(I2524*H2524,2)</f>
        <v>0</v>
      </c>
      <c r="BL2524" s="17" t="s">
        <v>199</v>
      </c>
      <c r="BM2524" s="149" t="s">
        <v>3115</v>
      </c>
    </row>
    <row r="2525" spans="2:65" s="11" customFormat="1" ht="22.9" customHeight="1" x14ac:dyDescent="0.2">
      <c r="B2525" s="125"/>
      <c r="D2525" s="126" t="s">
        <v>75</v>
      </c>
      <c r="E2525" s="135" t="s">
        <v>3116</v>
      </c>
      <c r="F2525" s="135" t="s">
        <v>3117</v>
      </c>
      <c r="I2525" s="128"/>
      <c r="J2525" s="136">
        <f>BK2525</f>
        <v>0</v>
      </c>
      <c r="L2525" s="125"/>
      <c r="M2525" s="130"/>
      <c r="P2525" s="131">
        <f>SUM(P2526:P2615)</f>
        <v>0</v>
      </c>
      <c r="R2525" s="131">
        <f>SUM(R2526:R2615)</f>
        <v>18.99163184</v>
      </c>
      <c r="T2525" s="132">
        <f>SUM(T2526:T2615)</f>
        <v>0</v>
      </c>
      <c r="AR2525" s="126" t="s">
        <v>85</v>
      </c>
      <c r="AT2525" s="133" t="s">
        <v>75</v>
      </c>
      <c r="AU2525" s="133" t="s">
        <v>83</v>
      </c>
      <c r="AY2525" s="126" t="s">
        <v>282</v>
      </c>
      <c r="BK2525" s="134">
        <f>SUM(BK2526:BK2615)</f>
        <v>0</v>
      </c>
    </row>
    <row r="2526" spans="2:65" s="1" customFormat="1" ht="16.5" customHeight="1" x14ac:dyDescent="0.2">
      <c r="B2526" s="32"/>
      <c r="C2526" s="137" t="s">
        <v>3118</v>
      </c>
      <c r="D2526" s="137" t="s">
        <v>284</v>
      </c>
      <c r="E2526" s="138" t="s">
        <v>3119</v>
      </c>
      <c r="F2526" s="139" t="s">
        <v>3120</v>
      </c>
      <c r="G2526" s="140" t="s">
        <v>287</v>
      </c>
      <c r="H2526" s="141">
        <v>1019.89</v>
      </c>
      <c r="I2526" s="142"/>
      <c r="J2526" s="143">
        <f>ROUND(I2526*H2526,2)</f>
        <v>0</v>
      </c>
      <c r="K2526" s="144"/>
      <c r="L2526" s="32"/>
      <c r="M2526" s="145" t="s">
        <v>1</v>
      </c>
      <c r="N2526" s="146" t="s">
        <v>41</v>
      </c>
      <c r="P2526" s="147">
        <f>O2526*H2526</f>
        <v>0</v>
      </c>
      <c r="Q2526" s="147">
        <v>0</v>
      </c>
      <c r="R2526" s="147">
        <f>Q2526*H2526</f>
        <v>0</v>
      </c>
      <c r="S2526" s="147">
        <v>0</v>
      </c>
      <c r="T2526" s="148">
        <f>S2526*H2526</f>
        <v>0</v>
      </c>
      <c r="AR2526" s="149" t="s">
        <v>199</v>
      </c>
      <c r="AT2526" s="149" t="s">
        <v>284</v>
      </c>
      <c r="AU2526" s="149" t="s">
        <v>85</v>
      </c>
      <c r="AY2526" s="17" t="s">
        <v>282</v>
      </c>
      <c r="BE2526" s="150">
        <f>IF(N2526="základní",J2526,0)</f>
        <v>0</v>
      </c>
      <c r="BF2526" s="150">
        <f>IF(N2526="snížená",J2526,0)</f>
        <v>0</v>
      </c>
      <c r="BG2526" s="150">
        <f>IF(N2526="zákl. přenesená",J2526,0)</f>
        <v>0</v>
      </c>
      <c r="BH2526" s="150">
        <f>IF(N2526="sníž. přenesená",J2526,0)</f>
        <v>0</v>
      </c>
      <c r="BI2526" s="150">
        <f>IF(N2526="nulová",J2526,0)</f>
        <v>0</v>
      </c>
      <c r="BJ2526" s="17" t="s">
        <v>83</v>
      </c>
      <c r="BK2526" s="150">
        <f>ROUND(I2526*H2526,2)</f>
        <v>0</v>
      </c>
      <c r="BL2526" s="17" t="s">
        <v>199</v>
      </c>
      <c r="BM2526" s="149" t="s">
        <v>3121</v>
      </c>
    </row>
    <row r="2527" spans="2:65" s="15" customFormat="1" x14ac:dyDescent="0.2">
      <c r="B2527" s="173"/>
      <c r="D2527" s="152" t="s">
        <v>290</v>
      </c>
      <c r="E2527" s="174" t="s">
        <v>1</v>
      </c>
      <c r="F2527" s="175" t="s">
        <v>1169</v>
      </c>
      <c r="H2527" s="174" t="s">
        <v>1</v>
      </c>
      <c r="I2527" s="176"/>
      <c r="L2527" s="173"/>
      <c r="M2527" s="177"/>
      <c r="T2527" s="178"/>
      <c r="AT2527" s="174" t="s">
        <v>290</v>
      </c>
      <c r="AU2527" s="174" t="s">
        <v>85</v>
      </c>
      <c r="AV2527" s="15" t="s">
        <v>83</v>
      </c>
      <c r="AW2527" s="15" t="s">
        <v>32</v>
      </c>
      <c r="AX2527" s="15" t="s">
        <v>76</v>
      </c>
      <c r="AY2527" s="174" t="s">
        <v>282</v>
      </c>
    </row>
    <row r="2528" spans="2:65" s="12" customFormat="1" ht="22.5" x14ac:dyDescent="0.2">
      <c r="B2528" s="151"/>
      <c r="D2528" s="152" t="s">
        <v>290</v>
      </c>
      <c r="E2528" s="153" t="s">
        <v>1</v>
      </c>
      <c r="F2528" s="154" t="s">
        <v>1230</v>
      </c>
      <c r="H2528" s="155">
        <v>655.07000000000005</v>
      </c>
      <c r="I2528" s="156"/>
      <c r="L2528" s="151"/>
      <c r="M2528" s="157"/>
      <c r="T2528" s="158"/>
      <c r="AT2528" s="153" t="s">
        <v>290</v>
      </c>
      <c r="AU2528" s="153" t="s">
        <v>85</v>
      </c>
      <c r="AV2528" s="12" t="s">
        <v>85</v>
      </c>
      <c r="AW2528" s="12" t="s">
        <v>32</v>
      </c>
      <c r="AX2528" s="12" t="s">
        <v>76</v>
      </c>
      <c r="AY2528" s="153" t="s">
        <v>282</v>
      </c>
    </row>
    <row r="2529" spans="2:65" s="14" customFormat="1" x14ac:dyDescent="0.2">
      <c r="B2529" s="166"/>
      <c r="D2529" s="152" t="s">
        <v>290</v>
      </c>
      <c r="E2529" s="167" t="s">
        <v>1</v>
      </c>
      <c r="F2529" s="168" t="s">
        <v>306</v>
      </c>
      <c r="H2529" s="169">
        <v>655.07000000000005</v>
      </c>
      <c r="I2529" s="170"/>
      <c r="L2529" s="166"/>
      <c r="M2529" s="171"/>
      <c r="T2529" s="172"/>
      <c r="AT2529" s="167" t="s">
        <v>290</v>
      </c>
      <c r="AU2529" s="167" t="s">
        <v>85</v>
      </c>
      <c r="AV2529" s="14" t="s">
        <v>105</v>
      </c>
      <c r="AW2529" s="14" t="s">
        <v>32</v>
      </c>
      <c r="AX2529" s="14" t="s">
        <v>76</v>
      </c>
      <c r="AY2529" s="167" t="s">
        <v>282</v>
      </c>
    </row>
    <row r="2530" spans="2:65" s="15" customFormat="1" x14ac:dyDescent="0.2">
      <c r="B2530" s="173"/>
      <c r="D2530" s="152" t="s">
        <v>290</v>
      </c>
      <c r="E2530" s="174" t="s">
        <v>1</v>
      </c>
      <c r="F2530" s="175" t="s">
        <v>1171</v>
      </c>
      <c r="H2530" s="174" t="s">
        <v>1</v>
      </c>
      <c r="I2530" s="176"/>
      <c r="L2530" s="173"/>
      <c r="M2530" s="177"/>
      <c r="T2530" s="178"/>
      <c r="AT2530" s="174" t="s">
        <v>290</v>
      </c>
      <c r="AU2530" s="174" t="s">
        <v>85</v>
      </c>
      <c r="AV2530" s="15" t="s">
        <v>83</v>
      </c>
      <c r="AW2530" s="15" t="s">
        <v>32</v>
      </c>
      <c r="AX2530" s="15" t="s">
        <v>76</v>
      </c>
      <c r="AY2530" s="174" t="s">
        <v>282</v>
      </c>
    </row>
    <row r="2531" spans="2:65" s="12" customFormat="1" x14ac:dyDescent="0.2">
      <c r="B2531" s="151"/>
      <c r="D2531" s="152" t="s">
        <v>290</v>
      </c>
      <c r="E2531" s="153" t="s">
        <v>1</v>
      </c>
      <c r="F2531" s="154" t="s">
        <v>1657</v>
      </c>
      <c r="H2531" s="155">
        <v>235.63</v>
      </c>
      <c r="I2531" s="156"/>
      <c r="L2531" s="151"/>
      <c r="M2531" s="157"/>
      <c r="T2531" s="158"/>
      <c r="AT2531" s="153" t="s">
        <v>290</v>
      </c>
      <c r="AU2531" s="153" t="s">
        <v>85</v>
      </c>
      <c r="AV2531" s="12" t="s">
        <v>85</v>
      </c>
      <c r="AW2531" s="12" t="s">
        <v>32</v>
      </c>
      <c r="AX2531" s="12" t="s">
        <v>76</v>
      </c>
      <c r="AY2531" s="153" t="s">
        <v>282</v>
      </c>
    </row>
    <row r="2532" spans="2:65" s="14" customFormat="1" x14ac:dyDescent="0.2">
      <c r="B2532" s="166"/>
      <c r="D2532" s="152" t="s">
        <v>290</v>
      </c>
      <c r="E2532" s="167" t="s">
        <v>1</v>
      </c>
      <c r="F2532" s="168" t="s">
        <v>306</v>
      </c>
      <c r="H2532" s="169">
        <v>235.63</v>
      </c>
      <c r="I2532" s="170"/>
      <c r="L2532" s="166"/>
      <c r="M2532" s="171"/>
      <c r="T2532" s="172"/>
      <c r="AT2532" s="167" t="s">
        <v>290</v>
      </c>
      <c r="AU2532" s="167" t="s">
        <v>85</v>
      </c>
      <c r="AV2532" s="14" t="s">
        <v>105</v>
      </c>
      <c r="AW2532" s="14" t="s">
        <v>32</v>
      </c>
      <c r="AX2532" s="14" t="s">
        <v>76</v>
      </c>
      <c r="AY2532" s="167" t="s">
        <v>282</v>
      </c>
    </row>
    <row r="2533" spans="2:65" s="15" customFormat="1" x14ac:dyDescent="0.2">
      <c r="B2533" s="173"/>
      <c r="D2533" s="152" t="s">
        <v>290</v>
      </c>
      <c r="E2533" s="174" t="s">
        <v>1</v>
      </c>
      <c r="F2533" s="175" t="s">
        <v>1187</v>
      </c>
      <c r="H2533" s="174" t="s">
        <v>1</v>
      </c>
      <c r="I2533" s="176"/>
      <c r="L2533" s="173"/>
      <c r="M2533" s="177"/>
      <c r="T2533" s="178"/>
      <c r="AT2533" s="174" t="s">
        <v>290</v>
      </c>
      <c r="AU2533" s="174" t="s">
        <v>85</v>
      </c>
      <c r="AV2533" s="15" t="s">
        <v>83</v>
      </c>
      <c r="AW2533" s="15" t="s">
        <v>32</v>
      </c>
      <c r="AX2533" s="15" t="s">
        <v>76</v>
      </c>
      <c r="AY2533" s="174" t="s">
        <v>282</v>
      </c>
    </row>
    <row r="2534" spans="2:65" s="12" customFormat="1" x14ac:dyDescent="0.2">
      <c r="B2534" s="151"/>
      <c r="D2534" s="152" t="s">
        <v>290</v>
      </c>
      <c r="E2534" s="153" t="s">
        <v>1</v>
      </c>
      <c r="F2534" s="154" t="s">
        <v>1235</v>
      </c>
      <c r="H2534" s="155">
        <v>76.55</v>
      </c>
      <c r="I2534" s="156"/>
      <c r="L2534" s="151"/>
      <c r="M2534" s="157"/>
      <c r="T2534" s="158"/>
      <c r="AT2534" s="153" t="s">
        <v>290</v>
      </c>
      <c r="AU2534" s="153" t="s">
        <v>85</v>
      </c>
      <c r="AV2534" s="12" t="s">
        <v>85</v>
      </c>
      <c r="AW2534" s="12" t="s">
        <v>32</v>
      </c>
      <c r="AX2534" s="12" t="s">
        <v>76</v>
      </c>
      <c r="AY2534" s="153" t="s">
        <v>282</v>
      </c>
    </row>
    <row r="2535" spans="2:65" s="14" customFormat="1" x14ac:dyDescent="0.2">
      <c r="B2535" s="166"/>
      <c r="D2535" s="152" t="s">
        <v>290</v>
      </c>
      <c r="E2535" s="167" t="s">
        <v>1</v>
      </c>
      <c r="F2535" s="168" t="s">
        <v>306</v>
      </c>
      <c r="H2535" s="169">
        <v>76.55</v>
      </c>
      <c r="I2535" s="170"/>
      <c r="L2535" s="166"/>
      <c r="M2535" s="171"/>
      <c r="T2535" s="172"/>
      <c r="AT2535" s="167" t="s">
        <v>290</v>
      </c>
      <c r="AU2535" s="167" t="s">
        <v>85</v>
      </c>
      <c r="AV2535" s="14" t="s">
        <v>105</v>
      </c>
      <c r="AW2535" s="14" t="s">
        <v>32</v>
      </c>
      <c r="AX2535" s="14" t="s">
        <v>76</v>
      </c>
      <c r="AY2535" s="167" t="s">
        <v>282</v>
      </c>
    </row>
    <row r="2536" spans="2:65" s="15" customFormat="1" x14ac:dyDescent="0.2">
      <c r="B2536" s="173"/>
      <c r="D2536" s="152" t="s">
        <v>290</v>
      </c>
      <c r="E2536" s="174" t="s">
        <v>1</v>
      </c>
      <c r="F2536" s="175" t="s">
        <v>1189</v>
      </c>
      <c r="H2536" s="174" t="s">
        <v>1</v>
      </c>
      <c r="I2536" s="176"/>
      <c r="L2536" s="173"/>
      <c r="M2536" s="177"/>
      <c r="T2536" s="178"/>
      <c r="AT2536" s="174" t="s">
        <v>290</v>
      </c>
      <c r="AU2536" s="174" t="s">
        <v>85</v>
      </c>
      <c r="AV2536" s="15" t="s">
        <v>83</v>
      </c>
      <c r="AW2536" s="15" t="s">
        <v>32</v>
      </c>
      <c r="AX2536" s="15" t="s">
        <v>76</v>
      </c>
      <c r="AY2536" s="174" t="s">
        <v>282</v>
      </c>
    </row>
    <row r="2537" spans="2:65" s="12" customFormat="1" x14ac:dyDescent="0.2">
      <c r="B2537" s="151"/>
      <c r="D2537" s="152" t="s">
        <v>290</v>
      </c>
      <c r="E2537" s="153" t="s">
        <v>1</v>
      </c>
      <c r="F2537" s="154" t="s">
        <v>1236</v>
      </c>
      <c r="H2537" s="155">
        <v>52.64</v>
      </c>
      <c r="I2537" s="156"/>
      <c r="L2537" s="151"/>
      <c r="M2537" s="157"/>
      <c r="T2537" s="158"/>
      <c r="AT2537" s="153" t="s">
        <v>290</v>
      </c>
      <c r="AU2537" s="153" t="s">
        <v>85</v>
      </c>
      <c r="AV2537" s="12" t="s">
        <v>85</v>
      </c>
      <c r="AW2537" s="12" t="s">
        <v>32</v>
      </c>
      <c r="AX2537" s="12" t="s">
        <v>76</v>
      </c>
      <c r="AY2537" s="153" t="s">
        <v>282</v>
      </c>
    </row>
    <row r="2538" spans="2:65" s="14" customFormat="1" x14ac:dyDescent="0.2">
      <c r="B2538" s="166"/>
      <c r="D2538" s="152" t="s">
        <v>290</v>
      </c>
      <c r="E2538" s="167" t="s">
        <v>1</v>
      </c>
      <c r="F2538" s="168" t="s">
        <v>306</v>
      </c>
      <c r="H2538" s="169">
        <v>52.64</v>
      </c>
      <c r="I2538" s="170"/>
      <c r="L2538" s="166"/>
      <c r="M2538" s="171"/>
      <c r="T2538" s="172"/>
      <c r="AT2538" s="167" t="s">
        <v>290</v>
      </c>
      <c r="AU2538" s="167" t="s">
        <v>85</v>
      </c>
      <c r="AV2538" s="14" t="s">
        <v>105</v>
      </c>
      <c r="AW2538" s="14" t="s">
        <v>32</v>
      </c>
      <c r="AX2538" s="14" t="s">
        <v>76</v>
      </c>
      <c r="AY2538" s="167" t="s">
        <v>282</v>
      </c>
    </row>
    <row r="2539" spans="2:65" s="13" customFormat="1" x14ac:dyDescent="0.2">
      <c r="B2539" s="159"/>
      <c r="D2539" s="152" t="s">
        <v>290</v>
      </c>
      <c r="E2539" s="160" t="s">
        <v>1</v>
      </c>
      <c r="F2539" s="161" t="s">
        <v>292</v>
      </c>
      <c r="H2539" s="162">
        <v>1019.89</v>
      </c>
      <c r="I2539" s="163"/>
      <c r="L2539" s="159"/>
      <c r="M2539" s="164"/>
      <c r="T2539" s="165"/>
      <c r="AT2539" s="160" t="s">
        <v>290</v>
      </c>
      <c r="AU2539" s="160" t="s">
        <v>85</v>
      </c>
      <c r="AV2539" s="13" t="s">
        <v>288</v>
      </c>
      <c r="AW2539" s="13" t="s">
        <v>32</v>
      </c>
      <c r="AX2539" s="13" t="s">
        <v>83</v>
      </c>
      <c r="AY2539" s="160" t="s">
        <v>282</v>
      </c>
    </row>
    <row r="2540" spans="2:65" s="1" customFormat="1" ht="24.2" customHeight="1" x14ac:dyDescent="0.2">
      <c r="B2540" s="32"/>
      <c r="C2540" s="137" t="s">
        <v>3122</v>
      </c>
      <c r="D2540" s="137" t="s">
        <v>284</v>
      </c>
      <c r="E2540" s="138" t="s">
        <v>3123</v>
      </c>
      <c r="F2540" s="139" t="s">
        <v>3124</v>
      </c>
      <c r="G2540" s="140" t="s">
        <v>287</v>
      </c>
      <c r="H2540" s="141">
        <v>2039.78</v>
      </c>
      <c r="I2540" s="142"/>
      <c r="J2540" s="143">
        <f>ROUND(I2540*H2540,2)</f>
        <v>0</v>
      </c>
      <c r="K2540" s="144"/>
      <c r="L2540" s="32"/>
      <c r="M2540" s="145" t="s">
        <v>1</v>
      </c>
      <c r="N2540" s="146" t="s">
        <v>41</v>
      </c>
      <c r="P2540" s="147">
        <f>O2540*H2540</f>
        <v>0</v>
      </c>
      <c r="Q2540" s="147">
        <v>3.0000000000000001E-5</v>
      </c>
      <c r="R2540" s="147">
        <f>Q2540*H2540</f>
        <v>6.1193400000000002E-2</v>
      </c>
      <c r="S2540" s="147">
        <v>0</v>
      </c>
      <c r="T2540" s="148">
        <f>S2540*H2540</f>
        <v>0</v>
      </c>
      <c r="AR2540" s="149" t="s">
        <v>199</v>
      </c>
      <c r="AT2540" s="149" t="s">
        <v>284</v>
      </c>
      <c r="AU2540" s="149" t="s">
        <v>85</v>
      </c>
      <c r="AY2540" s="17" t="s">
        <v>282</v>
      </c>
      <c r="BE2540" s="150">
        <f>IF(N2540="základní",J2540,0)</f>
        <v>0</v>
      </c>
      <c r="BF2540" s="150">
        <f>IF(N2540="snížená",J2540,0)</f>
        <v>0</v>
      </c>
      <c r="BG2540" s="150">
        <f>IF(N2540="zákl. přenesená",J2540,0)</f>
        <v>0</v>
      </c>
      <c r="BH2540" s="150">
        <f>IF(N2540="sníž. přenesená",J2540,0)</f>
        <v>0</v>
      </c>
      <c r="BI2540" s="150">
        <f>IF(N2540="nulová",J2540,0)</f>
        <v>0</v>
      </c>
      <c r="BJ2540" s="17" t="s">
        <v>83</v>
      </c>
      <c r="BK2540" s="150">
        <f>ROUND(I2540*H2540,2)</f>
        <v>0</v>
      </c>
      <c r="BL2540" s="17" t="s">
        <v>199</v>
      </c>
      <c r="BM2540" s="149" t="s">
        <v>3125</v>
      </c>
    </row>
    <row r="2541" spans="2:65" s="15" customFormat="1" x14ac:dyDescent="0.2">
      <c r="B2541" s="173"/>
      <c r="D2541" s="152" t="s">
        <v>290</v>
      </c>
      <c r="E2541" s="174" t="s">
        <v>1</v>
      </c>
      <c r="F2541" s="175" t="s">
        <v>1169</v>
      </c>
      <c r="H2541" s="174" t="s">
        <v>1</v>
      </c>
      <c r="I2541" s="176"/>
      <c r="L2541" s="173"/>
      <c r="M2541" s="177"/>
      <c r="T2541" s="178"/>
      <c r="AT2541" s="174" t="s">
        <v>290</v>
      </c>
      <c r="AU2541" s="174" t="s">
        <v>85</v>
      </c>
      <c r="AV2541" s="15" t="s">
        <v>83</v>
      </c>
      <c r="AW2541" s="15" t="s">
        <v>32</v>
      </c>
      <c r="AX2541" s="15" t="s">
        <v>76</v>
      </c>
      <c r="AY2541" s="174" t="s">
        <v>282</v>
      </c>
    </row>
    <row r="2542" spans="2:65" s="12" customFormat="1" ht="22.5" x14ac:dyDescent="0.2">
      <c r="B2542" s="151"/>
      <c r="D2542" s="152" t="s">
        <v>290</v>
      </c>
      <c r="E2542" s="153" t="s">
        <v>1</v>
      </c>
      <c r="F2542" s="154" t="s">
        <v>3126</v>
      </c>
      <c r="H2542" s="155">
        <v>1310.1400000000001</v>
      </c>
      <c r="I2542" s="156"/>
      <c r="L2542" s="151"/>
      <c r="M2542" s="157"/>
      <c r="T2542" s="158"/>
      <c r="AT2542" s="153" t="s">
        <v>290</v>
      </c>
      <c r="AU2542" s="153" t="s">
        <v>85</v>
      </c>
      <c r="AV2542" s="12" t="s">
        <v>85</v>
      </c>
      <c r="AW2542" s="12" t="s">
        <v>32</v>
      </c>
      <c r="AX2542" s="12" t="s">
        <v>76</v>
      </c>
      <c r="AY2542" s="153" t="s">
        <v>282</v>
      </c>
    </row>
    <row r="2543" spans="2:65" s="14" customFormat="1" x14ac:dyDescent="0.2">
      <c r="B2543" s="166"/>
      <c r="D2543" s="152" t="s">
        <v>290</v>
      </c>
      <c r="E2543" s="167" t="s">
        <v>1</v>
      </c>
      <c r="F2543" s="168" t="s">
        <v>306</v>
      </c>
      <c r="H2543" s="169">
        <v>1310.1400000000001</v>
      </c>
      <c r="I2543" s="170"/>
      <c r="L2543" s="166"/>
      <c r="M2543" s="171"/>
      <c r="T2543" s="172"/>
      <c r="AT2543" s="167" t="s">
        <v>290</v>
      </c>
      <c r="AU2543" s="167" t="s">
        <v>85</v>
      </c>
      <c r="AV2543" s="14" t="s">
        <v>105</v>
      </c>
      <c r="AW2543" s="14" t="s">
        <v>32</v>
      </c>
      <c r="AX2543" s="14" t="s">
        <v>76</v>
      </c>
      <c r="AY2543" s="167" t="s">
        <v>282</v>
      </c>
    </row>
    <row r="2544" spans="2:65" s="15" customFormat="1" x14ac:dyDescent="0.2">
      <c r="B2544" s="173"/>
      <c r="D2544" s="152" t="s">
        <v>290</v>
      </c>
      <c r="E2544" s="174" t="s">
        <v>1</v>
      </c>
      <c r="F2544" s="175" t="s">
        <v>1171</v>
      </c>
      <c r="H2544" s="174" t="s">
        <v>1</v>
      </c>
      <c r="I2544" s="176"/>
      <c r="L2544" s="173"/>
      <c r="M2544" s="177"/>
      <c r="T2544" s="178"/>
      <c r="AT2544" s="174" t="s">
        <v>290</v>
      </c>
      <c r="AU2544" s="174" t="s">
        <v>85</v>
      </c>
      <c r="AV2544" s="15" t="s">
        <v>83</v>
      </c>
      <c r="AW2544" s="15" t="s">
        <v>32</v>
      </c>
      <c r="AX2544" s="15" t="s">
        <v>76</v>
      </c>
      <c r="AY2544" s="174" t="s">
        <v>282</v>
      </c>
    </row>
    <row r="2545" spans="2:65" s="12" customFormat="1" x14ac:dyDescent="0.2">
      <c r="B2545" s="151"/>
      <c r="D2545" s="152" t="s">
        <v>290</v>
      </c>
      <c r="E2545" s="153" t="s">
        <v>1</v>
      </c>
      <c r="F2545" s="154" t="s">
        <v>3127</v>
      </c>
      <c r="H2545" s="155">
        <v>471.26</v>
      </c>
      <c r="I2545" s="156"/>
      <c r="L2545" s="151"/>
      <c r="M2545" s="157"/>
      <c r="T2545" s="158"/>
      <c r="AT2545" s="153" t="s">
        <v>290</v>
      </c>
      <c r="AU2545" s="153" t="s">
        <v>85</v>
      </c>
      <c r="AV2545" s="12" t="s">
        <v>85</v>
      </c>
      <c r="AW2545" s="12" t="s">
        <v>32</v>
      </c>
      <c r="AX2545" s="12" t="s">
        <v>76</v>
      </c>
      <c r="AY2545" s="153" t="s">
        <v>282</v>
      </c>
    </row>
    <row r="2546" spans="2:65" s="14" customFormat="1" x14ac:dyDescent="0.2">
      <c r="B2546" s="166"/>
      <c r="D2546" s="152" t="s">
        <v>290</v>
      </c>
      <c r="E2546" s="167" t="s">
        <v>1</v>
      </c>
      <c r="F2546" s="168" t="s">
        <v>306</v>
      </c>
      <c r="H2546" s="169">
        <v>471.26</v>
      </c>
      <c r="I2546" s="170"/>
      <c r="L2546" s="166"/>
      <c r="M2546" s="171"/>
      <c r="T2546" s="172"/>
      <c r="AT2546" s="167" t="s">
        <v>290</v>
      </c>
      <c r="AU2546" s="167" t="s">
        <v>85</v>
      </c>
      <c r="AV2546" s="14" t="s">
        <v>105</v>
      </c>
      <c r="AW2546" s="14" t="s">
        <v>32</v>
      </c>
      <c r="AX2546" s="14" t="s">
        <v>76</v>
      </c>
      <c r="AY2546" s="167" t="s">
        <v>282</v>
      </c>
    </row>
    <row r="2547" spans="2:65" s="15" customFormat="1" x14ac:dyDescent="0.2">
      <c r="B2547" s="173"/>
      <c r="D2547" s="152" t="s">
        <v>290</v>
      </c>
      <c r="E2547" s="174" t="s">
        <v>1</v>
      </c>
      <c r="F2547" s="175" t="s">
        <v>1187</v>
      </c>
      <c r="H2547" s="174" t="s">
        <v>1</v>
      </c>
      <c r="I2547" s="176"/>
      <c r="L2547" s="173"/>
      <c r="M2547" s="177"/>
      <c r="T2547" s="178"/>
      <c r="AT2547" s="174" t="s">
        <v>290</v>
      </c>
      <c r="AU2547" s="174" t="s">
        <v>85</v>
      </c>
      <c r="AV2547" s="15" t="s">
        <v>83</v>
      </c>
      <c r="AW2547" s="15" t="s">
        <v>32</v>
      </c>
      <c r="AX2547" s="15" t="s">
        <v>76</v>
      </c>
      <c r="AY2547" s="174" t="s">
        <v>282</v>
      </c>
    </row>
    <row r="2548" spans="2:65" s="12" customFormat="1" x14ac:dyDescent="0.2">
      <c r="B2548" s="151"/>
      <c r="D2548" s="152" t="s">
        <v>290</v>
      </c>
      <c r="E2548" s="153" t="s">
        <v>1</v>
      </c>
      <c r="F2548" s="154" t="s">
        <v>3128</v>
      </c>
      <c r="H2548" s="155">
        <v>153.1</v>
      </c>
      <c r="I2548" s="156"/>
      <c r="L2548" s="151"/>
      <c r="M2548" s="157"/>
      <c r="T2548" s="158"/>
      <c r="AT2548" s="153" t="s">
        <v>290</v>
      </c>
      <c r="AU2548" s="153" t="s">
        <v>85</v>
      </c>
      <c r="AV2548" s="12" t="s">
        <v>85</v>
      </c>
      <c r="AW2548" s="12" t="s">
        <v>32</v>
      </c>
      <c r="AX2548" s="12" t="s">
        <v>76</v>
      </c>
      <c r="AY2548" s="153" t="s">
        <v>282</v>
      </c>
    </row>
    <row r="2549" spans="2:65" s="14" customFormat="1" x14ac:dyDescent="0.2">
      <c r="B2549" s="166"/>
      <c r="D2549" s="152" t="s">
        <v>290</v>
      </c>
      <c r="E2549" s="167" t="s">
        <v>1</v>
      </c>
      <c r="F2549" s="168" t="s">
        <v>306</v>
      </c>
      <c r="H2549" s="169">
        <v>153.1</v>
      </c>
      <c r="I2549" s="170"/>
      <c r="L2549" s="166"/>
      <c r="M2549" s="171"/>
      <c r="T2549" s="172"/>
      <c r="AT2549" s="167" t="s">
        <v>290</v>
      </c>
      <c r="AU2549" s="167" t="s">
        <v>85</v>
      </c>
      <c r="AV2549" s="14" t="s">
        <v>105</v>
      </c>
      <c r="AW2549" s="14" t="s">
        <v>32</v>
      </c>
      <c r="AX2549" s="14" t="s">
        <v>76</v>
      </c>
      <c r="AY2549" s="167" t="s">
        <v>282</v>
      </c>
    </row>
    <row r="2550" spans="2:65" s="15" customFormat="1" x14ac:dyDescent="0.2">
      <c r="B2550" s="173"/>
      <c r="D2550" s="152" t="s">
        <v>290</v>
      </c>
      <c r="E2550" s="174" t="s">
        <v>1</v>
      </c>
      <c r="F2550" s="175" t="s">
        <v>1189</v>
      </c>
      <c r="H2550" s="174" t="s">
        <v>1</v>
      </c>
      <c r="I2550" s="176"/>
      <c r="L2550" s="173"/>
      <c r="M2550" s="177"/>
      <c r="T2550" s="178"/>
      <c r="AT2550" s="174" t="s">
        <v>290</v>
      </c>
      <c r="AU2550" s="174" t="s">
        <v>85</v>
      </c>
      <c r="AV2550" s="15" t="s">
        <v>83</v>
      </c>
      <c r="AW2550" s="15" t="s">
        <v>32</v>
      </c>
      <c r="AX2550" s="15" t="s">
        <v>76</v>
      </c>
      <c r="AY2550" s="174" t="s">
        <v>282</v>
      </c>
    </row>
    <row r="2551" spans="2:65" s="12" customFormat="1" x14ac:dyDescent="0.2">
      <c r="B2551" s="151"/>
      <c r="D2551" s="152" t="s">
        <v>290</v>
      </c>
      <c r="E2551" s="153" t="s">
        <v>1</v>
      </c>
      <c r="F2551" s="154" t="s">
        <v>3129</v>
      </c>
      <c r="H2551" s="155">
        <v>105.28</v>
      </c>
      <c r="I2551" s="156"/>
      <c r="L2551" s="151"/>
      <c r="M2551" s="157"/>
      <c r="T2551" s="158"/>
      <c r="AT2551" s="153" t="s">
        <v>290</v>
      </c>
      <c r="AU2551" s="153" t="s">
        <v>85</v>
      </c>
      <c r="AV2551" s="12" t="s">
        <v>85</v>
      </c>
      <c r="AW2551" s="12" t="s">
        <v>32</v>
      </c>
      <c r="AX2551" s="12" t="s">
        <v>76</v>
      </c>
      <c r="AY2551" s="153" t="s">
        <v>282</v>
      </c>
    </row>
    <row r="2552" spans="2:65" s="14" customFormat="1" x14ac:dyDescent="0.2">
      <c r="B2552" s="166"/>
      <c r="D2552" s="152" t="s">
        <v>290</v>
      </c>
      <c r="E2552" s="167" t="s">
        <v>1</v>
      </c>
      <c r="F2552" s="168" t="s">
        <v>306</v>
      </c>
      <c r="H2552" s="169">
        <v>105.28</v>
      </c>
      <c r="I2552" s="170"/>
      <c r="L2552" s="166"/>
      <c r="M2552" s="171"/>
      <c r="T2552" s="172"/>
      <c r="AT2552" s="167" t="s">
        <v>290</v>
      </c>
      <c r="AU2552" s="167" t="s">
        <v>85</v>
      </c>
      <c r="AV2552" s="14" t="s">
        <v>105</v>
      </c>
      <c r="AW2552" s="14" t="s">
        <v>32</v>
      </c>
      <c r="AX2552" s="14" t="s">
        <v>76</v>
      </c>
      <c r="AY2552" s="167" t="s">
        <v>282</v>
      </c>
    </row>
    <row r="2553" spans="2:65" s="13" customFormat="1" x14ac:dyDescent="0.2">
      <c r="B2553" s="159"/>
      <c r="D2553" s="152" t="s">
        <v>290</v>
      </c>
      <c r="E2553" s="160" t="s">
        <v>1</v>
      </c>
      <c r="F2553" s="161" t="s">
        <v>292</v>
      </c>
      <c r="H2553" s="162">
        <v>2039.78</v>
      </c>
      <c r="I2553" s="163"/>
      <c r="L2553" s="159"/>
      <c r="M2553" s="164"/>
      <c r="T2553" s="165"/>
      <c r="AT2553" s="160" t="s">
        <v>290</v>
      </c>
      <c r="AU2553" s="160" t="s">
        <v>85</v>
      </c>
      <c r="AV2553" s="13" t="s">
        <v>288</v>
      </c>
      <c r="AW2553" s="13" t="s">
        <v>32</v>
      </c>
      <c r="AX2553" s="13" t="s">
        <v>83</v>
      </c>
      <c r="AY2553" s="160" t="s">
        <v>282</v>
      </c>
    </row>
    <row r="2554" spans="2:65" s="1" customFormat="1" ht="24.2" customHeight="1" x14ac:dyDescent="0.2">
      <c r="B2554" s="32"/>
      <c r="C2554" s="137" t="s">
        <v>3130</v>
      </c>
      <c r="D2554" s="137" t="s">
        <v>284</v>
      </c>
      <c r="E2554" s="138" t="s">
        <v>3131</v>
      </c>
      <c r="F2554" s="139" t="s">
        <v>3132</v>
      </c>
      <c r="G2554" s="140" t="s">
        <v>287</v>
      </c>
      <c r="H2554" s="141">
        <v>1019.89</v>
      </c>
      <c r="I2554" s="142"/>
      <c r="J2554" s="143">
        <f>ROUND(I2554*H2554,2)</f>
        <v>0</v>
      </c>
      <c r="K2554" s="144"/>
      <c r="L2554" s="32"/>
      <c r="M2554" s="145" t="s">
        <v>1</v>
      </c>
      <c r="N2554" s="146" t="s">
        <v>41</v>
      </c>
      <c r="P2554" s="147">
        <f>O2554*H2554</f>
        <v>0</v>
      </c>
      <c r="Q2554" s="147">
        <v>1.4999999999999999E-2</v>
      </c>
      <c r="R2554" s="147">
        <f>Q2554*H2554</f>
        <v>15.298349999999999</v>
      </c>
      <c r="S2554" s="147">
        <v>0</v>
      </c>
      <c r="T2554" s="148">
        <f>S2554*H2554</f>
        <v>0</v>
      </c>
      <c r="AR2554" s="149" t="s">
        <v>199</v>
      </c>
      <c r="AT2554" s="149" t="s">
        <v>284</v>
      </c>
      <c r="AU2554" s="149" t="s">
        <v>85</v>
      </c>
      <c r="AY2554" s="17" t="s">
        <v>282</v>
      </c>
      <c r="BE2554" s="150">
        <f>IF(N2554="základní",J2554,0)</f>
        <v>0</v>
      </c>
      <c r="BF2554" s="150">
        <f>IF(N2554="snížená",J2554,0)</f>
        <v>0</v>
      </c>
      <c r="BG2554" s="150">
        <f>IF(N2554="zákl. přenesená",J2554,0)</f>
        <v>0</v>
      </c>
      <c r="BH2554" s="150">
        <f>IF(N2554="sníž. přenesená",J2554,0)</f>
        <v>0</v>
      </c>
      <c r="BI2554" s="150">
        <f>IF(N2554="nulová",J2554,0)</f>
        <v>0</v>
      </c>
      <c r="BJ2554" s="17" t="s">
        <v>83</v>
      </c>
      <c r="BK2554" s="150">
        <f>ROUND(I2554*H2554,2)</f>
        <v>0</v>
      </c>
      <c r="BL2554" s="17" t="s">
        <v>199</v>
      </c>
      <c r="BM2554" s="149" t="s">
        <v>3133</v>
      </c>
    </row>
    <row r="2555" spans="2:65" s="15" customFormat="1" x14ac:dyDescent="0.2">
      <c r="B2555" s="173"/>
      <c r="D2555" s="152" t="s">
        <v>290</v>
      </c>
      <c r="E2555" s="174" t="s">
        <v>1</v>
      </c>
      <c r="F2555" s="175" t="s">
        <v>1169</v>
      </c>
      <c r="H2555" s="174" t="s">
        <v>1</v>
      </c>
      <c r="I2555" s="176"/>
      <c r="L2555" s="173"/>
      <c r="M2555" s="177"/>
      <c r="T2555" s="178"/>
      <c r="AT2555" s="174" t="s">
        <v>290</v>
      </c>
      <c r="AU2555" s="174" t="s">
        <v>85</v>
      </c>
      <c r="AV2555" s="15" t="s">
        <v>83</v>
      </c>
      <c r="AW2555" s="15" t="s">
        <v>32</v>
      </c>
      <c r="AX2555" s="15" t="s">
        <v>76</v>
      </c>
      <c r="AY2555" s="174" t="s">
        <v>282</v>
      </c>
    </row>
    <row r="2556" spans="2:65" s="12" customFormat="1" ht="22.5" x14ac:dyDescent="0.2">
      <c r="B2556" s="151"/>
      <c r="D2556" s="152" t="s">
        <v>290</v>
      </c>
      <c r="E2556" s="153" t="s">
        <v>1</v>
      </c>
      <c r="F2556" s="154" t="s">
        <v>1230</v>
      </c>
      <c r="H2556" s="155">
        <v>655.07000000000005</v>
      </c>
      <c r="I2556" s="156"/>
      <c r="L2556" s="151"/>
      <c r="M2556" s="157"/>
      <c r="T2556" s="158"/>
      <c r="AT2556" s="153" t="s">
        <v>290</v>
      </c>
      <c r="AU2556" s="153" t="s">
        <v>85</v>
      </c>
      <c r="AV2556" s="12" t="s">
        <v>85</v>
      </c>
      <c r="AW2556" s="12" t="s">
        <v>32</v>
      </c>
      <c r="AX2556" s="12" t="s">
        <v>76</v>
      </c>
      <c r="AY2556" s="153" t="s">
        <v>282</v>
      </c>
    </row>
    <row r="2557" spans="2:65" s="14" customFormat="1" x14ac:dyDescent="0.2">
      <c r="B2557" s="166"/>
      <c r="D2557" s="152" t="s">
        <v>290</v>
      </c>
      <c r="E2557" s="167" t="s">
        <v>1</v>
      </c>
      <c r="F2557" s="168" t="s">
        <v>306</v>
      </c>
      <c r="H2557" s="169">
        <v>655.07000000000005</v>
      </c>
      <c r="I2557" s="170"/>
      <c r="L2557" s="166"/>
      <c r="M2557" s="171"/>
      <c r="T2557" s="172"/>
      <c r="AT2557" s="167" t="s">
        <v>290</v>
      </c>
      <c r="AU2557" s="167" t="s">
        <v>85</v>
      </c>
      <c r="AV2557" s="14" t="s">
        <v>105</v>
      </c>
      <c r="AW2557" s="14" t="s">
        <v>32</v>
      </c>
      <c r="AX2557" s="14" t="s">
        <v>76</v>
      </c>
      <c r="AY2557" s="167" t="s">
        <v>282</v>
      </c>
    </row>
    <row r="2558" spans="2:65" s="15" customFormat="1" x14ac:dyDescent="0.2">
      <c r="B2558" s="173"/>
      <c r="D2558" s="152" t="s">
        <v>290</v>
      </c>
      <c r="E2558" s="174" t="s">
        <v>1</v>
      </c>
      <c r="F2558" s="175" t="s">
        <v>1171</v>
      </c>
      <c r="H2558" s="174" t="s">
        <v>1</v>
      </c>
      <c r="I2558" s="176"/>
      <c r="L2558" s="173"/>
      <c r="M2558" s="177"/>
      <c r="T2558" s="178"/>
      <c r="AT2558" s="174" t="s">
        <v>290</v>
      </c>
      <c r="AU2558" s="174" t="s">
        <v>85</v>
      </c>
      <c r="AV2558" s="15" t="s">
        <v>83</v>
      </c>
      <c r="AW2558" s="15" t="s">
        <v>32</v>
      </c>
      <c r="AX2558" s="15" t="s">
        <v>76</v>
      </c>
      <c r="AY2558" s="174" t="s">
        <v>282</v>
      </c>
    </row>
    <row r="2559" spans="2:65" s="12" customFormat="1" x14ac:dyDescent="0.2">
      <c r="B2559" s="151"/>
      <c r="D2559" s="152" t="s">
        <v>290</v>
      </c>
      <c r="E2559" s="153" t="s">
        <v>1</v>
      </c>
      <c r="F2559" s="154" t="s">
        <v>1657</v>
      </c>
      <c r="H2559" s="155">
        <v>235.63</v>
      </c>
      <c r="I2559" s="156"/>
      <c r="L2559" s="151"/>
      <c r="M2559" s="157"/>
      <c r="T2559" s="158"/>
      <c r="AT2559" s="153" t="s">
        <v>290</v>
      </c>
      <c r="AU2559" s="153" t="s">
        <v>85</v>
      </c>
      <c r="AV2559" s="12" t="s">
        <v>85</v>
      </c>
      <c r="AW2559" s="12" t="s">
        <v>32</v>
      </c>
      <c r="AX2559" s="12" t="s">
        <v>76</v>
      </c>
      <c r="AY2559" s="153" t="s">
        <v>282</v>
      </c>
    </row>
    <row r="2560" spans="2:65" s="14" customFormat="1" x14ac:dyDescent="0.2">
      <c r="B2560" s="166"/>
      <c r="D2560" s="152" t="s">
        <v>290</v>
      </c>
      <c r="E2560" s="167" t="s">
        <v>1</v>
      </c>
      <c r="F2560" s="168" t="s">
        <v>306</v>
      </c>
      <c r="H2560" s="169">
        <v>235.63</v>
      </c>
      <c r="I2560" s="170"/>
      <c r="L2560" s="166"/>
      <c r="M2560" s="171"/>
      <c r="T2560" s="172"/>
      <c r="AT2560" s="167" t="s">
        <v>290</v>
      </c>
      <c r="AU2560" s="167" t="s">
        <v>85</v>
      </c>
      <c r="AV2560" s="14" t="s">
        <v>105</v>
      </c>
      <c r="AW2560" s="14" t="s">
        <v>32</v>
      </c>
      <c r="AX2560" s="14" t="s">
        <v>76</v>
      </c>
      <c r="AY2560" s="167" t="s">
        <v>282</v>
      </c>
    </row>
    <row r="2561" spans="2:65" s="15" customFormat="1" x14ac:dyDescent="0.2">
      <c r="B2561" s="173"/>
      <c r="D2561" s="152" t="s">
        <v>290</v>
      </c>
      <c r="E2561" s="174" t="s">
        <v>1</v>
      </c>
      <c r="F2561" s="175" t="s">
        <v>1187</v>
      </c>
      <c r="H2561" s="174" t="s">
        <v>1</v>
      </c>
      <c r="I2561" s="176"/>
      <c r="L2561" s="173"/>
      <c r="M2561" s="177"/>
      <c r="T2561" s="178"/>
      <c r="AT2561" s="174" t="s">
        <v>290</v>
      </c>
      <c r="AU2561" s="174" t="s">
        <v>85</v>
      </c>
      <c r="AV2561" s="15" t="s">
        <v>83</v>
      </c>
      <c r="AW2561" s="15" t="s">
        <v>32</v>
      </c>
      <c r="AX2561" s="15" t="s">
        <v>76</v>
      </c>
      <c r="AY2561" s="174" t="s">
        <v>282</v>
      </c>
    </row>
    <row r="2562" spans="2:65" s="12" customFormat="1" x14ac:dyDescent="0.2">
      <c r="B2562" s="151"/>
      <c r="D2562" s="152" t="s">
        <v>290</v>
      </c>
      <c r="E2562" s="153" t="s">
        <v>1</v>
      </c>
      <c r="F2562" s="154" t="s">
        <v>1235</v>
      </c>
      <c r="H2562" s="155">
        <v>76.55</v>
      </c>
      <c r="I2562" s="156"/>
      <c r="L2562" s="151"/>
      <c r="M2562" s="157"/>
      <c r="T2562" s="158"/>
      <c r="AT2562" s="153" t="s">
        <v>290</v>
      </c>
      <c r="AU2562" s="153" t="s">
        <v>85</v>
      </c>
      <c r="AV2562" s="12" t="s">
        <v>85</v>
      </c>
      <c r="AW2562" s="12" t="s">
        <v>32</v>
      </c>
      <c r="AX2562" s="12" t="s">
        <v>76</v>
      </c>
      <c r="AY2562" s="153" t="s">
        <v>282</v>
      </c>
    </row>
    <row r="2563" spans="2:65" s="14" customFormat="1" x14ac:dyDescent="0.2">
      <c r="B2563" s="166"/>
      <c r="D2563" s="152" t="s">
        <v>290</v>
      </c>
      <c r="E2563" s="167" t="s">
        <v>1</v>
      </c>
      <c r="F2563" s="168" t="s">
        <v>306</v>
      </c>
      <c r="H2563" s="169">
        <v>76.55</v>
      </c>
      <c r="I2563" s="170"/>
      <c r="L2563" s="166"/>
      <c r="M2563" s="171"/>
      <c r="T2563" s="172"/>
      <c r="AT2563" s="167" t="s">
        <v>290</v>
      </c>
      <c r="AU2563" s="167" t="s">
        <v>85</v>
      </c>
      <c r="AV2563" s="14" t="s">
        <v>105</v>
      </c>
      <c r="AW2563" s="14" t="s">
        <v>32</v>
      </c>
      <c r="AX2563" s="14" t="s">
        <v>76</v>
      </c>
      <c r="AY2563" s="167" t="s">
        <v>282</v>
      </c>
    </row>
    <row r="2564" spans="2:65" s="15" customFormat="1" x14ac:dyDescent="0.2">
      <c r="B2564" s="173"/>
      <c r="D2564" s="152" t="s">
        <v>290</v>
      </c>
      <c r="E2564" s="174" t="s">
        <v>1</v>
      </c>
      <c r="F2564" s="175" t="s">
        <v>1189</v>
      </c>
      <c r="H2564" s="174" t="s">
        <v>1</v>
      </c>
      <c r="I2564" s="176"/>
      <c r="L2564" s="173"/>
      <c r="M2564" s="177"/>
      <c r="T2564" s="178"/>
      <c r="AT2564" s="174" t="s">
        <v>290</v>
      </c>
      <c r="AU2564" s="174" t="s">
        <v>85</v>
      </c>
      <c r="AV2564" s="15" t="s">
        <v>83</v>
      </c>
      <c r="AW2564" s="15" t="s">
        <v>32</v>
      </c>
      <c r="AX2564" s="15" t="s">
        <v>76</v>
      </c>
      <c r="AY2564" s="174" t="s">
        <v>282</v>
      </c>
    </row>
    <row r="2565" spans="2:65" s="12" customFormat="1" x14ac:dyDescent="0.2">
      <c r="B2565" s="151"/>
      <c r="D2565" s="152" t="s">
        <v>290</v>
      </c>
      <c r="E2565" s="153" t="s">
        <v>1</v>
      </c>
      <c r="F2565" s="154" t="s">
        <v>1236</v>
      </c>
      <c r="H2565" s="155">
        <v>52.64</v>
      </c>
      <c r="I2565" s="156"/>
      <c r="L2565" s="151"/>
      <c r="M2565" s="157"/>
      <c r="T2565" s="158"/>
      <c r="AT2565" s="153" t="s">
        <v>290</v>
      </c>
      <c r="AU2565" s="153" t="s">
        <v>85</v>
      </c>
      <c r="AV2565" s="12" t="s">
        <v>85</v>
      </c>
      <c r="AW2565" s="12" t="s">
        <v>32</v>
      </c>
      <c r="AX2565" s="12" t="s">
        <v>76</v>
      </c>
      <c r="AY2565" s="153" t="s">
        <v>282</v>
      </c>
    </row>
    <row r="2566" spans="2:65" s="14" customFormat="1" x14ac:dyDescent="0.2">
      <c r="B2566" s="166"/>
      <c r="D2566" s="152" t="s">
        <v>290</v>
      </c>
      <c r="E2566" s="167" t="s">
        <v>1</v>
      </c>
      <c r="F2566" s="168" t="s">
        <v>306</v>
      </c>
      <c r="H2566" s="169">
        <v>52.64</v>
      </c>
      <c r="I2566" s="170"/>
      <c r="L2566" s="166"/>
      <c r="M2566" s="171"/>
      <c r="T2566" s="172"/>
      <c r="AT2566" s="167" t="s">
        <v>290</v>
      </c>
      <c r="AU2566" s="167" t="s">
        <v>85</v>
      </c>
      <c r="AV2566" s="14" t="s">
        <v>105</v>
      </c>
      <c r="AW2566" s="14" t="s">
        <v>32</v>
      </c>
      <c r="AX2566" s="14" t="s">
        <v>76</v>
      </c>
      <c r="AY2566" s="167" t="s">
        <v>282</v>
      </c>
    </row>
    <row r="2567" spans="2:65" s="13" customFormat="1" x14ac:dyDescent="0.2">
      <c r="B2567" s="159"/>
      <c r="D2567" s="152" t="s">
        <v>290</v>
      </c>
      <c r="E2567" s="160" t="s">
        <v>1</v>
      </c>
      <c r="F2567" s="161" t="s">
        <v>292</v>
      </c>
      <c r="H2567" s="162">
        <v>1019.89</v>
      </c>
      <c r="I2567" s="163"/>
      <c r="L2567" s="159"/>
      <c r="M2567" s="164"/>
      <c r="T2567" s="165"/>
      <c r="AT2567" s="160" t="s">
        <v>290</v>
      </c>
      <c r="AU2567" s="160" t="s">
        <v>85</v>
      </c>
      <c r="AV2567" s="13" t="s">
        <v>288</v>
      </c>
      <c r="AW2567" s="13" t="s">
        <v>32</v>
      </c>
      <c r="AX2567" s="13" t="s">
        <v>83</v>
      </c>
      <c r="AY2567" s="160" t="s">
        <v>282</v>
      </c>
    </row>
    <row r="2568" spans="2:65" s="1" customFormat="1" ht="33" customHeight="1" x14ac:dyDescent="0.2">
      <c r="B2568" s="32"/>
      <c r="C2568" s="137" t="s">
        <v>3134</v>
      </c>
      <c r="D2568" s="137" t="s">
        <v>284</v>
      </c>
      <c r="E2568" s="138" t="s">
        <v>3135</v>
      </c>
      <c r="F2568" s="139" t="s">
        <v>3136</v>
      </c>
      <c r="G2568" s="140" t="s">
        <v>287</v>
      </c>
      <c r="H2568" s="141">
        <v>137.57599999999999</v>
      </c>
      <c r="I2568" s="142"/>
      <c r="J2568" s="143">
        <f>ROUND(I2568*H2568,2)</f>
        <v>0</v>
      </c>
      <c r="K2568" s="144"/>
      <c r="L2568" s="32"/>
      <c r="M2568" s="145" t="s">
        <v>1</v>
      </c>
      <c r="N2568" s="146" t="s">
        <v>41</v>
      </c>
      <c r="P2568" s="147">
        <f>O2568*H2568</f>
        <v>0</v>
      </c>
      <c r="Q2568" s="147">
        <v>2.9999999999999997E-4</v>
      </c>
      <c r="R2568" s="147">
        <f>Q2568*H2568</f>
        <v>4.1272799999999991E-2</v>
      </c>
      <c r="S2568" s="147">
        <v>0</v>
      </c>
      <c r="T2568" s="148">
        <f>S2568*H2568</f>
        <v>0</v>
      </c>
      <c r="AR2568" s="149" t="s">
        <v>199</v>
      </c>
      <c r="AT2568" s="149" t="s">
        <v>284</v>
      </c>
      <c r="AU2568" s="149" t="s">
        <v>85</v>
      </c>
      <c r="AY2568" s="17" t="s">
        <v>282</v>
      </c>
      <c r="BE2568" s="150">
        <f>IF(N2568="základní",J2568,0)</f>
        <v>0</v>
      </c>
      <c r="BF2568" s="150">
        <f>IF(N2568="snížená",J2568,0)</f>
        <v>0</v>
      </c>
      <c r="BG2568" s="150">
        <f>IF(N2568="zákl. přenesená",J2568,0)</f>
        <v>0</v>
      </c>
      <c r="BH2568" s="150">
        <f>IF(N2568="sníž. přenesená",J2568,0)</f>
        <v>0</v>
      </c>
      <c r="BI2568" s="150">
        <f>IF(N2568="nulová",J2568,0)</f>
        <v>0</v>
      </c>
      <c r="BJ2568" s="17" t="s">
        <v>83</v>
      </c>
      <c r="BK2568" s="150">
        <f>ROUND(I2568*H2568,2)</f>
        <v>0</v>
      </c>
      <c r="BL2568" s="17" t="s">
        <v>199</v>
      </c>
      <c r="BM2568" s="149" t="s">
        <v>3137</v>
      </c>
    </row>
    <row r="2569" spans="2:65" s="15" customFormat="1" x14ac:dyDescent="0.2">
      <c r="B2569" s="173"/>
      <c r="D2569" s="152" t="s">
        <v>290</v>
      </c>
      <c r="E2569" s="174" t="s">
        <v>1</v>
      </c>
      <c r="F2569" s="175" t="s">
        <v>1187</v>
      </c>
      <c r="H2569" s="174" t="s">
        <v>1</v>
      </c>
      <c r="I2569" s="176"/>
      <c r="L2569" s="173"/>
      <c r="M2569" s="177"/>
      <c r="T2569" s="178"/>
      <c r="AT2569" s="174" t="s">
        <v>290</v>
      </c>
      <c r="AU2569" s="174" t="s">
        <v>85</v>
      </c>
      <c r="AV2569" s="15" t="s">
        <v>83</v>
      </c>
      <c r="AW2569" s="15" t="s">
        <v>32</v>
      </c>
      <c r="AX2569" s="15" t="s">
        <v>76</v>
      </c>
      <c r="AY2569" s="174" t="s">
        <v>282</v>
      </c>
    </row>
    <row r="2570" spans="2:65" s="12" customFormat="1" x14ac:dyDescent="0.2">
      <c r="B2570" s="151"/>
      <c r="D2570" s="152" t="s">
        <v>290</v>
      </c>
      <c r="E2570" s="153" t="s">
        <v>1</v>
      </c>
      <c r="F2570" s="154" t="s">
        <v>1235</v>
      </c>
      <c r="H2570" s="155">
        <v>76.55</v>
      </c>
      <c r="I2570" s="156"/>
      <c r="L2570" s="151"/>
      <c r="M2570" s="157"/>
      <c r="T2570" s="158"/>
      <c r="AT2570" s="153" t="s">
        <v>290</v>
      </c>
      <c r="AU2570" s="153" t="s">
        <v>85</v>
      </c>
      <c r="AV2570" s="12" t="s">
        <v>85</v>
      </c>
      <c r="AW2570" s="12" t="s">
        <v>32</v>
      </c>
      <c r="AX2570" s="12" t="s">
        <v>76</v>
      </c>
      <c r="AY2570" s="153" t="s">
        <v>282</v>
      </c>
    </row>
    <row r="2571" spans="2:65" s="14" customFormat="1" x14ac:dyDescent="0.2">
      <c r="B2571" s="166"/>
      <c r="D2571" s="152" t="s">
        <v>290</v>
      </c>
      <c r="E2571" s="167" t="s">
        <v>1</v>
      </c>
      <c r="F2571" s="168" t="s">
        <v>306</v>
      </c>
      <c r="H2571" s="169">
        <v>76.55</v>
      </c>
      <c r="I2571" s="170"/>
      <c r="L2571" s="166"/>
      <c r="M2571" s="171"/>
      <c r="T2571" s="172"/>
      <c r="AT2571" s="167" t="s">
        <v>290</v>
      </c>
      <c r="AU2571" s="167" t="s">
        <v>85</v>
      </c>
      <c r="AV2571" s="14" t="s">
        <v>105</v>
      </c>
      <c r="AW2571" s="14" t="s">
        <v>32</v>
      </c>
      <c r="AX2571" s="14" t="s">
        <v>76</v>
      </c>
      <c r="AY2571" s="167" t="s">
        <v>282</v>
      </c>
    </row>
    <row r="2572" spans="2:65" s="15" customFormat="1" x14ac:dyDescent="0.2">
      <c r="B2572" s="173"/>
      <c r="D2572" s="152" t="s">
        <v>290</v>
      </c>
      <c r="E2572" s="174" t="s">
        <v>1</v>
      </c>
      <c r="F2572" s="175" t="s">
        <v>1189</v>
      </c>
      <c r="H2572" s="174" t="s">
        <v>1</v>
      </c>
      <c r="I2572" s="176"/>
      <c r="L2572" s="173"/>
      <c r="M2572" s="177"/>
      <c r="T2572" s="178"/>
      <c r="AT2572" s="174" t="s">
        <v>290</v>
      </c>
      <c r="AU2572" s="174" t="s">
        <v>85</v>
      </c>
      <c r="AV2572" s="15" t="s">
        <v>83</v>
      </c>
      <c r="AW2572" s="15" t="s">
        <v>32</v>
      </c>
      <c r="AX2572" s="15" t="s">
        <v>76</v>
      </c>
      <c r="AY2572" s="174" t="s">
        <v>282</v>
      </c>
    </row>
    <row r="2573" spans="2:65" s="12" customFormat="1" x14ac:dyDescent="0.2">
      <c r="B2573" s="151"/>
      <c r="D2573" s="152" t="s">
        <v>290</v>
      </c>
      <c r="E2573" s="153" t="s">
        <v>1</v>
      </c>
      <c r="F2573" s="154" t="s">
        <v>1236</v>
      </c>
      <c r="H2573" s="155">
        <v>52.64</v>
      </c>
      <c r="I2573" s="156"/>
      <c r="L2573" s="151"/>
      <c r="M2573" s="157"/>
      <c r="T2573" s="158"/>
      <c r="AT2573" s="153" t="s">
        <v>290</v>
      </c>
      <c r="AU2573" s="153" t="s">
        <v>85</v>
      </c>
      <c r="AV2573" s="12" t="s">
        <v>85</v>
      </c>
      <c r="AW2573" s="12" t="s">
        <v>32</v>
      </c>
      <c r="AX2573" s="12" t="s">
        <v>76</v>
      </c>
      <c r="AY2573" s="153" t="s">
        <v>282</v>
      </c>
    </row>
    <row r="2574" spans="2:65" s="14" customFormat="1" x14ac:dyDescent="0.2">
      <c r="B2574" s="166"/>
      <c r="D2574" s="152" t="s">
        <v>290</v>
      </c>
      <c r="E2574" s="167" t="s">
        <v>1</v>
      </c>
      <c r="F2574" s="168" t="s">
        <v>306</v>
      </c>
      <c r="H2574" s="169">
        <v>52.64</v>
      </c>
      <c r="I2574" s="170"/>
      <c r="L2574" s="166"/>
      <c r="M2574" s="171"/>
      <c r="T2574" s="172"/>
      <c r="AT2574" s="167" t="s">
        <v>290</v>
      </c>
      <c r="AU2574" s="167" t="s">
        <v>85</v>
      </c>
      <c r="AV2574" s="14" t="s">
        <v>105</v>
      </c>
      <c r="AW2574" s="14" t="s">
        <v>32</v>
      </c>
      <c r="AX2574" s="14" t="s">
        <v>76</v>
      </c>
      <c r="AY2574" s="167" t="s">
        <v>282</v>
      </c>
    </row>
    <row r="2575" spans="2:65" s="15" customFormat="1" x14ac:dyDescent="0.2">
      <c r="B2575" s="173"/>
      <c r="D2575" s="152" t="s">
        <v>290</v>
      </c>
      <c r="E2575" s="174" t="s">
        <v>1</v>
      </c>
      <c r="F2575" s="175" t="s">
        <v>3138</v>
      </c>
      <c r="H2575" s="174" t="s">
        <v>1</v>
      </c>
      <c r="I2575" s="176"/>
      <c r="L2575" s="173"/>
      <c r="M2575" s="177"/>
      <c r="T2575" s="178"/>
      <c r="AT2575" s="174" t="s">
        <v>290</v>
      </c>
      <c r="AU2575" s="174" t="s">
        <v>85</v>
      </c>
      <c r="AV2575" s="15" t="s">
        <v>83</v>
      </c>
      <c r="AW2575" s="15" t="s">
        <v>32</v>
      </c>
      <c r="AX2575" s="15" t="s">
        <v>76</v>
      </c>
      <c r="AY2575" s="174" t="s">
        <v>282</v>
      </c>
    </row>
    <row r="2576" spans="2:65" s="15" customFormat="1" x14ac:dyDescent="0.2">
      <c r="B2576" s="173"/>
      <c r="D2576" s="152" t="s">
        <v>290</v>
      </c>
      <c r="E2576" s="174" t="s">
        <v>1</v>
      </c>
      <c r="F2576" s="175" t="s">
        <v>1187</v>
      </c>
      <c r="H2576" s="174" t="s">
        <v>1</v>
      </c>
      <c r="I2576" s="176"/>
      <c r="L2576" s="173"/>
      <c r="M2576" s="177"/>
      <c r="T2576" s="178"/>
      <c r="AT2576" s="174" t="s">
        <v>290</v>
      </c>
      <c r="AU2576" s="174" t="s">
        <v>85</v>
      </c>
      <c r="AV2576" s="15" t="s">
        <v>83</v>
      </c>
      <c r="AW2576" s="15" t="s">
        <v>32</v>
      </c>
      <c r="AX2576" s="15" t="s">
        <v>76</v>
      </c>
      <c r="AY2576" s="174" t="s">
        <v>282</v>
      </c>
    </row>
    <row r="2577" spans="2:65" s="12" customFormat="1" ht="33.75" x14ac:dyDescent="0.2">
      <c r="B2577" s="151"/>
      <c r="D2577" s="152" t="s">
        <v>290</v>
      </c>
      <c r="E2577" s="153" t="s">
        <v>1</v>
      </c>
      <c r="F2577" s="154" t="s">
        <v>3139</v>
      </c>
      <c r="H2577" s="155">
        <v>10.846</v>
      </c>
      <c r="I2577" s="156"/>
      <c r="L2577" s="151"/>
      <c r="M2577" s="157"/>
      <c r="T2577" s="158"/>
      <c r="AT2577" s="153" t="s">
        <v>290</v>
      </c>
      <c r="AU2577" s="153" t="s">
        <v>85</v>
      </c>
      <c r="AV2577" s="12" t="s">
        <v>85</v>
      </c>
      <c r="AW2577" s="12" t="s">
        <v>32</v>
      </c>
      <c r="AX2577" s="12" t="s">
        <v>76</v>
      </c>
      <c r="AY2577" s="153" t="s">
        <v>282</v>
      </c>
    </row>
    <row r="2578" spans="2:65" s="12" customFormat="1" x14ac:dyDescent="0.2">
      <c r="B2578" s="151"/>
      <c r="D2578" s="152" t="s">
        <v>290</v>
      </c>
      <c r="E2578" s="153" t="s">
        <v>1</v>
      </c>
      <c r="F2578" s="154" t="s">
        <v>3140</v>
      </c>
      <c r="H2578" s="155">
        <v>-2.46</v>
      </c>
      <c r="I2578" s="156"/>
      <c r="L2578" s="151"/>
      <c r="M2578" s="157"/>
      <c r="T2578" s="158"/>
      <c r="AT2578" s="153" t="s">
        <v>290</v>
      </c>
      <c r="AU2578" s="153" t="s">
        <v>85</v>
      </c>
      <c r="AV2578" s="12" t="s">
        <v>85</v>
      </c>
      <c r="AW2578" s="12" t="s">
        <v>32</v>
      </c>
      <c r="AX2578" s="12" t="s">
        <v>76</v>
      </c>
      <c r="AY2578" s="153" t="s">
        <v>282</v>
      </c>
    </row>
    <row r="2579" spans="2:65" s="14" customFormat="1" x14ac:dyDescent="0.2">
      <c r="B2579" s="166"/>
      <c r="D2579" s="152" t="s">
        <v>290</v>
      </c>
      <c r="E2579" s="167" t="s">
        <v>1</v>
      </c>
      <c r="F2579" s="168" t="s">
        <v>306</v>
      </c>
      <c r="H2579" s="169">
        <v>8.3859999999999992</v>
      </c>
      <c r="I2579" s="170"/>
      <c r="L2579" s="166"/>
      <c r="M2579" s="171"/>
      <c r="T2579" s="172"/>
      <c r="AT2579" s="167" t="s">
        <v>290</v>
      </c>
      <c r="AU2579" s="167" t="s">
        <v>85</v>
      </c>
      <c r="AV2579" s="14" t="s">
        <v>105</v>
      </c>
      <c r="AW2579" s="14" t="s">
        <v>32</v>
      </c>
      <c r="AX2579" s="14" t="s">
        <v>76</v>
      </c>
      <c r="AY2579" s="167" t="s">
        <v>282</v>
      </c>
    </row>
    <row r="2580" spans="2:65" s="13" customFormat="1" x14ac:dyDescent="0.2">
      <c r="B2580" s="159"/>
      <c r="D2580" s="152" t="s">
        <v>290</v>
      </c>
      <c r="E2580" s="160" t="s">
        <v>1</v>
      </c>
      <c r="F2580" s="161" t="s">
        <v>292</v>
      </c>
      <c r="H2580" s="162">
        <v>137.57599999999999</v>
      </c>
      <c r="I2580" s="163"/>
      <c r="L2580" s="159"/>
      <c r="M2580" s="164"/>
      <c r="T2580" s="165"/>
      <c r="AT2580" s="160" t="s">
        <v>290</v>
      </c>
      <c r="AU2580" s="160" t="s">
        <v>85</v>
      </c>
      <c r="AV2580" s="13" t="s">
        <v>288</v>
      </c>
      <c r="AW2580" s="13" t="s">
        <v>32</v>
      </c>
      <c r="AX2580" s="13" t="s">
        <v>83</v>
      </c>
      <c r="AY2580" s="160" t="s">
        <v>282</v>
      </c>
    </row>
    <row r="2581" spans="2:65" s="1" customFormat="1" ht="24.2" customHeight="1" x14ac:dyDescent="0.2">
      <c r="B2581" s="32"/>
      <c r="C2581" s="179" t="s">
        <v>3141</v>
      </c>
      <c r="D2581" s="179" t="s">
        <v>1020</v>
      </c>
      <c r="E2581" s="180" t="s">
        <v>3142</v>
      </c>
      <c r="F2581" s="181" t="s">
        <v>3143</v>
      </c>
      <c r="G2581" s="182" t="s">
        <v>287</v>
      </c>
      <c r="H2581" s="183">
        <v>151.334</v>
      </c>
      <c r="I2581" s="184"/>
      <c r="J2581" s="185">
        <f>ROUND(I2581*H2581,2)</f>
        <v>0</v>
      </c>
      <c r="K2581" s="186"/>
      <c r="L2581" s="187"/>
      <c r="M2581" s="188" t="s">
        <v>1</v>
      </c>
      <c r="N2581" s="189" t="s">
        <v>41</v>
      </c>
      <c r="P2581" s="147">
        <f>O2581*H2581</f>
        <v>0</v>
      </c>
      <c r="Q2581" s="147">
        <v>5.1000000000000004E-3</v>
      </c>
      <c r="R2581" s="147">
        <f>Q2581*H2581</f>
        <v>0.77180340000000003</v>
      </c>
      <c r="S2581" s="147">
        <v>0</v>
      </c>
      <c r="T2581" s="148">
        <f>S2581*H2581</f>
        <v>0</v>
      </c>
      <c r="AR2581" s="149" t="s">
        <v>498</v>
      </c>
      <c r="AT2581" s="149" t="s">
        <v>1020</v>
      </c>
      <c r="AU2581" s="149" t="s">
        <v>85</v>
      </c>
      <c r="AY2581" s="17" t="s">
        <v>282</v>
      </c>
      <c r="BE2581" s="150">
        <f>IF(N2581="základní",J2581,0)</f>
        <v>0</v>
      </c>
      <c r="BF2581" s="150">
        <f>IF(N2581="snížená",J2581,0)</f>
        <v>0</v>
      </c>
      <c r="BG2581" s="150">
        <f>IF(N2581="zákl. přenesená",J2581,0)</f>
        <v>0</v>
      </c>
      <c r="BH2581" s="150">
        <f>IF(N2581="sníž. přenesená",J2581,0)</f>
        <v>0</v>
      </c>
      <c r="BI2581" s="150">
        <f>IF(N2581="nulová",J2581,0)</f>
        <v>0</v>
      </c>
      <c r="BJ2581" s="17" t="s">
        <v>83</v>
      </c>
      <c r="BK2581" s="150">
        <f>ROUND(I2581*H2581,2)</f>
        <v>0</v>
      </c>
      <c r="BL2581" s="17" t="s">
        <v>199</v>
      </c>
      <c r="BM2581" s="149" t="s">
        <v>3144</v>
      </c>
    </row>
    <row r="2582" spans="2:65" s="12" customFormat="1" x14ac:dyDescent="0.2">
      <c r="B2582" s="151"/>
      <c r="D2582" s="152" t="s">
        <v>290</v>
      </c>
      <c r="F2582" s="154" t="s">
        <v>3145</v>
      </c>
      <c r="H2582" s="155">
        <v>151.334</v>
      </c>
      <c r="I2582" s="156"/>
      <c r="L2582" s="151"/>
      <c r="M2582" s="157"/>
      <c r="T2582" s="158"/>
      <c r="AT2582" s="153" t="s">
        <v>290</v>
      </c>
      <c r="AU2582" s="153" t="s">
        <v>85</v>
      </c>
      <c r="AV2582" s="12" t="s">
        <v>85</v>
      </c>
      <c r="AW2582" s="12" t="s">
        <v>4</v>
      </c>
      <c r="AX2582" s="12" t="s">
        <v>83</v>
      </c>
      <c r="AY2582" s="153" t="s">
        <v>282</v>
      </c>
    </row>
    <row r="2583" spans="2:65" s="1" customFormat="1" ht="16.5" customHeight="1" x14ac:dyDescent="0.2">
      <c r="B2583" s="32"/>
      <c r="C2583" s="137" t="s">
        <v>3146</v>
      </c>
      <c r="D2583" s="137" t="s">
        <v>284</v>
      </c>
      <c r="E2583" s="138" t="s">
        <v>3147</v>
      </c>
      <c r="F2583" s="139" t="s">
        <v>3148</v>
      </c>
      <c r="G2583" s="140" t="s">
        <v>287</v>
      </c>
      <c r="H2583" s="141">
        <v>890.7</v>
      </c>
      <c r="I2583" s="142"/>
      <c r="J2583" s="143">
        <f>ROUND(I2583*H2583,2)</f>
        <v>0</v>
      </c>
      <c r="K2583" s="144"/>
      <c r="L2583" s="32"/>
      <c r="M2583" s="145" t="s">
        <v>1</v>
      </c>
      <c r="N2583" s="146" t="s">
        <v>41</v>
      </c>
      <c r="P2583" s="147">
        <f>O2583*H2583</f>
        <v>0</v>
      </c>
      <c r="Q2583" s="147">
        <v>2.9999999999999997E-4</v>
      </c>
      <c r="R2583" s="147">
        <f>Q2583*H2583</f>
        <v>0.26721</v>
      </c>
      <c r="S2583" s="147">
        <v>0</v>
      </c>
      <c r="T2583" s="148">
        <f>S2583*H2583</f>
        <v>0</v>
      </c>
      <c r="AR2583" s="149" t="s">
        <v>199</v>
      </c>
      <c r="AT2583" s="149" t="s">
        <v>284</v>
      </c>
      <c r="AU2583" s="149" t="s">
        <v>85</v>
      </c>
      <c r="AY2583" s="17" t="s">
        <v>282</v>
      </c>
      <c r="BE2583" s="150">
        <f>IF(N2583="základní",J2583,0)</f>
        <v>0</v>
      </c>
      <c r="BF2583" s="150">
        <f>IF(N2583="snížená",J2583,0)</f>
        <v>0</v>
      </c>
      <c r="BG2583" s="150">
        <f>IF(N2583="zákl. přenesená",J2583,0)</f>
        <v>0</v>
      </c>
      <c r="BH2583" s="150">
        <f>IF(N2583="sníž. přenesená",J2583,0)</f>
        <v>0</v>
      </c>
      <c r="BI2583" s="150">
        <f>IF(N2583="nulová",J2583,0)</f>
        <v>0</v>
      </c>
      <c r="BJ2583" s="17" t="s">
        <v>83</v>
      </c>
      <c r="BK2583" s="150">
        <f>ROUND(I2583*H2583,2)</f>
        <v>0</v>
      </c>
      <c r="BL2583" s="17" t="s">
        <v>199</v>
      </c>
      <c r="BM2583" s="149" t="s">
        <v>3149</v>
      </c>
    </row>
    <row r="2584" spans="2:65" s="15" customFormat="1" x14ac:dyDescent="0.2">
      <c r="B2584" s="173"/>
      <c r="D2584" s="152" t="s">
        <v>290</v>
      </c>
      <c r="E2584" s="174" t="s">
        <v>1</v>
      </c>
      <c r="F2584" s="175" t="s">
        <v>1169</v>
      </c>
      <c r="H2584" s="174" t="s">
        <v>1</v>
      </c>
      <c r="I2584" s="176"/>
      <c r="L2584" s="173"/>
      <c r="M2584" s="177"/>
      <c r="T2584" s="178"/>
      <c r="AT2584" s="174" t="s">
        <v>290</v>
      </c>
      <c r="AU2584" s="174" t="s">
        <v>85</v>
      </c>
      <c r="AV2584" s="15" t="s">
        <v>83</v>
      </c>
      <c r="AW2584" s="15" t="s">
        <v>32</v>
      </c>
      <c r="AX2584" s="15" t="s">
        <v>76</v>
      </c>
      <c r="AY2584" s="174" t="s">
        <v>282</v>
      </c>
    </row>
    <row r="2585" spans="2:65" s="12" customFormat="1" ht="22.5" x14ac:dyDescent="0.2">
      <c r="B2585" s="151"/>
      <c r="D2585" s="152" t="s">
        <v>290</v>
      </c>
      <c r="E2585" s="153" t="s">
        <v>1</v>
      </c>
      <c r="F2585" s="154" t="s">
        <v>1230</v>
      </c>
      <c r="H2585" s="155">
        <v>655.07000000000005</v>
      </c>
      <c r="I2585" s="156"/>
      <c r="L2585" s="151"/>
      <c r="M2585" s="157"/>
      <c r="T2585" s="158"/>
      <c r="AT2585" s="153" t="s">
        <v>290</v>
      </c>
      <c r="AU2585" s="153" t="s">
        <v>85</v>
      </c>
      <c r="AV2585" s="12" t="s">
        <v>85</v>
      </c>
      <c r="AW2585" s="12" t="s">
        <v>32</v>
      </c>
      <c r="AX2585" s="12" t="s">
        <v>76</v>
      </c>
      <c r="AY2585" s="153" t="s">
        <v>282</v>
      </c>
    </row>
    <row r="2586" spans="2:65" s="14" customFormat="1" x14ac:dyDescent="0.2">
      <c r="B2586" s="166"/>
      <c r="D2586" s="152" t="s">
        <v>290</v>
      </c>
      <c r="E2586" s="167" t="s">
        <v>1</v>
      </c>
      <c r="F2586" s="168" t="s">
        <v>306</v>
      </c>
      <c r="H2586" s="169">
        <v>655.07000000000005</v>
      </c>
      <c r="I2586" s="170"/>
      <c r="L2586" s="166"/>
      <c r="M2586" s="171"/>
      <c r="T2586" s="172"/>
      <c r="AT2586" s="167" t="s">
        <v>290</v>
      </c>
      <c r="AU2586" s="167" t="s">
        <v>85</v>
      </c>
      <c r="AV2586" s="14" t="s">
        <v>105</v>
      </c>
      <c r="AW2586" s="14" t="s">
        <v>32</v>
      </c>
      <c r="AX2586" s="14" t="s">
        <v>76</v>
      </c>
      <c r="AY2586" s="167" t="s">
        <v>282</v>
      </c>
    </row>
    <row r="2587" spans="2:65" s="15" customFormat="1" x14ac:dyDescent="0.2">
      <c r="B2587" s="173"/>
      <c r="D2587" s="152" t="s">
        <v>290</v>
      </c>
      <c r="E2587" s="174" t="s">
        <v>1</v>
      </c>
      <c r="F2587" s="175" t="s">
        <v>1171</v>
      </c>
      <c r="H2587" s="174" t="s">
        <v>1</v>
      </c>
      <c r="I2587" s="176"/>
      <c r="L2587" s="173"/>
      <c r="M2587" s="177"/>
      <c r="T2587" s="178"/>
      <c r="AT2587" s="174" t="s">
        <v>290</v>
      </c>
      <c r="AU2587" s="174" t="s">
        <v>85</v>
      </c>
      <c r="AV2587" s="15" t="s">
        <v>83</v>
      </c>
      <c r="AW2587" s="15" t="s">
        <v>32</v>
      </c>
      <c r="AX2587" s="15" t="s">
        <v>76</v>
      </c>
      <c r="AY2587" s="174" t="s">
        <v>282</v>
      </c>
    </row>
    <row r="2588" spans="2:65" s="12" customFormat="1" x14ac:dyDescent="0.2">
      <c r="B2588" s="151"/>
      <c r="D2588" s="152" t="s">
        <v>290</v>
      </c>
      <c r="E2588" s="153" t="s">
        <v>1</v>
      </c>
      <c r="F2588" s="154" t="s">
        <v>1657</v>
      </c>
      <c r="H2588" s="155">
        <v>235.63</v>
      </c>
      <c r="I2588" s="156"/>
      <c r="L2588" s="151"/>
      <c r="M2588" s="157"/>
      <c r="T2588" s="158"/>
      <c r="AT2588" s="153" t="s">
        <v>290</v>
      </c>
      <c r="AU2588" s="153" t="s">
        <v>85</v>
      </c>
      <c r="AV2588" s="12" t="s">
        <v>85</v>
      </c>
      <c r="AW2588" s="12" t="s">
        <v>32</v>
      </c>
      <c r="AX2588" s="12" t="s">
        <v>76</v>
      </c>
      <c r="AY2588" s="153" t="s">
        <v>282</v>
      </c>
    </row>
    <row r="2589" spans="2:65" s="14" customFormat="1" x14ac:dyDescent="0.2">
      <c r="B2589" s="166"/>
      <c r="D2589" s="152" t="s">
        <v>290</v>
      </c>
      <c r="E2589" s="167" t="s">
        <v>1</v>
      </c>
      <c r="F2589" s="168" t="s">
        <v>306</v>
      </c>
      <c r="H2589" s="169">
        <v>235.63</v>
      </c>
      <c r="I2589" s="170"/>
      <c r="L2589" s="166"/>
      <c r="M2589" s="171"/>
      <c r="T2589" s="172"/>
      <c r="AT2589" s="167" t="s">
        <v>290</v>
      </c>
      <c r="AU2589" s="167" t="s">
        <v>85</v>
      </c>
      <c r="AV2589" s="14" t="s">
        <v>105</v>
      </c>
      <c r="AW2589" s="14" t="s">
        <v>32</v>
      </c>
      <c r="AX2589" s="14" t="s">
        <v>76</v>
      </c>
      <c r="AY2589" s="167" t="s">
        <v>282</v>
      </c>
    </row>
    <row r="2590" spans="2:65" s="13" customFormat="1" x14ac:dyDescent="0.2">
      <c r="B2590" s="159"/>
      <c r="D2590" s="152" t="s">
        <v>290</v>
      </c>
      <c r="E2590" s="160" t="s">
        <v>1</v>
      </c>
      <c r="F2590" s="161" t="s">
        <v>292</v>
      </c>
      <c r="H2590" s="162">
        <v>890.7</v>
      </c>
      <c r="I2590" s="163"/>
      <c r="L2590" s="159"/>
      <c r="M2590" s="164"/>
      <c r="T2590" s="165"/>
      <c r="AT2590" s="160" t="s">
        <v>290</v>
      </c>
      <c r="AU2590" s="160" t="s">
        <v>85</v>
      </c>
      <c r="AV2590" s="13" t="s">
        <v>288</v>
      </c>
      <c r="AW2590" s="13" t="s">
        <v>32</v>
      </c>
      <c r="AX2590" s="13" t="s">
        <v>83</v>
      </c>
      <c r="AY2590" s="160" t="s">
        <v>282</v>
      </c>
    </row>
    <row r="2591" spans="2:65" s="1" customFormat="1" ht="24.2" customHeight="1" x14ac:dyDescent="0.2">
      <c r="B2591" s="32"/>
      <c r="C2591" s="179" t="s">
        <v>3150</v>
      </c>
      <c r="D2591" s="179" t="s">
        <v>1020</v>
      </c>
      <c r="E2591" s="180" t="s">
        <v>3151</v>
      </c>
      <c r="F2591" s="181" t="s">
        <v>3152</v>
      </c>
      <c r="G2591" s="182" t="s">
        <v>287</v>
      </c>
      <c r="H2591" s="183">
        <v>979.77</v>
      </c>
      <c r="I2591" s="184"/>
      <c r="J2591" s="185">
        <f>ROUND(I2591*H2591,2)</f>
        <v>0</v>
      </c>
      <c r="K2591" s="186"/>
      <c r="L2591" s="187"/>
      <c r="M2591" s="188" t="s">
        <v>1</v>
      </c>
      <c r="N2591" s="189" t="s">
        <v>41</v>
      </c>
      <c r="P2591" s="147">
        <f>O2591*H2591</f>
        <v>0</v>
      </c>
      <c r="Q2591" s="147">
        <v>2.4599999999999999E-3</v>
      </c>
      <c r="R2591" s="147">
        <f>Q2591*H2591</f>
        <v>2.4102342000000001</v>
      </c>
      <c r="S2591" s="147">
        <v>0</v>
      </c>
      <c r="T2591" s="148">
        <f>S2591*H2591</f>
        <v>0</v>
      </c>
      <c r="AR2591" s="149" t="s">
        <v>498</v>
      </c>
      <c r="AT2591" s="149" t="s">
        <v>1020</v>
      </c>
      <c r="AU2591" s="149" t="s">
        <v>85</v>
      </c>
      <c r="AY2591" s="17" t="s">
        <v>282</v>
      </c>
      <c r="BE2591" s="150">
        <f>IF(N2591="základní",J2591,0)</f>
        <v>0</v>
      </c>
      <c r="BF2591" s="150">
        <f>IF(N2591="snížená",J2591,0)</f>
        <v>0</v>
      </c>
      <c r="BG2591" s="150">
        <f>IF(N2591="zákl. přenesená",J2591,0)</f>
        <v>0</v>
      </c>
      <c r="BH2591" s="150">
        <f>IF(N2591="sníž. přenesená",J2591,0)</f>
        <v>0</v>
      </c>
      <c r="BI2591" s="150">
        <f>IF(N2591="nulová",J2591,0)</f>
        <v>0</v>
      </c>
      <c r="BJ2591" s="17" t="s">
        <v>83</v>
      </c>
      <c r="BK2591" s="150">
        <f>ROUND(I2591*H2591,2)</f>
        <v>0</v>
      </c>
      <c r="BL2591" s="17" t="s">
        <v>199</v>
      </c>
      <c r="BM2591" s="149" t="s">
        <v>3153</v>
      </c>
    </row>
    <row r="2592" spans="2:65" s="12" customFormat="1" x14ac:dyDescent="0.2">
      <c r="B2592" s="151"/>
      <c r="D2592" s="152" t="s">
        <v>290</v>
      </c>
      <c r="F2592" s="154" t="s">
        <v>3154</v>
      </c>
      <c r="H2592" s="155">
        <v>979.77</v>
      </c>
      <c r="I2592" s="156"/>
      <c r="L2592" s="151"/>
      <c r="M2592" s="157"/>
      <c r="T2592" s="158"/>
      <c r="AT2592" s="153" t="s">
        <v>290</v>
      </c>
      <c r="AU2592" s="153" t="s">
        <v>85</v>
      </c>
      <c r="AV2592" s="12" t="s">
        <v>85</v>
      </c>
      <c r="AW2592" s="12" t="s">
        <v>4</v>
      </c>
      <c r="AX2592" s="12" t="s">
        <v>83</v>
      </c>
      <c r="AY2592" s="153" t="s">
        <v>282</v>
      </c>
    </row>
    <row r="2593" spans="2:65" s="1" customFormat="1" ht="21.75" customHeight="1" x14ac:dyDescent="0.2">
      <c r="B2593" s="32"/>
      <c r="C2593" s="137" t="s">
        <v>3155</v>
      </c>
      <c r="D2593" s="137" t="s">
        <v>284</v>
      </c>
      <c r="E2593" s="138" t="s">
        <v>3156</v>
      </c>
      <c r="F2593" s="139" t="s">
        <v>3157</v>
      </c>
      <c r="G2593" s="140" t="s">
        <v>471</v>
      </c>
      <c r="H2593" s="141">
        <v>79.2</v>
      </c>
      <c r="I2593" s="142"/>
      <c r="J2593" s="143">
        <f>ROUND(I2593*H2593,2)</f>
        <v>0</v>
      </c>
      <c r="K2593" s="144"/>
      <c r="L2593" s="32"/>
      <c r="M2593" s="145" t="s">
        <v>1</v>
      </c>
      <c r="N2593" s="146" t="s">
        <v>41</v>
      </c>
      <c r="P2593" s="147">
        <f>O2593*H2593</f>
        <v>0</v>
      </c>
      <c r="Q2593" s="147">
        <v>1.2E-4</v>
      </c>
      <c r="R2593" s="147">
        <f>Q2593*H2593</f>
        <v>9.5040000000000003E-3</v>
      </c>
      <c r="S2593" s="147">
        <v>0</v>
      </c>
      <c r="T2593" s="148">
        <f>S2593*H2593</f>
        <v>0</v>
      </c>
      <c r="AR2593" s="149" t="s">
        <v>199</v>
      </c>
      <c r="AT2593" s="149" t="s">
        <v>284</v>
      </c>
      <c r="AU2593" s="149" t="s">
        <v>85</v>
      </c>
      <c r="AY2593" s="17" t="s">
        <v>282</v>
      </c>
      <c r="BE2593" s="150">
        <f>IF(N2593="základní",J2593,0)</f>
        <v>0</v>
      </c>
      <c r="BF2593" s="150">
        <f>IF(N2593="snížená",J2593,0)</f>
        <v>0</v>
      </c>
      <c r="BG2593" s="150">
        <f>IF(N2593="zákl. přenesená",J2593,0)</f>
        <v>0</v>
      </c>
      <c r="BH2593" s="150">
        <f>IF(N2593="sníž. přenesená",J2593,0)</f>
        <v>0</v>
      </c>
      <c r="BI2593" s="150">
        <f>IF(N2593="nulová",J2593,0)</f>
        <v>0</v>
      </c>
      <c r="BJ2593" s="17" t="s">
        <v>83</v>
      </c>
      <c r="BK2593" s="150">
        <f>ROUND(I2593*H2593,2)</f>
        <v>0</v>
      </c>
      <c r="BL2593" s="17" t="s">
        <v>199</v>
      </c>
      <c r="BM2593" s="149" t="s">
        <v>3158</v>
      </c>
    </row>
    <row r="2594" spans="2:65" s="12" customFormat="1" x14ac:dyDescent="0.2">
      <c r="B2594" s="151"/>
      <c r="D2594" s="152" t="s">
        <v>290</v>
      </c>
      <c r="E2594" s="153" t="s">
        <v>1</v>
      </c>
      <c r="F2594" s="154" t="s">
        <v>3159</v>
      </c>
      <c r="H2594" s="155">
        <v>79.2</v>
      </c>
      <c r="I2594" s="156"/>
      <c r="L2594" s="151"/>
      <c r="M2594" s="157"/>
      <c r="T2594" s="158"/>
      <c r="AT2594" s="153" t="s">
        <v>290</v>
      </c>
      <c r="AU2594" s="153" t="s">
        <v>85</v>
      </c>
      <c r="AV2594" s="12" t="s">
        <v>85</v>
      </c>
      <c r="AW2594" s="12" t="s">
        <v>32</v>
      </c>
      <c r="AX2594" s="12" t="s">
        <v>76</v>
      </c>
      <c r="AY2594" s="153" t="s">
        <v>282</v>
      </c>
    </row>
    <row r="2595" spans="2:65" s="13" customFormat="1" x14ac:dyDescent="0.2">
      <c r="B2595" s="159"/>
      <c r="D2595" s="152" t="s">
        <v>290</v>
      </c>
      <c r="E2595" s="160" t="s">
        <v>1</v>
      </c>
      <c r="F2595" s="161" t="s">
        <v>292</v>
      </c>
      <c r="H2595" s="162">
        <v>79.2</v>
      </c>
      <c r="I2595" s="163"/>
      <c r="L2595" s="159"/>
      <c r="M2595" s="164"/>
      <c r="T2595" s="165"/>
      <c r="AT2595" s="160" t="s">
        <v>290</v>
      </c>
      <c r="AU2595" s="160" t="s">
        <v>85</v>
      </c>
      <c r="AV2595" s="13" t="s">
        <v>288</v>
      </c>
      <c r="AW2595" s="13" t="s">
        <v>32</v>
      </c>
      <c r="AX2595" s="13" t="s">
        <v>83</v>
      </c>
      <c r="AY2595" s="160" t="s">
        <v>282</v>
      </c>
    </row>
    <row r="2596" spans="2:65" s="1" customFormat="1" ht="24.2" customHeight="1" x14ac:dyDescent="0.2">
      <c r="B2596" s="32"/>
      <c r="C2596" s="137" t="s">
        <v>3160</v>
      </c>
      <c r="D2596" s="137" t="s">
        <v>284</v>
      </c>
      <c r="E2596" s="138" t="s">
        <v>3161</v>
      </c>
      <c r="F2596" s="139" t="s">
        <v>3162</v>
      </c>
      <c r="G2596" s="140" t="s">
        <v>471</v>
      </c>
      <c r="H2596" s="141">
        <v>83.6</v>
      </c>
      <c r="I2596" s="142"/>
      <c r="J2596" s="143">
        <f>ROUND(I2596*H2596,2)</f>
        <v>0</v>
      </c>
      <c r="K2596" s="144"/>
      <c r="L2596" s="32"/>
      <c r="M2596" s="145" t="s">
        <v>1</v>
      </c>
      <c r="N2596" s="146" t="s">
        <v>41</v>
      </c>
      <c r="P2596" s="147">
        <f>O2596*H2596</f>
        <v>0</v>
      </c>
      <c r="Q2596" s="147">
        <v>8.0000000000000007E-5</v>
      </c>
      <c r="R2596" s="147">
        <f>Q2596*H2596</f>
        <v>6.6880000000000004E-3</v>
      </c>
      <c r="S2596" s="147">
        <v>0</v>
      </c>
      <c r="T2596" s="148">
        <f>S2596*H2596</f>
        <v>0</v>
      </c>
      <c r="AR2596" s="149" t="s">
        <v>199</v>
      </c>
      <c r="AT2596" s="149" t="s">
        <v>284</v>
      </c>
      <c r="AU2596" s="149" t="s">
        <v>85</v>
      </c>
      <c r="AY2596" s="17" t="s">
        <v>282</v>
      </c>
      <c r="BE2596" s="150">
        <f>IF(N2596="základní",J2596,0)</f>
        <v>0</v>
      </c>
      <c r="BF2596" s="150">
        <f>IF(N2596="snížená",J2596,0)</f>
        <v>0</v>
      </c>
      <c r="BG2596" s="150">
        <f>IF(N2596="zákl. přenesená",J2596,0)</f>
        <v>0</v>
      </c>
      <c r="BH2596" s="150">
        <f>IF(N2596="sníž. přenesená",J2596,0)</f>
        <v>0</v>
      </c>
      <c r="BI2596" s="150">
        <f>IF(N2596="nulová",J2596,0)</f>
        <v>0</v>
      </c>
      <c r="BJ2596" s="17" t="s">
        <v>83</v>
      </c>
      <c r="BK2596" s="150">
        <f>ROUND(I2596*H2596,2)</f>
        <v>0</v>
      </c>
      <c r="BL2596" s="17" t="s">
        <v>199</v>
      </c>
      <c r="BM2596" s="149" t="s">
        <v>3163</v>
      </c>
    </row>
    <row r="2597" spans="2:65" s="12" customFormat="1" x14ac:dyDescent="0.2">
      <c r="B2597" s="151"/>
      <c r="D2597" s="152" t="s">
        <v>290</v>
      </c>
      <c r="E2597" s="153" t="s">
        <v>1</v>
      </c>
      <c r="F2597" s="154" t="s">
        <v>3164</v>
      </c>
      <c r="H2597" s="155">
        <v>83.6</v>
      </c>
      <c r="I2597" s="156"/>
      <c r="L2597" s="151"/>
      <c r="M2597" s="157"/>
      <c r="T2597" s="158"/>
      <c r="AT2597" s="153" t="s">
        <v>290</v>
      </c>
      <c r="AU2597" s="153" t="s">
        <v>85</v>
      </c>
      <c r="AV2597" s="12" t="s">
        <v>85</v>
      </c>
      <c r="AW2597" s="12" t="s">
        <v>32</v>
      </c>
      <c r="AX2597" s="12" t="s">
        <v>76</v>
      </c>
      <c r="AY2597" s="153" t="s">
        <v>282</v>
      </c>
    </row>
    <row r="2598" spans="2:65" s="13" customFormat="1" x14ac:dyDescent="0.2">
      <c r="B2598" s="159"/>
      <c r="D2598" s="152" t="s">
        <v>290</v>
      </c>
      <c r="E2598" s="160" t="s">
        <v>1</v>
      </c>
      <c r="F2598" s="161" t="s">
        <v>292</v>
      </c>
      <c r="H2598" s="162">
        <v>83.6</v>
      </c>
      <c r="I2598" s="163"/>
      <c r="L2598" s="159"/>
      <c r="M2598" s="164"/>
      <c r="T2598" s="165"/>
      <c r="AT2598" s="160" t="s">
        <v>290</v>
      </c>
      <c r="AU2598" s="160" t="s">
        <v>85</v>
      </c>
      <c r="AV2598" s="13" t="s">
        <v>288</v>
      </c>
      <c r="AW2598" s="13" t="s">
        <v>32</v>
      </c>
      <c r="AX2598" s="13" t="s">
        <v>83</v>
      </c>
      <c r="AY2598" s="160" t="s">
        <v>282</v>
      </c>
    </row>
    <row r="2599" spans="2:65" s="1" customFormat="1" ht="24.2" customHeight="1" x14ac:dyDescent="0.2">
      <c r="B2599" s="32"/>
      <c r="C2599" s="179" t="s">
        <v>3165</v>
      </c>
      <c r="D2599" s="179" t="s">
        <v>1020</v>
      </c>
      <c r="E2599" s="180" t="s">
        <v>3151</v>
      </c>
      <c r="F2599" s="181" t="s">
        <v>3152</v>
      </c>
      <c r="G2599" s="182" t="s">
        <v>287</v>
      </c>
      <c r="H2599" s="183">
        <v>40.85</v>
      </c>
      <c r="I2599" s="184"/>
      <c r="J2599" s="185">
        <f>ROUND(I2599*H2599,2)</f>
        <v>0</v>
      </c>
      <c r="K2599" s="186"/>
      <c r="L2599" s="187"/>
      <c r="M2599" s="188" t="s">
        <v>1</v>
      </c>
      <c r="N2599" s="189" t="s">
        <v>41</v>
      </c>
      <c r="P2599" s="147">
        <f>O2599*H2599</f>
        <v>0</v>
      </c>
      <c r="Q2599" s="147">
        <v>2.4599999999999999E-3</v>
      </c>
      <c r="R2599" s="147">
        <f>Q2599*H2599</f>
        <v>0.100491</v>
      </c>
      <c r="S2599" s="147">
        <v>0</v>
      </c>
      <c r="T2599" s="148">
        <f>S2599*H2599</f>
        <v>0</v>
      </c>
      <c r="AR2599" s="149" t="s">
        <v>498</v>
      </c>
      <c r="AT2599" s="149" t="s">
        <v>1020</v>
      </c>
      <c r="AU2599" s="149" t="s">
        <v>85</v>
      </c>
      <c r="AY2599" s="17" t="s">
        <v>282</v>
      </c>
      <c r="BE2599" s="150">
        <f>IF(N2599="základní",J2599,0)</f>
        <v>0</v>
      </c>
      <c r="BF2599" s="150">
        <f>IF(N2599="snížená",J2599,0)</f>
        <v>0</v>
      </c>
      <c r="BG2599" s="150">
        <f>IF(N2599="zákl. přenesená",J2599,0)</f>
        <v>0</v>
      </c>
      <c r="BH2599" s="150">
        <f>IF(N2599="sníž. přenesená",J2599,0)</f>
        <v>0</v>
      </c>
      <c r="BI2599" s="150">
        <f>IF(N2599="nulová",J2599,0)</f>
        <v>0</v>
      </c>
      <c r="BJ2599" s="17" t="s">
        <v>83</v>
      </c>
      <c r="BK2599" s="150">
        <f>ROUND(I2599*H2599,2)</f>
        <v>0</v>
      </c>
      <c r="BL2599" s="17" t="s">
        <v>199</v>
      </c>
      <c r="BM2599" s="149" t="s">
        <v>3166</v>
      </c>
    </row>
    <row r="2600" spans="2:65" s="12" customFormat="1" x14ac:dyDescent="0.2">
      <c r="B2600" s="151"/>
      <c r="D2600" s="152" t="s">
        <v>290</v>
      </c>
      <c r="E2600" s="153" t="s">
        <v>1</v>
      </c>
      <c r="F2600" s="154" t="s">
        <v>3167</v>
      </c>
      <c r="H2600" s="155">
        <v>23.76</v>
      </c>
      <c r="I2600" s="156"/>
      <c r="L2600" s="151"/>
      <c r="M2600" s="157"/>
      <c r="T2600" s="158"/>
      <c r="AT2600" s="153" t="s">
        <v>290</v>
      </c>
      <c r="AU2600" s="153" t="s">
        <v>85</v>
      </c>
      <c r="AV2600" s="12" t="s">
        <v>85</v>
      </c>
      <c r="AW2600" s="12" t="s">
        <v>32</v>
      </c>
      <c r="AX2600" s="12" t="s">
        <v>76</v>
      </c>
      <c r="AY2600" s="153" t="s">
        <v>282</v>
      </c>
    </row>
    <row r="2601" spans="2:65" s="12" customFormat="1" x14ac:dyDescent="0.2">
      <c r="B2601" s="151"/>
      <c r="D2601" s="152" t="s">
        <v>290</v>
      </c>
      <c r="E2601" s="153" t="s">
        <v>1</v>
      </c>
      <c r="F2601" s="154" t="s">
        <v>3168</v>
      </c>
      <c r="H2601" s="155">
        <v>13.375999999999999</v>
      </c>
      <c r="I2601" s="156"/>
      <c r="L2601" s="151"/>
      <c r="M2601" s="157"/>
      <c r="T2601" s="158"/>
      <c r="AT2601" s="153" t="s">
        <v>290</v>
      </c>
      <c r="AU2601" s="153" t="s">
        <v>85</v>
      </c>
      <c r="AV2601" s="12" t="s">
        <v>85</v>
      </c>
      <c r="AW2601" s="12" t="s">
        <v>32</v>
      </c>
      <c r="AX2601" s="12" t="s">
        <v>76</v>
      </c>
      <c r="AY2601" s="153" t="s">
        <v>282</v>
      </c>
    </row>
    <row r="2602" spans="2:65" s="13" customFormat="1" x14ac:dyDescent="0.2">
      <c r="B2602" s="159"/>
      <c r="D2602" s="152" t="s">
        <v>290</v>
      </c>
      <c r="E2602" s="160" t="s">
        <v>1</v>
      </c>
      <c r="F2602" s="161" t="s">
        <v>292</v>
      </c>
      <c r="H2602" s="162">
        <v>37.136000000000003</v>
      </c>
      <c r="I2602" s="163"/>
      <c r="L2602" s="159"/>
      <c r="M2602" s="164"/>
      <c r="T2602" s="165"/>
      <c r="AT2602" s="160" t="s">
        <v>290</v>
      </c>
      <c r="AU2602" s="160" t="s">
        <v>85</v>
      </c>
      <c r="AV2602" s="13" t="s">
        <v>288</v>
      </c>
      <c r="AW2602" s="13" t="s">
        <v>32</v>
      </c>
      <c r="AX2602" s="13" t="s">
        <v>83</v>
      </c>
      <c r="AY2602" s="160" t="s">
        <v>282</v>
      </c>
    </row>
    <row r="2603" spans="2:65" s="12" customFormat="1" x14ac:dyDescent="0.2">
      <c r="B2603" s="151"/>
      <c r="D2603" s="152" t="s">
        <v>290</v>
      </c>
      <c r="F2603" s="154" t="s">
        <v>3169</v>
      </c>
      <c r="H2603" s="155">
        <v>40.85</v>
      </c>
      <c r="I2603" s="156"/>
      <c r="L2603" s="151"/>
      <c r="M2603" s="157"/>
      <c r="T2603" s="158"/>
      <c r="AT2603" s="153" t="s">
        <v>290</v>
      </c>
      <c r="AU2603" s="153" t="s">
        <v>85</v>
      </c>
      <c r="AV2603" s="12" t="s">
        <v>85</v>
      </c>
      <c r="AW2603" s="12" t="s">
        <v>4</v>
      </c>
      <c r="AX2603" s="12" t="s">
        <v>83</v>
      </c>
      <c r="AY2603" s="153" t="s">
        <v>282</v>
      </c>
    </row>
    <row r="2604" spans="2:65" s="1" customFormat="1" ht="16.5" customHeight="1" x14ac:dyDescent="0.2">
      <c r="B2604" s="32"/>
      <c r="C2604" s="137" t="s">
        <v>3170</v>
      </c>
      <c r="D2604" s="137" t="s">
        <v>284</v>
      </c>
      <c r="E2604" s="138" t="s">
        <v>3171</v>
      </c>
      <c r="F2604" s="139" t="s">
        <v>3172</v>
      </c>
      <c r="G2604" s="140" t="s">
        <v>471</v>
      </c>
      <c r="H2604" s="141">
        <v>69.88</v>
      </c>
      <c r="I2604" s="142"/>
      <c r="J2604" s="143">
        <f>ROUND(I2604*H2604,2)</f>
        <v>0</v>
      </c>
      <c r="K2604" s="144"/>
      <c r="L2604" s="32"/>
      <c r="M2604" s="145" t="s">
        <v>1</v>
      </c>
      <c r="N2604" s="146" t="s">
        <v>41</v>
      </c>
      <c r="P2604" s="147">
        <f>O2604*H2604</f>
        <v>0</v>
      </c>
      <c r="Q2604" s="147">
        <v>1.0000000000000001E-5</v>
      </c>
      <c r="R2604" s="147">
        <f>Q2604*H2604</f>
        <v>6.9879999999999996E-4</v>
      </c>
      <c r="S2604" s="147">
        <v>0</v>
      </c>
      <c r="T2604" s="148">
        <f>S2604*H2604</f>
        <v>0</v>
      </c>
      <c r="AR2604" s="149" t="s">
        <v>199</v>
      </c>
      <c r="AT2604" s="149" t="s">
        <v>284</v>
      </c>
      <c r="AU2604" s="149" t="s">
        <v>85</v>
      </c>
      <c r="AY2604" s="17" t="s">
        <v>282</v>
      </c>
      <c r="BE2604" s="150">
        <f>IF(N2604="základní",J2604,0)</f>
        <v>0</v>
      </c>
      <c r="BF2604" s="150">
        <f>IF(N2604="snížená",J2604,0)</f>
        <v>0</v>
      </c>
      <c r="BG2604" s="150">
        <f>IF(N2604="zákl. přenesená",J2604,0)</f>
        <v>0</v>
      </c>
      <c r="BH2604" s="150">
        <f>IF(N2604="sníž. přenesená",J2604,0)</f>
        <v>0</v>
      </c>
      <c r="BI2604" s="150">
        <f>IF(N2604="nulová",J2604,0)</f>
        <v>0</v>
      </c>
      <c r="BJ2604" s="17" t="s">
        <v>83</v>
      </c>
      <c r="BK2604" s="150">
        <f>ROUND(I2604*H2604,2)</f>
        <v>0</v>
      </c>
      <c r="BL2604" s="17" t="s">
        <v>199</v>
      </c>
      <c r="BM2604" s="149" t="s">
        <v>3173</v>
      </c>
    </row>
    <row r="2605" spans="2:65" s="15" customFormat="1" x14ac:dyDescent="0.2">
      <c r="B2605" s="173"/>
      <c r="D2605" s="152" t="s">
        <v>290</v>
      </c>
      <c r="E2605" s="174" t="s">
        <v>1</v>
      </c>
      <c r="F2605" s="175" t="s">
        <v>1187</v>
      </c>
      <c r="H2605" s="174" t="s">
        <v>1</v>
      </c>
      <c r="I2605" s="176"/>
      <c r="L2605" s="173"/>
      <c r="M2605" s="177"/>
      <c r="T2605" s="178"/>
      <c r="AT2605" s="174" t="s">
        <v>290</v>
      </c>
      <c r="AU2605" s="174" t="s">
        <v>85</v>
      </c>
      <c r="AV2605" s="15" t="s">
        <v>83</v>
      </c>
      <c r="AW2605" s="15" t="s">
        <v>32</v>
      </c>
      <c r="AX2605" s="15" t="s">
        <v>76</v>
      </c>
      <c r="AY2605" s="174" t="s">
        <v>282</v>
      </c>
    </row>
    <row r="2606" spans="2:65" s="12" customFormat="1" ht="33.75" x14ac:dyDescent="0.2">
      <c r="B2606" s="151"/>
      <c r="D2606" s="152" t="s">
        <v>290</v>
      </c>
      <c r="E2606" s="153" t="s">
        <v>1</v>
      </c>
      <c r="F2606" s="154" t="s">
        <v>3174</v>
      </c>
      <c r="H2606" s="155">
        <v>90.38</v>
      </c>
      <c r="I2606" s="156"/>
      <c r="L2606" s="151"/>
      <c r="M2606" s="157"/>
      <c r="T2606" s="158"/>
      <c r="AT2606" s="153" t="s">
        <v>290</v>
      </c>
      <c r="AU2606" s="153" t="s">
        <v>85</v>
      </c>
      <c r="AV2606" s="12" t="s">
        <v>85</v>
      </c>
      <c r="AW2606" s="12" t="s">
        <v>32</v>
      </c>
      <c r="AX2606" s="12" t="s">
        <v>76</v>
      </c>
      <c r="AY2606" s="153" t="s">
        <v>282</v>
      </c>
    </row>
    <row r="2607" spans="2:65" s="12" customFormat="1" x14ac:dyDescent="0.2">
      <c r="B2607" s="151"/>
      <c r="D2607" s="152" t="s">
        <v>290</v>
      </c>
      <c r="E2607" s="153" t="s">
        <v>1</v>
      </c>
      <c r="F2607" s="154" t="s">
        <v>3175</v>
      </c>
      <c r="H2607" s="155">
        <v>-20.5</v>
      </c>
      <c r="I2607" s="156"/>
      <c r="L2607" s="151"/>
      <c r="M2607" s="157"/>
      <c r="T2607" s="158"/>
      <c r="AT2607" s="153" t="s">
        <v>290</v>
      </c>
      <c r="AU2607" s="153" t="s">
        <v>85</v>
      </c>
      <c r="AV2607" s="12" t="s">
        <v>85</v>
      </c>
      <c r="AW2607" s="12" t="s">
        <v>32</v>
      </c>
      <c r="AX2607" s="12" t="s">
        <v>76</v>
      </c>
      <c r="AY2607" s="153" t="s">
        <v>282</v>
      </c>
    </row>
    <row r="2608" spans="2:65" s="14" customFormat="1" x14ac:dyDescent="0.2">
      <c r="B2608" s="166"/>
      <c r="D2608" s="152" t="s">
        <v>290</v>
      </c>
      <c r="E2608" s="167" t="s">
        <v>1</v>
      </c>
      <c r="F2608" s="168" t="s">
        <v>306</v>
      </c>
      <c r="H2608" s="169">
        <v>69.88</v>
      </c>
      <c r="I2608" s="170"/>
      <c r="L2608" s="166"/>
      <c r="M2608" s="171"/>
      <c r="T2608" s="172"/>
      <c r="AT2608" s="167" t="s">
        <v>290</v>
      </c>
      <c r="AU2608" s="167" t="s">
        <v>85</v>
      </c>
      <c r="AV2608" s="14" t="s">
        <v>105</v>
      </c>
      <c r="AW2608" s="14" t="s">
        <v>32</v>
      </c>
      <c r="AX2608" s="14" t="s">
        <v>76</v>
      </c>
      <c r="AY2608" s="167" t="s">
        <v>282</v>
      </c>
    </row>
    <row r="2609" spans="2:65" s="13" customFormat="1" x14ac:dyDescent="0.2">
      <c r="B2609" s="159"/>
      <c r="D2609" s="152" t="s">
        <v>290</v>
      </c>
      <c r="E2609" s="160" t="s">
        <v>1</v>
      </c>
      <c r="F2609" s="161" t="s">
        <v>292</v>
      </c>
      <c r="H2609" s="162">
        <v>69.88</v>
      </c>
      <c r="I2609" s="163"/>
      <c r="L2609" s="159"/>
      <c r="M2609" s="164"/>
      <c r="T2609" s="165"/>
      <c r="AT2609" s="160" t="s">
        <v>290</v>
      </c>
      <c r="AU2609" s="160" t="s">
        <v>85</v>
      </c>
      <c r="AV2609" s="13" t="s">
        <v>288</v>
      </c>
      <c r="AW2609" s="13" t="s">
        <v>32</v>
      </c>
      <c r="AX2609" s="13" t="s">
        <v>83</v>
      </c>
      <c r="AY2609" s="160" t="s">
        <v>282</v>
      </c>
    </row>
    <row r="2610" spans="2:65" s="1" customFormat="1" ht="16.5" customHeight="1" x14ac:dyDescent="0.2">
      <c r="B2610" s="32"/>
      <c r="C2610" s="137" t="s">
        <v>3176</v>
      </c>
      <c r="D2610" s="137" t="s">
        <v>284</v>
      </c>
      <c r="E2610" s="138" t="s">
        <v>3177</v>
      </c>
      <c r="F2610" s="139" t="s">
        <v>3178</v>
      </c>
      <c r="G2610" s="140" t="s">
        <v>471</v>
      </c>
      <c r="H2610" s="141">
        <v>60.8</v>
      </c>
      <c r="I2610" s="142"/>
      <c r="J2610" s="143">
        <f>ROUND(I2610*H2610,2)</f>
        <v>0</v>
      </c>
      <c r="K2610" s="144"/>
      <c r="L2610" s="32"/>
      <c r="M2610" s="145" t="s">
        <v>1</v>
      </c>
      <c r="N2610" s="146" t="s">
        <v>41</v>
      </c>
      <c r="P2610" s="147">
        <f>O2610*H2610</f>
        <v>0</v>
      </c>
      <c r="Q2610" s="147">
        <v>0</v>
      </c>
      <c r="R2610" s="147">
        <f>Q2610*H2610</f>
        <v>0</v>
      </c>
      <c r="S2610" s="147">
        <v>0</v>
      </c>
      <c r="T2610" s="148">
        <f>S2610*H2610</f>
        <v>0</v>
      </c>
      <c r="AR2610" s="149" t="s">
        <v>199</v>
      </c>
      <c r="AT2610" s="149" t="s">
        <v>284</v>
      </c>
      <c r="AU2610" s="149" t="s">
        <v>85</v>
      </c>
      <c r="AY2610" s="17" t="s">
        <v>282</v>
      </c>
      <c r="BE2610" s="150">
        <f>IF(N2610="základní",J2610,0)</f>
        <v>0</v>
      </c>
      <c r="BF2610" s="150">
        <f>IF(N2610="snížená",J2610,0)</f>
        <v>0</v>
      </c>
      <c r="BG2610" s="150">
        <f>IF(N2610="zákl. přenesená",J2610,0)</f>
        <v>0</v>
      </c>
      <c r="BH2610" s="150">
        <f>IF(N2610="sníž. přenesená",J2610,0)</f>
        <v>0</v>
      </c>
      <c r="BI2610" s="150">
        <f>IF(N2610="nulová",J2610,0)</f>
        <v>0</v>
      </c>
      <c r="BJ2610" s="17" t="s">
        <v>83</v>
      </c>
      <c r="BK2610" s="150">
        <f>ROUND(I2610*H2610,2)</f>
        <v>0</v>
      </c>
      <c r="BL2610" s="17" t="s">
        <v>199</v>
      </c>
      <c r="BM2610" s="149" t="s">
        <v>3179</v>
      </c>
    </row>
    <row r="2611" spans="2:65" s="12" customFormat="1" x14ac:dyDescent="0.2">
      <c r="B2611" s="151"/>
      <c r="D2611" s="152" t="s">
        <v>290</v>
      </c>
      <c r="E2611" s="153" t="s">
        <v>1</v>
      </c>
      <c r="F2611" s="154" t="s">
        <v>3180</v>
      </c>
      <c r="H2611" s="155">
        <v>60.8</v>
      </c>
      <c r="I2611" s="156"/>
      <c r="L2611" s="151"/>
      <c r="M2611" s="157"/>
      <c r="T2611" s="158"/>
      <c r="AT2611" s="153" t="s">
        <v>290</v>
      </c>
      <c r="AU2611" s="153" t="s">
        <v>85</v>
      </c>
      <c r="AV2611" s="12" t="s">
        <v>85</v>
      </c>
      <c r="AW2611" s="12" t="s">
        <v>32</v>
      </c>
      <c r="AX2611" s="12" t="s">
        <v>76</v>
      </c>
      <c r="AY2611" s="153" t="s">
        <v>282</v>
      </c>
    </row>
    <row r="2612" spans="2:65" s="13" customFormat="1" x14ac:dyDescent="0.2">
      <c r="B2612" s="159"/>
      <c r="D2612" s="152" t="s">
        <v>290</v>
      </c>
      <c r="E2612" s="160" t="s">
        <v>1</v>
      </c>
      <c r="F2612" s="161" t="s">
        <v>292</v>
      </c>
      <c r="H2612" s="162">
        <v>60.8</v>
      </c>
      <c r="I2612" s="163"/>
      <c r="L2612" s="159"/>
      <c r="M2612" s="164"/>
      <c r="T2612" s="165"/>
      <c r="AT2612" s="160" t="s">
        <v>290</v>
      </c>
      <c r="AU2612" s="160" t="s">
        <v>85</v>
      </c>
      <c r="AV2612" s="13" t="s">
        <v>288</v>
      </c>
      <c r="AW2612" s="13" t="s">
        <v>32</v>
      </c>
      <c r="AX2612" s="13" t="s">
        <v>83</v>
      </c>
      <c r="AY2612" s="160" t="s">
        <v>282</v>
      </c>
    </row>
    <row r="2613" spans="2:65" s="1" customFormat="1" ht="37.9" customHeight="1" x14ac:dyDescent="0.2">
      <c r="B2613" s="32"/>
      <c r="C2613" s="179" t="s">
        <v>3181</v>
      </c>
      <c r="D2613" s="179" t="s">
        <v>1020</v>
      </c>
      <c r="E2613" s="180" t="s">
        <v>3182</v>
      </c>
      <c r="F2613" s="181" t="s">
        <v>3183</v>
      </c>
      <c r="G2613" s="182" t="s">
        <v>471</v>
      </c>
      <c r="H2613" s="183">
        <v>62.015999999999998</v>
      </c>
      <c r="I2613" s="184"/>
      <c r="J2613" s="185">
        <f>ROUND(I2613*H2613,2)</f>
        <v>0</v>
      </c>
      <c r="K2613" s="186"/>
      <c r="L2613" s="187"/>
      <c r="M2613" s="188" t="s">
        <v>1</v>
      </c>
      <c r="N2613" s="189" t="s">
        <v>41</v>
      </c>
      <c r="P2613" s="147">
        <f>O2613*H2613</f>
        <v>0</v>
      </c>
      <c r="Q2613" s="147">
        <v>3.8999999999999999E-4</v>
      </c>
      <c r="R2613" s="147">
        <f>Q2613*H2613</f>
        <v>2.4186239999999998E-2</v>
      </c>
      <c r="S2613" s="147">
        <v>0</v>
      </c>
      <c r="T2613" s="148">
        <f>S2613*H2613</f>
        <v>0</v>
      </c>
      <c r="AR2613" s="149" t="s">
        <v>498</v>
      </c>
      <c r="AT2613" s="149" t="s">
        <v>1020</v>
      </c>
      <c r="AU2613" s="149" t="s">
        <v>85</v>
      </c>
      <c r="AY2613" s="17" t="s">
        <v>282</v>
      </c>
      <c r="BE2613" s="150">
        <f>IF(N2613="základní",J2613,0)</f>
        <v>0</v>
      </c>
      <c r="BF2613" s="150">
        <f>IF(N2613="snížená",J2613,0)</f>
        <v>0</v>
      </c>
      <c r="BG2613" s="150">
        <f>IF(N2613="zákl. přenesená",J2613,0)</f>
        <v>0</v>
      </c>
      <c r="BH2613" s="150">
        <f>IF(N2613="sníž. přenesená",J2613,0)</f>
        <v>0</v>
      </c>
      <c r="BI2613" s="150">
        <f>IF(N2613="nulová",J2613,0)</f>
        <v>0</v>
      </c>
      <c r="BJ2613" s="17" t="s">
        <v>83</v>
      </c>
      <c r="BK2613" s="150">
        <f>ROUND(I2613*H2613,2)</f>
        <v>0</v>
      </c>
      <c r="BL2613" s="17" t="s">
        <v>199</v>
      </c>
      <c r="BM2613" s="149" t="s">
        <v>3184</v>
      </c>
    </row>
    <row r="2614" spans="2:65" s="12" customFormat="1" x14ac:dyDescent="0.2">
      <c r="B2614" s="151"/>
      <c r="D2614" s="152" t="s">
        <v>290</v>
      </c>
      <c r="F2614" s="154" t="s">
        <v>3185</v>
      </c>
      <c r="H2614" s="155">
        <v>62.015999999999998</v>
      </c>
      <c r="I2614" s="156"/>
      <c r="L2614" s="151"/>
      <c r="M2614" s="157"/>
      <c r="T2614" s="158"/>
      <c r="AT2614" s="153" t="s">
        <v>290</v>
      </c>
      <c r="AU2614" s="153" t="s">
        <v>85</v>
      </c>
      <c r="AV2614" s="12" t="s">
        <v>85</v>
      </c>
      <c r="AW2614" s="12" t="s">
        <v>4</v>
      </c>
      <c r="AX2614" s="12" t="s">
        <v>83</v>
      </c>
      <c r="AY2614" s="153" t="s">
        <v>282</v>
      </c>
    </row>
    <row r="2615" spans="2:65" s="1" customFormat="1" ht="24.2" customHeight="1" x14ac:dyDescent="0.2">
      <c r="B2615" s="32"/>
      <c r="C2615" s="137" t="s">
        <v>3186</v>
      </c>
      <c r="D2615" s="137" t="s">
        <v>284</v>
      </c>
      <c r="E2615" s="138" t="s">
        <v>3187</v>
      </c>
      <c r="F2615" s="139" t="s">
        <v>3188</v>
      </c>
      <c r="G2615" s="140" t="s">
        <v>376</v>
      </c>
      <c r="H2615" s="141">
        <v>18.992000000000001</v>
      </c>
      <c r="I2615" s="142"/>
      <c r="J2615" s="143">
        <f>ROUND(I2615*H2615,2)</f>
        <v>0</v>
      </c>
      <c r="K2615" s="144"/>
      <c r="L2615" s="32"/>
      <c r="M2615" s="145" t="s">
        <v>1</v>
      </c>
      <c r="N2615" s="146" t="s">
        <v>41</v>
      </c>
      <c r="P2615" s="147">
        <f>O2615*H2615</f>
        <v>0</v>
      </c>
      <c r="Q2615" s="147">
        <v>0</v>
      </c>
      <c r="R2615" s="147">
        <f>Q2615*H2615</f>
        <v>0</v>
      </c>
      <c r="S2615" s="147">
        <v>0</v>
      </c>
      <c r="T2615" s="148">
        <f>S2615*H2615</f>
        <v>0</v>
      </c>
      <c r="AR2615" s="149" t="s">
        <v>199</v>
      </c>
      <c r="AT2615" s="149" t="s">
        <v>284</v>
      </c>
      <c r="AU2615" s="149" t="s">
        <v>85</v>
      </c>
      <c r="AY2615" s="17" t="s">
        <v>282</v>
      </c>
      <c r="BE2615" s="150">
        <f>IF(N2615="základní",J2615,0)</f>
        <v>0</v>
      </c>
      <c r="BF2615" s="150">
        <f>IF(N2615="snížená",J2615,0)</f>
        <v>0</v>
      </c>
      <c r="BG2615" s="150">
        <f>IF(N2615="zákl. přenesená",J2615,0)</f>
        <v>0</v>
      </c>
      <c r="BH2615" s="150">
        <f>IF(N2615="sníž. přenesená",J2615,0)</f>
        <v>0</v>
      </c>
      <c r="BI2615" s="150">
        <f>IF(N2615="nulová",J2615,0)</f>
        <v>0</v>
      </c>
      <c r="BJ2615" s="17" t="s">
        <v>83</v>
      </c>
      <c r="BK2615" s="150">
        <f>ROUND(I2615*H2615,2)</f>
        <v>0</v>
      </c>
      <c r="BL2615" s="17" t="s">
        <v>199</v>
      </c>
      <c r="BM2615" s="149" t="s">
        <v>3189</v>
      </c>
    </row>
    <row r="2616" spans="2:65" s="11" customFormat="1" ht="22.9" customHeight="1" x14ac:dyDescent="0.2">
      <c r="B2616" s="125"/>
      <c r="D2616" s="126" t="s">
        <v>75</v>
      </c>
      <c r="E2616" s="135" t="s">
        <v>3190</v>
      </c>
      <c r="F2616" s="135" t="s">
        <v>3191</v>
      </c>
      <c r="I2616" s="128"/>
      <c r="J2616" s="136">
        <f>BK2616</f>
        <v>0</v>
      </c>
      <c r="L2616" s="125"/>
      <c r="M2616" s="130"/>
      <c r="P2616" s="131">
        <f>SUM(P2617:P2646)</f>
        <v>0</v>
      </c>
      <c r="R2616" s="131">
        <f>SUM(R2617:R2646)</f>
        <v>12.484593599999998</v>
      </c>
      <c r="T2616" s="132">
        <f>SUM(T2617:T2646)</f>
        <v>0</v>
      </c>
      <c r="AR2616" s="126" t="s">
        <v>85</v>
      </c>
      <c r="AT2616" s="133" t="s">
        <v>75</v>
      </c>
      <c r="AU2616" s="133" t="s">
        <v>83</v>
      </c>
      <c r="AY2616" s="126" t="s">
        <v>282</v>
      </c>
      <c r="BK2616" s="134">
        <f>SUM(BK2617:BK2646)</f>
        <v>0</v>
      </c>
    </row>
    <row r="2617" spans="2:65" s="1" customFormat="1" ht="33" customHeight="1" x14ac:dyDescent="0.2">
      <c r="B2617" s="32"/>
      <c r="C2617" s="137" t="s">
        <v>3192</v>
      </c>
      <c r="D2617" s="137" t="s">
        <v>284</v>
      </c>
      <c r="E2617" s="138" t="s">
        <v>3193</v>
      </c>
      <c r="F2617" s="139" t="s">
        <v>3194</v>
      </c>
      <c r="G2617" s="140" t="s">
        <v>287</v>
      </c>
      <c r="H2617" s="141">
        <v>185.70699999999999</v>
      </c>
      <c r="I2617" s="142"/>
      <c r="J2617" s="143">
        <f>ROUND(I2617*H2617,2)</f>
        <v>0</v>
      </c>
      <c r="K2617" s="144"/>
      <c r="L2617" s="32"/>
      <c r="M2617" s="145" t="s">
        <v>1</v>
      </c>
      <c r="N2617" s="146" t="s">
        <v>41</v>
      </c>
      <c r="P2617" s="147">
        <f>O2617*H2617</f>
        <v>0</v>
      </c>
      <c r="Q2617" s="147">
        <v>4.8999999999999998E-3</v>
      </c>
      <c r="R2617" s="147">
        <f>Q2617*H2617</f>
        <v>0.90996429999999995</v>
      </c>
      <c r="S2617" s="147">
        <v>0</v>
      </c>
      <c r="T2617" s="148">
        <f>S2617*H2617</f>
        <v>0</v>
      </c>
      <c r="AR2617" s="149" t="s">
        <v>199</v>
      </c>
      <c r="AT2617" s="149" t="s">
        <v>284</v>
      </c>
      <c r="AU2617" s="149" t="s">
        <v>85</v>
      </c>
      <c r="AY2617" s="17" t="s">
        <v>282</v>
      </c>
      <c r="BE2617" s="150">
        <f>IF(N2617="základní",J2617,0)</f>
        <v>0</v>
      </c>
      <c r="BF2617" s="150">
        <f>IF(N2617="snížená",J2617,0)</f>
        <v>0</v>
      </c>
      <c r="BG2617" s="150">
        <f>IF(N2617="zákl. přenesená",J2617,0)</f>
        <v>0</v>
      </c>
      <c r="BH2617" s="150">
        <f>IF(N2617="sníž. přenesená",J2617,0)</f>
        <v>0</v>
      </c>
      <c r="BI2617" s="150">
        <f>IF(N2617="nulová",J2617,0)</f>
        <v>0</v>
      </c>
      <c r="BJ2617" s="17" t="s">
        <v>83</v>
      </c>
      <c r="BK2617" s="150">
        <f>ROUND(I2617*H2617,2)</f>
        <v>0</v>
      </c>
      <c r="BL2617" s="17" t="s">
        <v>199</v>
      </c>
      <c r="BM2617" s="149" t="s">
        <v>3195</v>
      </c>
    </row>
    <row r="2618" spans="2:65" s="15" customFormat="1" x14ac:dyDescent="0.2">
      <c r="B2618" s="173"/>
      <c r="D2618" s="152" t="s">
        <v>290</v>
      </c>
      <c r="E2618" s="174" t="s">
        <v>1</v>
      </c>
      <c r="F2618" s="175" t="s">
        <v>585</v>
      </c>
      <c r="H2618" s="174" t="s">
        <v>1</v>
      </c>
      <c r="I2618" s="176"/>
      <c r="L2618" s="173"/>
      <c r="M2618" s="177"/>
      <c r="T2618" s="178"/>
      <c r="AT2618" s="174" t="s">
        <v>290</v>
      </c>
      <c r="AU2618" s="174" t="s">
        <v>85</v>
      </c>
      <c r="AV2618" s="15" t="s">
        <v>83</v>
      </c>
      <c r="AW2618" s="15" t="s">
        <v>32</v>
      </c>
      <c r="AX2618" s="15" t="s">
        <v>76</v>
      </c>
      <c r="AY2618" s="174" t="s">
        <v>282</v>
      </c>
    </row>
    <row r="2619" spans="2:65" s="12" customFormat="1" ht="22.5" x14ac:dyDescent="0.2">
      <c r="B2619" s="151"/>
      <c r="D2619" s="152" t="s">
        <v>290</v>
      </c>
      <c r="E2619" s="153" t="s">
        <v>1</v>
      </c>
      <c r="F2619" s="154" t="s">
        <v>3196</v>
      </c>
      <c r="H2619" s="155">
        <v>203.00200000000001</v>
      </c>
      <c r="I2619" s="156"/>
      <c r="L2619" s="151"/>
      <c r="M2619" s="157"/>
      <c r="T2619" s="158"/>
      <c r="AT2619" s="153" t="s">
        <v>290</v>
      </c>
      <c r="AU2619" s="153" t="s">
        <v>85</v>
      </c>
      <c r="AV2619" s="12" t="s">
        <v>85</v>
      </c>
      <c r="AW2619" s="12" t="s">
        <v>32</v>
      </c>
      <c r="AX2619" s="12" t="s">
        <v>76</v>
      </c>
      <c r="AY2619" s="153" t="s">
        <v>282</v>
      </c>
    </row>
    <row r="2620" spans="2:65" s="12" customFormat="1" x14ac:dyDescent="0.2">
      <c r="B2620" s="151"/>
      <c r="D2620" s="152" t="s">
        <v>290</v>
      </c>
      <c r="E2620" s="153" t="s">
        <v>1</v>
      </c>
      <c r="F2620" s="154" t="s">
        <v>3197</v>
      </c>
      <c r="H2620" s="155">
        <v>-9.02</v>
      </c>
      <c r="I2620" s="156"/>
      <c r="L2620" s="151"/>
      <c r="M2620" s="157"/>
      <c r="T2620" s="158"/>
      <c r="AT2620" s="153" t="s">
        <v>290</v>
      </c>
      <c r="AU2620" s="153" t="s">
        <v>85</v>
      </c>
      <c r="AV2620" s="12" t="s">
        <v>85</v>
      </c>
      <c r="AW2620" s="12" t="s">
        <v>32</v>
      </c>
      <c r="AX2620" s="12" t="s">
        <v>76</v>
      </c>
      <c r="AY2620" s="153" t="s">
        <v>282</v>
      </c>
    </row>
    <row r="2621" spans="2:65" s="12" customFormat="1" x14ac:dyDescent="0.2">
      <c r="B2621" s="151"/>
      <c r="D2621" s="152" t="s">
        <v>290</v>
      </c>
      <c r="E2621" s="153" t="s">
        <v>1</v>
      </c>
      <c r="F2621" s="154" t="s">
        <v>3198</v>
      </c>
      <c r="H2621" s="155">
        <v>-8.2750000000000004</v>
      </c>
      <c r="I2621" s="156"/>
      <c r="L2621" s="151"/>
      <c r="M2621" s="157"/>
      <c r="T2621" s="158"/>
      <c r="AT2621" s="153" t="s">
        <v>290</v>
      </c>
      <c r="AU2621" s="153" t="s">
        <v>85</v>
      </c>
      <c r="AV2621" s="12" t="s">
        <v>85</v>
      </c>
      <c r="AW2621" s="12" t="s">
        <v>32</v>
      </c>
      <c r="AX2621" s="12" t="s">
        <v>76</v>
      </c>
      <c r="AY2621" s="153" t="s">
        <v>282</v>
      </c>
    </row>
    <row r="2622" spans="2:65" s="14" customFormat="1" x14ac:dyDescent="0.2">
      <c r="B2622" s="166"/>
      <c r="D2622" s="152" t="s">
        <v>290</v>
      </c>
      <c r="E2622" s="167" t="s">
        <v>1</v>
      </c>
      <c r="F2622" s="168" t="s">
        <v>306</v>
      </c>
      <c r="H2622" s="169">
        <v>185.70699999999999</v>
      </c>
      <c r="I2622" s="170"/>
      <c r="L2622" s="166"/>
      <c r="M2622" s="171"/>
      <c r="T2622" s="172"/>
      <c r="AT2622" s="167" t="s">
        <v>290</v>
      </c>
      <c r="AU2622" s="167" t="s">
        <v>85</v>
      </c>
      <c r="AV2622" s="14" t="s">
        <v>105</v>
      </c>
      <c r="AW2622" s="14" t="s">
        <v>32</v>
      </c>
      <c r="AX2622" s="14" t="s">
        <v>76</v>
      </c>
      <c r="AY2622" s="167" t="s">
        <v>282</v>
      </c>
    </row>
    <row r="2623" spans="2:65" s="13" customFormat="1" x14ac:dyDescent="0.2">
      <c r="B2623" s="159"/>
      <c r="D2623" s="152" t="s">
        <v>290</v>
      </c>
      <c r="E2623" s="160" t="s">
        <v>1</v>
      </c>
      <c r="F2623" s="161" t="s">
        <v>292</v>
      </c>
      <c r="H2623" s="162">
        <v>185.70699999999999</v>
      </c>
      <c r="I2623" s="163"/>
      <c r="L2623" s="159"/>
      <c r="M2623" s="164"/>
      <c r="T2623" s="165"/>
      <c r="AT2623" s="160" t="s">
        <v>290</v>
      </c>
      <c r="AU2623" s="160" t="s">
        <v>85</v>
      </c>
      <c r="AV2623" s="13" t="s">
        <v>288</v>
      </c>
      <c r="AW2623" s="13" t="s">
        <v>32</v>
      </c>
      <c r="AX2623" s="13" t="s">
        <v>83</v>
      </c>
      <c r="AY2623" s="160" t="s">
        <v>282</v>
      </c>
    </row>
    <row r="2624" spans="2:65" s="1" customFormat="1" ht="16.5" customHeight="1" x14ac:dyDescent="0.2">
      <c r="B2624" s="32"/>
      <c r="C2624" s="179" t="s">
        <v>3199</v>
      </c>
      <c r="D2624" s="179" t="s">
        <v>1020</v>
      </c>
      <c r="E2624" s="180" t="s">
        <v>3200</v>
      </c>
      <c r="F2624" s="181" t="s">
        <v>3201</v>
      </c>
      <c r="G2624" s="182" t="s">
        <v>287</v>
      </c>
      <c r="H2624" s="183">
        <v>204.27799999999999</v>
      </c>
      <c r="I2624" s="184"/>
      <c r="J2624" s="185">
        <f>ROUND(I2624*H2624,2)</f>
        <v>0</v>
      </c>
      <c r="K2624" s="186"/>
      <c r="L2624" s="187"/>
      <c r="M2624" s="188" t="s">
        <v>1</v>
      </c>
      <c r="N2624" s="189" t="s">
        <v>41</v>
      </c>
      <c r="P2624" s="147">
        <f>O2624*H2624</f>
        <v>0</v>
      </c>
      <c r="Q2624" s="147">
        <v>9.7999999999999997E-3</v>
      </c>
      <c r="R2624" s="147">
        <f>Q2624*H2624</f>
        <v>2.0019244</v>
      </c>
      <c r="S2624" s="147">
        <v>0</v>
      </c>
      <c r="T2624" s="148">
        <f>S2624*H2624</f>
        <v>0</v>
      </c>
      <c r="AR2624" s="149" t="s">
        <v>498</v>
      </c>
      <c r="AT2624" s="149" t="s">
        <v>1020</v>
      </c>
      <c r="AU2624" s="149" t="s">
        <v>85</v>
      </c>
      <c r="AY2624" s="17" t="s">
        <v>282</v>
      </c>
      <c r="BE2624" s="150">
        <f>IF(N2624="základní",J2624,0)</f>
        <v>0</v>
      </c>
      <c r="BF2624" s="150">
        <f>IF(N2624="snížená",J2624,0)</f>
        <v>0</v>
      </c>
      <c r="BG2624" s="150">
        <f>IF(N2624="zákl. přenesená",J2624,0)</f>
        <v>0</v>
      </c>
      <c r="BH2624" s="150">
        <f>IF(N2624="sníž. přenesená",J2624,0)</f>
        <v>0</v>
      </c>
      <c r="BI2624" s="150">
        <f>IF(N2624="nulová",J2624,0)</f>
        <v>0</v>
      </c>
      <c r="BJ2624" s="17" t="s">
        <v>83</v>
      </c>
      <c r="BK2624" s="150">
        <f>ROUND(I2624*H2624,2)</f>
        <v>0</v>
      </c>
      <c r="BL2624" s="17" t="s">
        <v>199</v>
      </c>
      <c r="BM2624" s="149" t="s">
        <v>3202</v>
      </c>
    </row>
    <row r="2625" spans="2:65" s="12" customFormat="1" x14ac:dyDescent="0.2">
      <c r="B2625" s="151"/>
      <c r="D2625" s="152" t="s">
        <v>290</v>
      </c>
      <c r="F2625" s="154" t="s">
        <v>3203</v>
      </c>
      <c r="H2625" s="155">
        <v>204.27799999999999</v>
      </c>
      <c r="I2625" s="156"/>
      <c r="L2625" s="151"/>
      <c r="M2625" s="157"/>
      <c r="T2625" s="158"/>
      <c r="AT2625" s="153" t="s">
        <v>290</v>
      </c>
      <c r="AU2625" s="153" t="s">
        <v>85</v>
      </c>
      <c r="AV2625" s="12" t="s">
        <v>85</v>
      </c>
      <c r="AW2625" s="12" t="s">
        <v>4</v>
      </c>
      <c r="AX2625" s="12" t="s">
        <v>83</v>
      </c>
      <c r="AY2625" s="153" t="s">
        <v>282</v>
      </c>
    </row>
    <row r="2626" spans="2:65" s="1" customFormat="1" ht="33" customHeight="1" x14ac:dyDescent="0.2">
      <c r="B2626" s="32"/>
      <c r="C2626" s="137" t="s">
        <v>3204</v>
      </c>
      <c r="D2626" s="137" t="s">
        <v>284</v>
      </c>
      <c r="E2626" s="138" t="s">
        <v>3205</v>
      </c>
      <c r="F2626" s="139" t="s">
        <v>3206</v>
      </c>
      <c r="G2626" s="140" t="s">
        <v>287</v>
      </c>
      <c r="H2626" s="141">
        <v>376.87799999999999</v>
      </c>
      <c r="I2626" s="142"/>
      <c r="J2626" s="143">
        <f>ROUND(I2626*H2626,2)</f>
        <v>0</v>
      </c>
      <c r="K2626" s="144"/>
      <c r="L2626" s="32"/>
      <c r="M2626" s="145" t="s">
        <v>1</v>
      </c>
      <c r="N2626" s="146" t="s">
        <v>41</v>
      </c>
      <c r="P2626" s="147">
        <f>O2626*H2626</f>
        <v>0</v>
      </c>
      <c r="Q2626" s="147">
        <v>5.0499999999999998E-3</v>
      </c>
      <c r="R2626" s="147">
        <f>Q2626*H2626</f>
        <v>1.9032338999999998</v>
      </c>
      <c r="S2626" s="147">
        <v>0</v>
      </c>
      <c r="T2626" s="148">
        <f>S2626*H2626</f>
        <v>0</v>
      </c>
      <c r="AR2626" s="149" t="s">
        <v>199</v>
      </c>
      <c r="AT2626" s="149" t="s">
        <v>284</v>
      </c>
      <c r="AU2626" s="149" t="s">
        <v>85</v>
      </c>
      <c r="AY2626" s="17" t="s">
        <v>282</v>
      </c>
      <c r="BE2626" s="150">
        <f>IF(N2626="základní",J2626,0)</f>
        <v>0</v>
      </c>
      <c r="BF2626" s="150">
        <f>IF(N2626="snížená",J2626,0)</f>
        <v>0</v>
      </c>
      <c r="BG2626" s="150">
        <f>IF(N2626="zákl. přenesená",J2626,0)</f>
        <v>0</v>
      </c>
      <c r="BH2626" s="150">
        <f>IF(N2626="sníž. přenesená",J2626,0)</f>
        <v>0</v>
      </c>
      <c r="BI2626" s="150">
        <f>IF(N2626="nulová",J2626,0)</f>
        <v>0</v>
      </c>
      <c r="BJ2626" s="17" t="s">
        <v>83</v>
      </c>
      <c r="BK2626" s="150">
        <f>ROUND(I2626*H2626,2)</f>
        <v>0</v>
      </c>
      <c r="BL2626" s="17" t="s">
        <v>199</v>
      </c>
      <c r="BM2626" s="149" t="s">
        <v>3207</v>
      </c>
    </row>
    <row r="2627" spans="2:65" s="15" customFormat="1" x14ac:dyDescent="0.2">
      <c r="B2627" s="173"/>
      <c r="D2627" s="152" t="s">
        <v>290</v>
      </c>
      <c r="E2627" s="174" t="s">
        <v>1</v>
      </c>
      <c r="F2627" s="175" t="s">
        <v>585</v>
      </c>
      <c r="H2627" s="174" t="s">
        <v>1</v>
      </c>
      <c r="I2627" s="176"/>
      <c r="L2627" s="173"/>
      <c r="M2627" s="177"/>
      <c r="T2627" s="178"/>
      <c r="AT2627" s="174" t="s">
        <v>290</v>
      </c>
      <c r="AU2627" s="174" t="s">
        <v>85</v>
      </c>
      <c r="AV2627" s="15" t="s">
        <v>83</v>
      </c>
      <c r="AW2627" s="15" t="s">
        <v>32</v>
      </c>
      <c r="AX2627" s="15" t="s">
        <v>76</v>
      </c>
      <c r="AY2627" s="174" t="s">
        <v>282</v>
      </c>
    </row>
    <row r="2628" spans="2:65" s="12" customFormat="1" ht="33.75" x14ac:dyDescent="0.2">
      <c r="B2628" s="151"/>
      <c r="D2628" s="152" t="s">
        <v>290</v>
      </c>
      <c r="E2628" s="153" t="s">
        <v>1</v>
      </c>
      <c r="F2628" s="154" t="s">
        <v>3208</v>
      </c>
      <c r="H2628" s="155">
        <v>170.91</v>
      </c>
      <c r="I2628" s="156"/>
      <c r="L2628" s="151"/>
      <c r="M2628" s="157"/>
      <c r="T2628" s="158"/>
      <c r="AT2628" s="153" t="s">
        <v>290</v>
      </c>
      <c r="AU2628" s="153" t="s">
        <v>85</v>
      </c>
      <c r="AV2628" s="12" t="s">
        <v>85</v>
      </c>
      <c r="AW2628" s="12" t="s">
        <v>32</v>
      </c>
      <c r="AX2628" s="12" t="s">
        <v>76</v>
      </c>
      <c r="AY2628" s="153" t="s">
        <v>282</v>
      </c>
    </row>
    <row r="2629" spans="2:65" s="12" customFormat="1" x14ac:dyDescent="0.2">
      <c r="B2629" s="151"/>
      <c r="D2629" s="152" t="s">
        <v>290</v>
      </c>
      <c r="E2629" s="153" t="s">
        <v>1</v>
      </c>
      <c r="F2629" s="154" t="s">
        <v>3209</v>
      </c>
      <c r="H2629" s="155">
        <v>-14.145</v>
      </c>
      <c r="I2629" s="156"/>
      <c r="L2629" s="151"/>
      <c r="M2629" s="157"/>
      <c r="T2629" s="158"/>
      <c r="AT2629" s="153" t="s">
        <v>290</v>
      </c>
      <c r="AU2629" s="153" t="s">
        <v>85</v>
      </c>
      <c r="AV2629" s="12" t="s">
        <v>85</v>
      </c>
      <c r="AW2629" s="12" t="s">
        <v>32</v>
      </c>
      <c r="AX2629" s="12" t="s">
        <v>76</v>
      </c>
      <c r="AY2629" s="153" t="s">
        <v>282</v>
      </c>
    </row>
    <row r="2630" spans="2:65" s="12" customFormat="1" x14ac:dyDescent="0.2">
      <c r="B2630" s="151"/>
      <c r="D2630" s="152" t="s">
        <v>290</v>
      </c>
      <c r="E2630" s="153" t="s">
        <v>1</v>
      </c>
      <c r="F2630" s="154" t="s">
        <v>3210</v>
      </c>
      <c r="H2630" s="155">
        <v>-12.12</v>
      </c>
      <c r="I2630" s="156"/>
      <c r="L2630" s="151"/>
      <c r="M2630" s="157"/>
      <c r="T2630" s="158"/>
      <c r="AT2630" s="153" t="s">
        <v>290</v>
      </c>
      <c r="AU2630" s="153" t="s">
        <v>85</v>
      </c>
      <c r="AV2630" s="12" t="s">
        <v>85</v>
      </c>
      <c r="AW2630" s="12" t="s">
        <v>32</v>
      </c>
      <c r="AX2630" s="12" t="s">
        <v>76</v>
      </c>
      <c r="AY2630" s="153" t="s">
        <v>282</v>
      </c>
    </row>
    <row r="2631" spans="2:65" s="12" customFormat="1" x14ac:dyDescent="0.2">
      <c r="B2631" s="151"/>
      <c r="D2631" s="152" t="s">
        <v>290</v>
      </c>
      <c r="E2631" s="153" t="s">
        <v>1</v>
      </c>
      <c r="F2631" s="154" t="s">
        <v>3211</v>
      </c>
      <c r="H2631" s="155">
        <v>50.555</v>
      </c>
      <c r="I2631" s="156"/>
      <c r="L2631" s="151"/>
      <c r="M2631" s="157"/>
      <c r="T2631" s="158"/>
      <c r="AT2631" s="153" t="s">
        <v>290</v>
      </c>
      <c r="AU2631" s="153" t="s">
        <v>85</v>
      </c>
      <c r="AV2631" s="12" t="s">
        <v>85</v>
      </c>
      <c r="AW2631" s="12" t="s">
        <v>32</v>
      </c>
      <c r="AX2631" s="12" t="s">
        <v>76</v>
      </c>
      <c r="AY2631" s="153" t="s">
        <v>282</v>
      </c>
    </row>
    <row r="2632" spans="2:65" s="12" customFormat="1" x14ac:dyDescent="0.2">
      <c r="B2632" s="151"/>
      <c r="D2632" s="152" t="s">
        <v>290</v>
      </c>
      <c r="E2632" s="153" t="s">
        <v>1</v>
      </c>
      <c r="F2632" s="154" t="s">
        <v>3212</v>
      </c>
      <c r="H2632" s="155">
        <v>-9.02</v>
      </c>
      <c r="I2632" s="156"/>
      <c r="L2632" s="151"/>
      <c r="M2632" s="157"/>
      <c r="T2632" s="158"/>
      <c r="AT2632" s="153" t="s">
        <v>290</v>
      </c>
      <c r="AU2632" s="153" t="s">
        <v>85</v>
      </c>
      <c r="AV2632" s="12" t="s">
        <v>85</v>
      </c>
      <c r="AW2632" s="12" t="s">
        <v>32</v>
      </c>
      <c r="AX2632" s="12" t="s">
        <v>76</v>
      </c>
      <c r="AY2632" s="153" t="s">
        <v>282</v>
      </c>
    </row>
    <row r="2633" spans="2:65" s="12" customFormat="1" x14ac:dyDescent="0.2">
      <c r="B2633" s="151"/>
      <c r="D2633" s="152" t="s">
        <v>290</v>
      </c>
      <c r="E2633" s="153" t="s">
        <v>1</v>
      </c>
      <c r="F2633" s="154" t="s">
        <v>3213</v>
      </c>
      <c r="H2633" s="155">
        <v>53.46</v>
      </c>
      <c r="I2633" s="156"/>
      <c r="L2633" s="151"/>
      <c r="M2633" s="157"/>
      <c r="T2633" s="158"/>
      <c r="AT2633" s="153" t="s">
        <v>290</v>
      </c>
      <c r="AU2633" s="153" t="s">
        <v>85</v>
      </c>
      <c r="AV2633" s="12" t="s">
        <v>85</v>
      </c>
      <c r="AW2633" s="12" t="s">
        <v>32</v>
      </c>
      <c r="AX2633" s="12" t="s">
        <v>76</v>
      </c>
      <c r="AY2633" s="153" t="s">
        <v>282</v>
      </c>
    </row>
    <row r="2634" spans="2:65" s="12" customFormat="1" x14ac:dyDescent="0.2">
      <c r="B2634" s="151"/>
      <c r="D2634" s="152" t="s">
        <v>290</v>
      </c>
      <c r="E2634" s="153" t="s">
        <v>1</v>
      </c>
      <c r="F2634" s="154" t="s">
        <v>3214</v>
      </c>
      <c r="H2634" s="155">
        <v>-4.7149999999999999</v>
      </c>
      <c r="I2634" s="156"/>
      <c r="L2634" s="151"/>
      <c r="M2634" s="157"/>
      <c r="T2634" s="158"/>
      <c r="AT2634" s="153" t="s">
        <v>290</v>
      </c>
      <c r="AU2634" s="153" t="s">
        <v>85</v>
      </c>
      <c r="AV2634" s="12" t="s">
        <v>85</v>
      </c>
      <c r="AW2634" s="12" t="s">
        <v>32</v>
      </c>
      <c r="AX2634" s="12" t="s">
        <v>76</v>
      </c>
      <c r="AY2634" s="153" t="s">
        <v>282</v>
      </c>
    </row>
    <row r="2635" spans="2:65" s="12" customFormat="1" x14ac:dyDescent="0.2">
      <c r="B2635" s="151"/>
      <c r="D2635" s="152" t="s">
        <v>290</v>
      </c>
      <c r="E2635" s="153" t="s">
        <v>1</v>
      </c>
      <c r="F2635" s="154" t="s">
        <v>3215</v>
      </c>
      <c r="H2635" s="155">
        <v>-2.33</v>
      </c>
      <c r="I2635" s="156"/>
      <c r="L2635" s="151"/>
      <c r="M2635" s="157"/>
      <c r="T2635" s="158"/>
      <c r="AT2635" s="153" t="s">
        <v>290</v>
      </c>
      <c r="AU2635" s="153" t="s">
        <v>85</v>
      </c>
      <c r="AV2635" s="12" t="s">
        <v>85</v>
      </c>
      <c r="AW2635" s="12" t="s">
        <v>32</v>
      </c>
      <c r="AX2635" s="12" t="s">
        <v>76</v>
      </c>
      <c r="AY2635" s="153" t="s">
        <v>282</v>
      </c>
    </row>
    <row r="2636" spans="2:65" s="12" customFormat="1" ht="22.5" x14ac:dyDescent="0.2">
      <c r="B2636" s="151"/>
      <c r="D2636" s="152" t="s">
        <v>290</v>
      </c>
      <c r="E2636" s="153" t="s">
        <v>1</v>
      </c>
      <c r="F2636" s="154" t="s">
        <v>3216</v>
      </c>
      <c r="H2636" s="155">
        <v>70.793999999999997</v>
      </c>
      <c r="I2636" s="156"/>
      <c r="L2636" s="151"/>
      <c r="M2636" s="157"/>
      <c r="T2636" s="158"/>
      <c r="AT2636" s="153" t="s">
        <v>290</v>
      </c>
      <c r="AU2636" s="153" t="s">
        <v>85</v>
      </c>
      <c r="AV2636" s="12" t="s">
        <v>85</v>
      </c>
      <c r="AW2636" s="12" t="s">
        <v>32</v>
      </c>
      <c r="AX2636" s="12" t="s">
        <v>76</v>
      </c>
      <c r="AY2636" s="153" t="s">
        <v>282</v>
      </c>
    </row>
    <row r="2637" spans="2:65" s="12" customFormat="1" x14ac:dyDescent="0.2">
      <c r="B2637" s="151"/>
      <c r="D2637" s="152" t="s">
        <v>290</v>
      </c>
      <c r="E2637" s="153" t="s">
        <v>1</v>
      </c>
      <c r="F2637" s="154" t="s">
        <v>3217</v>
      </c>
      <c r="H2637" s="155">
        <v>-7.585</v>
      </c>
      <c r="I2637" s="156"/>
      <c r="L2637" s="151"/>
      <c r="M2637" s="157"/>
      <c r="T2637" s="158"/>
      <c r="AT2637" s="153" t="s">
        <v>290</v>
      </c>
      <c r="AU2637" s="153" t="s">
        <v>85</v>
      </c>
      <c r="AV2637" s="12" t="s">
        <v>85</v>
      </c>
      <c r="AW2637" s="12" t="s">
        <v>32</v>
      </c>
      <c r="AX2637" s="12" t="s">
        <v>76</v>
      </c>
      <c r="AY2637" s="153" t="s">
        <v>282</v>
      </c>
    </row>
    <row r="2638" spans="2:65" s="12" customFormat="1" ht="22.5" x14ac:dyDescent="0.2">
      <c r="B2638" s="151"/>
      <c r="D2638" s="152" t="s">
        <v>290</v>
      </c>
      <c r="E2638" s="153" t="s">
        <v>1</v>
      </c>
      <c r="F2638" s="154" t="s">
        <v>3218</v>
      </c>
      <c r="H2638" s="155">
        <v>46.250999999999998</v>
      </c>
      <c r="I2638" s="156"/>
      <c r="L2638" s="151"/>
      <c r="M2638" s="157"/>
      <c r="T2638" s="158"/>
      <c r="AT2638" s="153" t="s">
        <v>290</v>
      </c>
      <c r="AU2638" s="153" t="s">
        <v>85</v>
      </c>
      <c r="AV2638" s="12" t="s">
        <v>85</v>
      </c>
      <c r="AW2638" s="12" t="s">
        <v>32</v>
      </c>
      <c r="AX2638" s="12" t="s">
        <v>76</v>
      </c>
      <c r="AY2638" s="153" t="s">
        <v>282</v>
      </c>
    </row>
    <row r="2639" spans="2:65" s="12" customFormat="1" x14ac:dyDescent="0.2">
      <c r="B2639" s="151"/>
      <c r="D2639" s="152" t="s">
        <v>290</v>
      </c>
      <c r="E2639" s="153" t="s">
        <v>1</v>
      </c>
      <c r="F2639" s="154" t="s">
        <v>3219</v>
      </c>
      <c r="H2639" s="155">
        <v>-5.9450000000000003</v>
      </c>
      <c r="I2639" s="156"/>
      <c r="L2639" s="151"/>
      <c r="M2639" s="157"/>
      <c r="T2639" s="158"/>
      <c r="AT2639" s="153" t="s">
        <v>290</v>
      </c>
      <c r="AU2639" s="153" t="s">
        <v>85</v>
      </c>
      <c r="AV2639" s="12" t="s">
        <v>85</v>
      </c>
      <c r="AW2639" s="12" t="s">
        <v>32</v>
      </c>
      <c r="AX2639" s="12" t="s">
        <v>76</v>
      </c>
      <c r="AY2639" s="153" t="s">
        <v>282</v>
      </c>
    </row>
    <row r="2640" spans="2:65" s="12" customFormat="1" x14ac:dyDescent="0.2">
      <c r="B2640" s="151"/>
      <c r="D2640" s="152" t="s">
        <v>290</v>
      </c>
      <c r="E2640" s="153" t="s">
        <v>1</v>
      </c>
      <c r="F2640" s="154" t="s">
        <v>3220</v>
      </c>
      <c r="H2640" s="155">
        <v>49.787999999999997</v>
      </c>
      <c r="I2640" s="156"/>
      <c r="L2640" s="151"/>
      <c r="M2640" s="157"/>
      <c r="T2640" s="158"/>
      <c r="AT2640" s="153" t="s">
        <v>290</v>
      </c>
      <c r="AU2640" s="153" t="s">
        <v>85</v>
      </c>
      <c r="AV2640" s="12" t="s">
        <v>85</v>
      </c>
      <c r="AW2640" s="12" t="s">
        <v>32</v>
      </c>
      <c r="AX2640" s="12" t="s">
        <v>76</v>
      </c>
      <c r="AY2640" s="153" t="s">
        <v>282</v>
      </c>
    </row>
    <row r="2641" spans="2:65" s="12" customFormat="1" x14ac:dyDescent="0.2">
      <c r="B2641" s="151"/>
      <c r="D2641" s="152" t="s">
        <v>290</v>
      </c>
      <c r="E2641" s="153" t="s">
        <v>1</v>
      </c>
      <c r="F2641" s="154" t="s">
        <v>3221</v>
      </c>
      <c r="H2641" s="155">
        <v>-9.02</v>
      </c>
      <c r="I2641" s="156"/>
      <c r="L2641" s="151"/>
      <c r="M2641" s="157"/>
      <c r="T2641" s="158"/>
      <c r="AT2641" s="153" t="s">
        <v>290</v>
      </c>
      <c r="AU2641" s="153" t="s">
        <v>85</v>
      </c>
      <c r="AV2641" s="12" t="s">
        <v>85</v>
      </c>
      <c r="AW2641" s="12" t="s">
        <v>32</v>
      </c>
      <c r="AX2641" s="12" t="s">
        <v>76</v>
      </c>
      <c r="AY2641" s="153" t="s">
        <v>282</v>
      </c>
    </row>
    <row r="2642" spans="2:65" s="14" customFormat="1" x14ac:dyDescent="0.2">
      <c r="B2642" s="166"/>
      <c r="D2642" s="152" t="s">
        <v>290</v>
      </c>
      <c r="E2642" s="167" t="s">
        <v>1</v>
      </c>
      <c r="F2642" s="168" t="s">
        <v>306</v>
      </c>
      <c r="H2642" s="169">
        <v>376.87799999999999</v>
      </c>
      <c r="I2642" s="170"/>
      <c r="L2642" s="166"/>
      <c r="M2642" s="171"/>
      <c r="T2642" s="172"/>
      <c r="AT2642" s="167" t="s">
        <v>290</v>
      </c>
      <c r="AU2642" s="167" t="s">
        <v>85</v>
      </c>
      <c r="AV2642" s="14" t="s">
        <v>105</v>
      </c>
      <c r="AW2642" s="14" t="s">
        <v>32</v>
      </c>
      <c r="AX2642" s="14" t="s">
        <v>76</v>
      </c>
      <c r="AY2642" s="167" t="s">
        <v>282</v>
      </c>
    </row>
    <row r="2643" spans="2:65" s="13" customFormat="1" x14ac:dyDescent="0.2">
      <c r="B2643" s="159"/>
      <c r="D2643" s="152" t="s">
        <v>290</v>
      </c>
      <c r="E2643" s="160" t="s">
        <v>1</v>
      </c>
      <c r="F2643" s="161" t="s">
        <v>292</v>
      </c>
      <c r="H2643" s="162">
        <v>376.87799999999999</v>
      </c>
      <c r="I2643" s="163"/>
      <c r="L2643" s="159"/>
      <c r="M2643" s="164"/>
      <c r="T2643" s="165"/>
      <c r="AT2643" s="160" t="s">
        <v>290</v>
      </c>
      <c r="AU2643" s="160" t="s">
        <v>85</v>
      </c>
      <c r="AV2643" s="13" t="s">
        <v>288</v>
      </c>
      <c r="AW2643" s="13" t="s">
        <v>32</v>
      </c>
      <c r="AX2643" s="13" t="s">
        <v>83</v>
      </c>
      <c r="AY2643" s="160" t="s">
        <v>282</v>
      </c>
    </row>
    <row r="2644" spans="2:65" s="1" customFormat="1" ht="16.5" customHeight="1" x14ac:dyDescent="0.2">
      <c r="B2644" s="32"/>
      <c r="C2644" s="179" t="s">
        <v>3222</v>
      </c>
      <c r="D2644" s="179" t="s">
        <v>1020</v>
      </c>
      <c r="E2644" s="180" t="s">
        <v>3223</v>
      </c>
      <c r="F2644" s="181" t="s">
        <v>3224</v>
      </c>
      <c r="G2644" s="182" t="s">
        <v>287</v>
      </c>
      <c r="H2644" s="183">
        <v>414.56599999999997</v>
      </c>
      <c r="I2644" s="184"/>
      <c r="J2644" s="185">
        <f>ROUND(I2644*H2644,2)</f>
        <v>0</v>
      </c>
      <c r="K2644" s="186"/>
      <c r="L2644" s="187"/>
      <c r="M2644" s="188" t="s">
        <v>1</v>
      </c>
      <c r="N2644" s="189" t="s">
        <v>41</v>
      </c>
      <c r="P2644" s="147">
        <f>O2644*H2644</f>
        <v>0</v>
      </c>
      <c r="Q2644" s="147">
        <v>1.8499999999999999E-2</v>
      </c>
      <c r="R2644" s="147">
        <f>Q2644*H2644</f>
        <v>7.6694709999999988</v>
      </c>
      <c r="S2644" s="147">
        <v>0</v>
      </c>
      <c r="T2644" s="148">
        <f>S2644*H2644</f>
        <v>0</v>
      </c>
      <c r="AR2644" s="149" t="s">
        <v>498</v>
      </c>
      <c r="AT2644" s="149" t="s">
        <v>1020</v>
      </c>
      <c r="AU2644" s="149" t="s">
        <v>85</v>
      </c>
      <c r="AY2644" s="17" t="s">
        <v>282</v>
      </c>
      <c r="BE2644" s="150">
        <f>IF(N2644="základní",J2644,0)</f>
        <v>0</v>
      </c>
      <c r="BF2644" s="150">
        <f>IF(N2644="snížená",J2644,0)</f>
        <v>0</v>
      </c>
      <c r="BG2644" s="150">
        <f>IF(N2644="zákl. přenesená",J2644,0)</f>
        <v>0</v>
      </c>
      <c r="BH2644" s="150">
        <f>IF(N2644="sníž. přenesená",J2644,0)</f>
        <v>0</v>
      </c>
      <c r="BI2644" s="150">
        <f>IF(N2644="nulová",J2644,0)</f>
        <v>0</v>
      </c>
      <c r="BJ2644" s="17" t="s">
        <v>83</v>
      </c>
      <c r="BK2644" s="150">
        <f>ROUND(I2644*H2644,2)</f>
        <v>0</v>
      </c>
      <c r="BL2644" s="17" t="s">
        <v>199</v>
      </c>
      <c r="BM2644" s="149" t="s">
        <v>3225</v>
      </c>
    </row>
    <row r="2645" spans="2:65" s="12" customFormat="1" x14ac:dyDescent="0.2">
      <c r="B2645" s="151"/>
      <c r="D2645" s="152" t="s">
        <v>290</v>
      </c>
      <c r="F2645" s="154" t="s">
        <v>3226</v>
      </c>
      <c r="H2645" s="155">
        <v>414.56599999999997</v>
      </c>
      <c r="I2645" s="156"/>
      <c r="L2645" s="151"/>
      <c r="M2645" s="157"/>
      <c r="T2645" s="158"/>
      <c r="AT2645" s="153" t="s">
        <v>290</v>
      </c>
      <c r="AU2645" s="153" t="s">
        <v>85</v>
      </c>
      <c r="AV2645" s="12" t="s">
        <v>85</v>
      </c>
      <c r="AW2645" s="12" t="s">
        <v>4</v>
      </c>
      <c r="AX2645" s="12" t="s">
        <v>83</v>
      </c>
      <c r="AY2645" s="153" t="s">
        <v>282</v>
      </c>
    </row>
    <row r="2646" spans="2:65" s="1" customFormat="1" ht="24.2" customHeight="1" x14ac:dyDescent="0.2">
      <c r="B2646" s="32"/>
      <c r="C2646" s="137" t="s">
        <v>3227</v>
      </c>
      <c r="D2646" s="137" t="s">
        <v>284</v>
      </c>
      <c r="E2646" s="138" t="s">
        <v>3228</v>
      </c>
      <c r="F2646" s="139" t="s">
        <v>3229</v>
      </c>
      <c r="G2646" s="140" t="s">
        <v>376</v>
      </c>
      <c r="H2646" s="141">
        <v>12.484999999999999</v>
      </c>
      <c r="I2646" s="142"/>
      <c r="J2646" s="143">
        <f>ROUND(I2646*H2646,2)</f>
        <v>0</v>
      </c>
      <c r="K2646" s="144"/>
      <c r="L2646" s="32"/>
      <c r="M2646" s="145" t="s">
        <v>1</v>
      </c>
      <c r="N2646" s="146" t="s">
        <v>41</v>
      </c>
      <c r="P2646" s="147">
        <f>O2646*H2646</f>
        <v>0</v>
      </c>
      <c r="Q2646" s="147">
        <v>0</v>
      </c>
      <c r="R2646" s="147">
        <f>Q2646*H2646</f>
        <v>0</v>
      </c>
      <c r="S2646" s="147">
        <v>0</v>
      </c>
      <c r="T2646" s="148">
        <f>S2646*H2646</f>
        <v>0</v>
      </c>
      <c r="AR2646" s="149" t="s">
        <v>199</v>
      </c>
      <c r="AT2646" s="149" t="s">
        <v>284</v>
      </c>
      <c r="AU2646" s="149" t="s">
        <v>85</v>
      </c>
      <c r="AY2646" s="17" t="s">
        <v>282</v>
      </c>
      <c r="BE2646" s="150">
        <f>IF(N2646="základní",J2646,0)</f>
        <v>0</v>
      </c>
      <c r="BF2646" s="150">
        <f>IF(N2646="snížená",J2646,0)</f>
        <v>0</v>
      </c>
      <c r="BG2646" s="150">
        <f>IF(N2646="zákl. přenesená",J2646,0)</f>
        <v>0</v>
      </c>
      <c r="BH2646" s="150">
        <f>IF(N2646="sníž. přenesená",J2646,0)</f>
        <v>0</v>
      </c>
      <c r="BI2646" s="150">
        <f>IF(N2646="nulová",J2646,0)</f>
        <v>0</v>
      </c>
      <c r="BJ2646" s="17" t="s">
        <v>83</v>
      </c>
      <c r="BK2646" s="150">
        <f>ROUND(I2646*H2646,2)</f>
        <v>0</v>
      </c>
      <c r="BL2646" s="17" t="s">
        <v>199</v>
      </c>
      <c r="BM2646" s="149" t="s">
        <v>3230</v>
      </c>
    </row>
    <row r="2647" spans="2:65" s="11" customFormat="1" ht="22.9" customHeight="1" x14ac:dyDescent="0.2">
      <c r="B2647" s="125"/>
      <c r="D2647" s="126" t="s">
        <v>75</v>
      </c>
      <c r="E2647" s="135" t="s">
        <v>3231</v>
      </c>
      <c r="F2647" s="135" t="s">
        <v>3232</v>
      </c>
      <c r="I2647" s="128"/>
      <c r="J2647" s="136">
        <f>BK2647</f>
        <v>0</v>
      </c>
      <c r="L2647" s="125"/>
      <c r="M2647" s="130"/>
      <c r="P2647" s="131">
        <f>SUM(P2648:P2672)</f>
        <v>0</v>
      </c>
      <c r="R2647" s="131">
        <f>SUM(R2648:R2672)</f>
        <v>0.62268093999999985</v>
      </c>
      <c r="T2647" s="132">
        <f>SUM(T2648:T2672)</f>
        <v>0</v>
      </c>
      <c r="AR2647" s="126" t="s">
        <v>85</v>
      </c>
      <c r="AT2647" s="133" t="s">
        <v>75</v>
      </c>
      <c r="AU2647" s="133" t="s">
        <v>83</v>
      </c>
      <c r="AY2647" s="126" t="s">
        <v>282</v>
      </c>
      <c r="BK2647" s="134">
        <f>SUM(BK2648:BK2672)</f>
        <v>0</v>
      </c>
    </row>
    <row r="2648" spans="2:65" s="1" customFormat="1" ht="24.2" customHeight="1" x14ac:dyDescent="0.2">
      <c r="B2648" s="32"/>
      <c r="C2648" s="137" t="s">
        <v>3233</v>
      </c>
      <c r="D2648" s="137" t="s">
        <v>284</v>
      </c>
      <c r="E2648" s="138" t="s">
        <v>3234</v>
      </c>
      <c r="F2648" s="139" t="s">
        <v>3235</v>
      </c>
      <c r="G2648" s="140" t="s">
        <v>287</v>
      </c>
      <c r="H2648" s="141">
        <v>4447.7209999999995</v>
      </c>
      <c r="I2648" s="142"/>
      <c r="J2648" s="143">
        <f>ROUND(I2648*H2648,2)</f>
        <v>0</v>
      </c>
      <c r="K2648" s="144"/>
      <c r="L2648" s="32"/>
      <c r="M2648" s="145" t="s">
        <v>1</v>
      </c>
      <c r="N2648" s="146" t="s">
        <v>41</v>
      </c>
      <c r="P2648" s="147">
        <f>O2648*H2648</f>
        <v>0</v>
      </c>
      <c r="Q2648" s="147">
        <v>1.3999999999999999E-4</v>
      </c>
      <c r="R2648" s="147">
        <f>Q2648*H2648</f>
        <v>0.62268093999999985</v>
      </c>
      <c r="S2648" s="147">
        <v>0</v>
      </c>
      <c r="T2648" s="148">
        <f>S2648*H2648</f>
        <v>0</v>
      </c>
      <c r="AR2648" s="149" t="s">
        <v>199</v>
      </c>
      <c r="AT2648" s="149" t="s">
        <v>284</v>
      </c>
      <c r="AU2648" s="149" t="s">
        <v>85</v>
      </c>
      <c r="AY2648" s="17" t="s">
        <v>282</v>
      </c>
      <c r="BE2648" s="150">
        <f>IF(N2648="základní",J2648,0)</f>
        <v>0</v>
      </c>
      <c r="BF2648" s="150">
        <f>IF(N2648="snížená",J2648,0)</f>
        <v>0</v>
      </c>
      <c r="BG2648" s="150">
        <f>IF(N2648="zákl. přenesená",J2648,0)</f>
        <v>0</v>
      </c>
      <c r="BH2648" s="150">
        <f>IF(N2648="sníž. přenesená",J2648,0)</f>
        <v>0</v>
      </c>
      <c r="BI2648" s="150">
        <f>IF(N2648="nulová",J2648,0)</f>
        <v>0</v>
      </c>
      <c r="BJ2648" s="17" t="s">
        <v>83</v>
      </c>
      <c r="BK2648" s="150">
        <f>ROUND(I2648*H2648,2)</f>
        <v>0</v>
      </c>
      <c r="BL2648" s="17" t="s">
        <v>199</v>
      </c>
      <c r="BM2648" s="149" t="s">
        <v>3236</v>
      </c>
    </row>
    <row r="2649" spans="2:65" s="15" customFormat="1" x14ac:dyDescent="0.2">
      <c r="B2649" s="173"/>
      <c r="D2649" s="152" t="s">
        <v>290</v>
      </c>
      <c r="E2649" s="174" t="s">
        <v>1</v>
      </c>
      <c r="F2649" s="175" t="s">
        <v>1855</v>
      </c>
      <c r="H2649" s="174" t="s">
        <v>1</v>
      </c>
      <c r="I2649" s="176"/>
      <c r="L2649" s="173"/>
      <c r="M2649" s="177"/>
      <c r="T2649" s="178"/>
      <c r="AT2649" s="174" t="s">
        <v>290</v>
      </c>
      <c r="AU2649" s="174" t="s">
        <v>85</v>
      </c>
      <c r="AV2649" s="15" t="s">
        <v>83</v>
      </c>
      <c r="AW2649" s="15" t="s">
        <v>32</v>
      </c>
      <c r="AX2649" s="15" t="s">
        <v>76</v>
      </c>
      <c r="AY2649" s="174" t="s">
        <v>282</v>
      </c>
    </row>
    <row r="2650" spans="2:65" s="12" customFormat="1" x14ac:dyDescent="0.2">
      <c r="B2650" s="151"/>
      <c r="D2650" s="152" t="s">
        <v>290</v>
      </c>
      <c r="E2650" s="153" t="s">
        <v>1</v>
      </c>
      <c r="F2650" s="154" t="s">
        <v>3237</v>
      </c>
      <c r="H2650" s="155">
        <v>32.918999999999997</v>
      </c>
      <c r="I2650" s="156"/>
      <c r="L2650" s="151"/>
      <c r="M2650" s="157"/>
      <c r="T2650" s="158"/>
      <c r="AT2650" s="153" t="s">
        <v>290</v>
      </c>
      <c r="AU2650" s="153" t="s">
        <v>85</v>
      </c>
      <c r="AV2650" s="12" t="s">
        <v>85</v>
      </c>
      <c r="AW2650" s="12" t="s">
        <v>32</v>
      </c>
      <c r="AX2650" s="12" t="s">
        <v>76</v>
      </c>
      <c r="AY2650" s="153" t="s">
        <v>282</v>
      </c>
    </row>
    <row r="2651" spans="2:65" s="15" customFormat="1" x14ac:dyDescent="0.2">
      <c r="B2651" s="173"/>
      <c r="D2651" s="152" t="s">
        <v>290</v>
      </c>
      <c r="E2651" s="174" t="s">
        <v>1</v>
      </c>
      <c r="F2651" s="175" t="s">
        <v>1861</v>
      </c>
      <c r="H2651" s="174" t="s">
        <v>1</v>
      </c>
      <c r="I2651" s="176"/>
      <c r="L2651" s="173"/>
      <c r="M2651" s="177"/>
      <c r="T2651" s="178"/>
      <c r="AT2651" s="174" t="s">
        <v>290</v>
      </c>
      <c r="AU2651" s="174" t="s">
        <v>85</v>
      </c>
      <c r="AV2651" s="15" t="s">
        <v>83</v>
      </c>
      <c r="AW2651" s="15" t="s">
        <v>32</v>
      </c>
      <c r="AX2651" s="15" t="s">
        <v>76</v>
      </c>
      <c r="AY2651" s="174" t="s">
        <v>282</v>
      </c>
    </row>
    <row r="2652" spans="2:65" s="12" customFormat="1" x14ac:dyDescent="0.2">
      <c r="B2652" s="151"/>
      <c r="D2652" s="152" t="s">
        <v>290</v>
      </c>
      <c r="E2652" s="153" t="s">
        <v>1</v>
      </c>
      <c r="F2652" s="154" t="s">
        <v>3238</v>
      </c>
      <c r="H2652" s="155">
        <v>75.963999999999999</v>
      </c>
      <c r="I2652" s="156"/>
      <c r="L2652" s="151"/>
      <c r="M2652" s="157"/>
      <c r="T2652" s="158"/>
      <c r="AT2652" s="153" t="s">
        <v>290</v>
      </c>
      <c r="AU2652" s="153" t="s">
        <v>85</v>
      </c>
      <c r="AV2652" s="12" t="s">
        <v>85</v>
      </c>
      <c r="AW2652" s="12" t="s">
        <v>32</v>
      </c>
      <c r="AX2652" s="12" t="s">
        <v>76</v>
      </c>
      <c r="AY2652" s="153" t="s">
        <v>282</v>
      </c>
    </row>
    <row r="2653" spans="2:65" s="15" customFormat="1" x14ac:dyDescent="0.2">
      <c r="B2653" s="173"/>
      <c r="D2653" s="152" t="s">
        <v>290</v>
      </c>
      <c r="E2653" s="174" t="s">
        <v>1</v>
      </c>
      <c r="F2653" s="175" t="s">
        <v>1863</v>
      </c>
      <c r="H2653" s="174" t="s">
        <v>1</v>
      </c>
      <c r="I2653" s="176"/>
      <c r="L2653" s="173"/>
      <c r="M2653" s="177"/>
      <c r="T2653" s="178"/>
      <c r="AT2653" s="174" t="s">
        <v>290</v>
      </c>
      <c r="AU2653" s="174" t="s">
        <v>85</v>
      </c>
      <c r="AV2653" s="15" t="s">
        <v>83</v>
      </c>
      <c r="AW2653" s="15" t="s">
        <v>32</v>
      </c>
      <c r="AX2653" s="15" t="s">
        <v>76</v>
      </c>
      <c r="AY2653" s="174" t="s">
        <v>282</v>
      </c>
    </row>
    <row r="2654" spans="2:65" s="12" customFormat="1" x14ac:dyDescent="0.2">
      <c r="B2654" s="151"/>
      <c r="D2654" s="152" t="s">
        <v>290</v>
      </c>
      <c r="E2654" s="153" t="s">
        <v>1</v>
      </c>
      <c r="F2654" s="154" t="s">
        <v>3239</v>
      </c>
      <c r="H2654" s="155">
        <v>17.605</v>
      </c>
      <c r="I2654" s="156"/>
      <c r="L2654" s="151"/>
      <c r="M2654" s="157"/>
      <c r="T2654" s="158"/>
      <c r="AT2654" s="153" t="s">
        <v>290</v>
      </c>
      <c r="AU2654" s="153" t="s">
        <v>85</v>
      </c>
      <c r="AV2654" s="12" t="s">
        <v>85</v>
      </c>
      <c r="AW2654" s="12" t="s">
        <v>32</v>
      </c>
      <c r="AX2654" s="12" t="s">
        <v>76</v>
      </c>
      <c r="AY2654" s="153" t="s">
        <v>282</v>
      </c>
    </row>
    <row r="2655" spans="2:65" s="15" customFormat="1" x14ac:dyDescent="0.2">
      <c r="B2655" s="173"/>
      <c r="D2655" s="152" t="s">
        <v>290</v>
      </c>
      <c r="E2655" s="174" t="s">
        <v>1</v>
      </c>
      <c r="F2655" s="175" t="s">
        <v>1865</v>
      </c>
      <c r="H2655" s="174" t="s">
        <v>1</v>
      </c>
      <c r="I2655" s="176"/>
      <c r="L2655" s="173"/>
      <c r="M2655" s="177"/>
      <c r="T2655" s="178"/>
      <c r="AT2655" s="174" t="s">
        <v>290</v>
      </c>
      <c r="AU2655" s="174" t="s">
        <v>85</v>
      </c>
      <c r="AV2655" s="15" t="s">
        <v>83</v>
      </c>
      <c r="AW2655" s="15" t="s">
        <v>32</v>
      </c>
      <c r="AX2655" s="15" t="s">
        <v>76</v>
      </c>
      <c r="AY2655" s="174" t="s">
        <v>282</v>
      </c>
    </row>
    <row r="2656" spans="2:65" s="12" customFormat="1" x14ac:dyDescent="0.2">
      <c r="B2656" s="151"/>
      <c r="D2656" s="152" t="s">
        <v>290</v>
      </c>
      <c r="E2656" s="153" t="s">
        <v>1</v>
      </c>
      <c r="F2656" s="154" t="s">
        <v>3240</v>
      </c>
      <c r="H2656" s="155">
        <v>202.94499999999999</v>
      </c>
      <c r="I2656" s="156"/>
      <c r="L2656" s="151"/>
      <c r="M2656" s="157"/>
      <c r="T2656" s="158"/>
      <c r="AT2656" s="153" t="s">
        <v>290</v>
      </c>
      <c r="AU2656" s="153" t="s">
        <v>85</v>
      </c>
      <c r="AV2656" s="12" t="s">
        <v>85</v>
      </c>
      <c r="AW2656" s="12" t="s">
        <v>32</v>
      </c>
      <c r="AX2656" s="12" t="s">
        <v>76</v>
      </c>
      <c r="AY2656" s="153" t="s">
        <v>282</v>
      </c>
    </row>
    <row r="2657" spans="2:51" s="15" customFormat="1" x14ac:dyDescent="0.2">
      <c r="B2657" s="173"/>
      <c r="D2657" s="152" t="s">
        <v>290</v>
      </c>
      <c r="E2657" s="174" t="s">
        <v>1</v>
      </c>
      <c r="F2657" s="175" t="s">
        <v>1871</v>
      </c>
      <c r="H2657" s="174" t="s">
        <v>1</v>
      </c>
      <c r="I2657" s="176"/>
      <c r="L2657" s="173"/>
      <c r="M2657" s="177"/>
      <c r="T2657" s="178"/>
      <c r="AT2657" s="174" t="s">
        <v>290</v>
      </c>
      <c r="AU2657" s="174" t="s">
        <v>85</v>
      </c>
      <c r="AV2657" s="15" t="s">
        <v>83</v>
      </c>
      <c r="AW2657" s="15" t="s">
        <v>32</v>
      </c>
      <c r="AX2657" s="15" t="s">
        <v>76</v>
      </c>
      <c r="AY2657" s="174" t="s">
        <v>282</v>
      </c>
    </row>
    <row r="2658" spans="2:51" s="12" customFormat="1" x14ac:dyDescent="0.2">
      <c r="B2658" s="151"/>
      <c r="D2658" s="152" t="s">
        <v>290</v>
      </c>
      <c r="E2658" s="153" t="s">
        <v>1</v>
      </c>
      <c r="F2658" s="154" t="s">
        <v>3241</v>
      </c>
      <c r="H2658" s="155">
        <v>126.265</v>
      </c>
      <c r="I2658" s="156"/>
      <c r="L2658" s="151"/>
      <c r="M2658" s="157"/>
      <c r="T2658" s="158"/>
      <c r="AT2658" s="153" t="s">
        <v>290</v>
      </c>
      <c r="AU2658" s="153" t="s">
        <v>85</v>
      </c>
      <c r="AV2658" s="12" t="s">
        <v>85</v>
      </c>
      <c r="AW2658" s="12" t="s">
        <v>32</v>
      </c>
      <c r="AX2658" s="12" t="s">
        <v>76</v>
      </c>
      <c r="AY2658" s="153" t="s">
        <v>282</v>
      </c>
    </row>
    <row r="2659" spans="2:51" s="15" customFormat="1" x14ac:dyDescent="0.2">
      <c r="B2659" s="173"/>
      <c r="D2659" s="152" t="s">
        <v>290</v>
      </c>
      <c r="E2659" s="174" t="s">
        <v>1</v>
      </c>
      <c r="F2659" s="175" t="s">
        <v>1877</v>
      </c>
      <c r="H2659" s="174" t="s">
        <v>1</v>
      </c>
      <c r="I2659" s="176"/>
      <c r="L2659" s="173"/>
      <c r="M2659" s="177"/>
      <c r="T2659" s="178"/>
      <c r="AT2659" s="174" t="s">
        <v>290</v>
      </c>
      <c r="AU2659" s="174" t="s">
        <v>85</v>
      </c>
      <c r="AV2659" s="15" t="s">
        <v>83</v>
      </c>
      <c r="AW2659" s="15" t="s">
        <v>32</v>
      </c>
      <c r="AX2659" s="15" t="s">
        <v>76</v>
      </c>
      <c r="AY2659" s="174" t="s">
        <v>282</v>
      </c>
    </row>
    <row r="2660" spans="2:51" s="12" customFormat="1" x14ac:dyDescent="0.2">
      <c r="B2660" s="151"/>
      <c r="D2660" s="152" t="s">
        <v>290</v>
      </c>
      <c r="E2660" s="153" t="s">
        <v>1</v>
      </c>
      <c r="F2660" s="154" t="s">
        <v>3242</v>
      </c>
      <c r="H2660" s="155">
        <v>586.70100000000002</v>
      </c>
      <c r="I2660" s="156"/>
      <c r="L2660" s="151"/>
      <c r="M2660" s="157"/>
      <c r="T2660" s="158"/>
      <c r="AT2660" s="153" t="s">
        <v>290</v>
      </c>
      <c r="AU2660" s="153" t="s">
        <v>85</v>
      </c>
      <c r="AV2660" s="12" t="s">
        <v>85</v>
      </c>
      <c r="AW2660" s="12" t="s">
        <v>32</v>
      </c>
      <c r="AX2660" s="12" t="s">
        <v>76</v>
      </c>
      <c r="AY2660" s="153" t="s">
        <v>282</v>
      </c>
    </row>
    <row r="2661" spans="2:51" s="14" customFormat="1" x14ac:dyDescent="0.2">
      <c r="B2661" s="166"/>
      <c r="D2661" s="152" t="s">
        <v>290</v>
      </c>
      <c r="E2661" s="167" t="s">
        <v>1</v>
      </c>
      <c r="F2661" s="168" t="s">
        <v>306</v>
      </c>
      <c r="H2661" s="169">
        <v>1042.3989999999999</v>
      </c>
      <c r="I2661" s="170"/>
      <c r="L2661" s="166"/>
      <c r="M2661" s="171"/>
      <c r="T2661" s="172"/>
      <c r="AT2661" s="167" t="s">
        <v>290</v>
      </c>
      <c r="AU2661" s="167" t="s">
        <v>85</v>
      </c>
      <c r="AV2661" s="14" t="s">
        <v>105</v>
      </c>
      <c r="AW2661" s="14" t="s">
        <v>32</v>
      </c>
      <c r="AX2661" s="14" t="s">
        <v>76</v>
      </c>
      <c r="AY2661" s="167" t="s">
        <v>282</v>
      </c>
    </row>
    <row r="2662" spans="2:51" s="15" customFormat="1" x14ac:dyDescent="0.2">
      <c r="B2662" s="173"/>
      <c r="D2662" s="152" t="s">
        <v>290</v>
      </c>
      <c r="E2662" s="174" t="s">
        <v>1</v>
      </c>
      <c r="F2662" s="175" t="s">
        <v>1602</v>
      </c>
      <c r="H2662" s="174" t="s">
        <v>1</v>
      </c>
      <c r="I2662" s="176"/>
      <c r="L2662" s="173"/>
      <c r="M2662" s="177"/>
      <c r="T2662" s="178"/>
      <c r="AT2662" s="174" t="s">
        <v>290</v>
      </c>
      <c r="AU2662" s="174" t="s">
        <v>85</v>
      </c>
      <c r="AV2662" s="15" t="s">
        <v>83</v>
      </c>
      <c r="AW2662" s="15" t="s">
        <v>32</v>
      </c>
      <c r="AX2662" s="15" t="s">
        <v>76</v>
      </c>
      <c r="AY2662" s="174" t="s">
        <v>282</v>
      </c>
    </row>
    <row r="2663" spans="2:51" s="12" customFormat="1" x14ac:dyDescent="0.2">
      <c r="B2663" s="151"/>
      <c r="D2663" s="152" t="s">
        <v>290</v>
      </c>
      <c r="E2663" s="153" t="s">
        <v>1</v>
      </c>
      <c r="F2663" s="154" t="s">
        <v>3243</v>
      </c>
      <c r="H2663" s="155">
        <v>2880.5880000000002</v>
      </c>
      <c r="I2663" s="156"/>
      <c r="L2663" s="151"/>
      <c r="M2663" s="157"/>
      <c r="T2663" s="158"/>
      <c r="AT2663" s="153" t="s">
        <v>290</v>
      </c>
      <c r="AU2663" s="153" t="s">
        <v>85</v>
      </c>
      <c r="AV2663" s="12" t="s">
        <v>85</v>
      </c>
      <c r="AW2663" s="12" t="s">
        <v>32</v>
      </c>
      <c r="AX2663" s="12" t="s">
        <v>76</v>
      </c>
      <c r="AY2663" s="153" t="s">
        <v>282</v>
      </c>
    </row>
    <row r="2664" spans="2:51" s="14" customFormat="1" x14ac:dyDescent="0.2">
      <c r="B2664" s="166"/>
      <c r="D2664" s="152" t="s">
        <v>290</v>
      </c>
      <c r="E2664" s="167" t="s">
        <v>1</v>
      </c>
      <c r="F2664" s="168" t="s">
        <v>306</v>
      </c>
      <c r="H2664" s="169">
        <v>2880.5880000000002</v>
      </c>
      <c r="I2664" s="170"/>
      <c r="L2664" s="166"/>
      <c r="M2664" s="171"/>
      <c r="T2664" s="172"/>
      <c r="AT2664" s="167" t="s">
        <v>290</v>
      </c>
      <c r="AU2664" s="167" t="s">
        <v>85</v>
      </c>
      <c r="AV2664" s="14" t="s">
        <v>105</v>
      </c>
      <c r="AW2664" s="14" t="s">
        <v>32</v>
      </c>
      <c r="AX2664" s="14" t="s">
        <v>76</v>
      </c>
      <c r="AY2664" s="167" t="s">
        <v>282</v>
      </c>
    </row>
    <row r="2665" spans="2:51" s="15" customFormat="1" x14ac:dyDescent="0.2">
      <c r="B2665" s="173"/>
      <c r="D2665" s="152" t="s">
        <v>290</v>
      </c>
      <c r="E2665" s="174" t="s">
        <v>1</v>
      </c>
      <c r="F2665" s="175" t="s">
        <v>1602</v>
      </c>
      <c r="H2665" s="174" t="s">
        <v>1</v>
      </c>
      <c r="I2665" s="176"/>
      <c r="L2665" s="173"/>
      <c r="M2665" s="177"/>
      <c r="T2665" s="178"/>
      <c r="AT2665" s="174" t="s">
        <v>290</v>
      </c>
      <c r="AU2665" s="174" t="s">
        <v>85</v>
      </c>
      <c r="AV2665" s="15" t="s">
        <v>83</v>
      </c>
      <c r="AW2665" s="15" t="s">
        <v>32</v>
      </c>
      <c r="AX2665" s="15" t="s">
        <v>76</v>
      </c>
      <c r="AY2665" s="174" t="s">
        <v>282</v>
      </c>
    </row>
    <row r="2666" spans="2:51" s="12" customFormat="1" x14ac:dyDescent="0.2">
      <c r="B2666" s="151"/>
      <c r="D2666" s="152" t="s">
        <v>290</v>
      </c>
      <c r="E2666" s="153" t="s">
        <v>1</v>
      </c>
      <c r="F2666" s="154" t="s">
        <v>3244</v>
      </c>
      <c r="H2666" s="155">
        <v>181.256</v>
      </c>
      <c r="I2666" s="156"/>
      <c r="L2666" s="151"/>
      <c r="M2666" s="157"/>
      <c r="T2666" s="158"/>
      <c r="AT2666" s="153" t="s">
        <v>290</v>
      </c>
      <c r="AU2666" s="153" t="s">
        <v>85</v>
      </c>
      <c r="AV2666" s="12" t="s">
        <v>85</v>
      </c>
      <c r="AW2666" s="12" t="s">
        <v>32</v>
      </c>
      <c r="AX2666" s="12" t="s">
        <v>76</v>
      </c>
      <c r="AY2666" s="153" t="s">
        <v>282</v>
      </c>
    </row>
    <row r="2667" spans="2:51" s="12" customFormat="1" x14ac:dyDescent="0.2">
      <c r="B2667" s="151"/>
      <c r="D2667" s="152" t="s">
        <v>290</v>
      </c>
      <c r="E2667" s="153" t="s">
        <v>1</v>
      </c>
      <c r="F2667" s="154" t="s">
        <v>3245</v>
      </c>
      <c r="H2667" s="155">
        <v>108.754</v>
      </c>
      <c r="I2667" s="156"/>
      <c r="L2667" s="151"/>
      <c r="M2667" s="157"/>
      <c r="T2667" s="158"/>
      <c r="AT2667" s="153" t="s">
        <v>290</v>
      </c>
      <c r="AU2667" s="153" t="s">
        <v>85</v>
      </c>
      <c r="AV2667" s="12" t="s">
        <v>85</v>
      </c>
      <c r="AW2667" s="12" t="s">
        <v>32</v>
      </c>
      <c r="AX2667" s="12" t="s">
        <v>76</v>
      </c>
      <c r="AY2667" s="153" t="s">
        <v>282</v>
      </c>
    </row>
    <row r="2668" spans="2:51" s="14" customFormat="1" x14ac:dyDescent="0.2">
      <c r="B2668" s="166"/>
      <c r="D2668" s="152" t="s">
        <v>290</v>
      </c>
      <c r="E2668" s="167" t="s">
        <v>1</v>
      </c>
      <c r="F2668" s="168" t="s">
        <v>306</v>
      </c>
      <c r="H2668" s="169">
        <v>290.01</v>
      </c>
      <c r="I2668" s="170"/>
      <c r="L2668" s="166"/>
      <c r="M2668" s="171"/>
      <c r="T2668" s="172"/>
      <c r="AT2668" s="167" t="s">
        <v>290</v>
      </c>
      <c r="AU2668" s="167" t="s">
        <v>85</v>
      </c>
      <c r="AV2668" s="14" t="s">
        <v>105</v>
      </c>
      <c r="AW2668" s="14" t="s">
        <v>32</v>
      </c>
      <c r="AX2668" s="14" t="s">
        <v>76</v>
      </c>
      <c r="AY2668" s="167" t="s">
        <v>282</v>
      </c>
    </row>
    <row r="2669" spans="2:51" s="15" customFormat="1" x14ac:dyDescent="0.2">
      <c r="B2669" s="173"/>
      <c r="D2669" s="152" t="s">
        <v>290</v>
      </c>
      <c r="E2669" s="174" t="s">
        <v>1</v>
      </c>
      <c r="F2669" s="175" t="s">
        <v>1922</v>
      </c>
      <c r="H2669" s="174" t="s">
        <v>1</v>
      </c>
      <c r="I2669" s="176"/>
      <c r="L2669" s="173"/>
      <c r="M2669" s="177"/>
      <c r="T2669" s="178"/>
      <c r="AT2669" s="174" t="s">
        <v>290</v>
      </c>
      <c r="AU2669" s="174" t="s">
        <v>85</v>
      </c>
      <c r="AV2669" s="15" t="s">
        <v>83</v>
      </c>
      <c r="AW2669" s="15" t="s">
        <v>32</v>
      </c>
      <c r="AX2669" s="15" t="s">
        <v>76</v>
      </c>
      <c r="AY2669" s="174" t="s">
        <v>282</v>
      </c>
    </row>
    <row r="2670" spans="2:51" s="12" customFormat="1" x14ac:dyDescent="0.2">
      <c r="B2670" s="151"/>
      <c r="D2670" s="152" t="s">
        <v>290</v>
      </c>
      <c r="E2670" s="153" t="s">
        <v>1</v>
      </c>
      <c r="F2670" s="154" t="s">
        <v>3246</v>
      </c>
      <c r="H2670" s="155">
        <v>234.72399999999999</v>
      </c>
      <c r="I2670" s="156"/>
      <c r="L2670" s="151"/>
      <c r="M2670" s="157"/>
      <c r="T2670" s="158"/>
      <c r="AT2670" s="153" t="s">
        <v>290</v>
      </c>
      <c r="AU2670" s="153" t="s">
        <v>85</v>
      </c>
      <c r="AV2670" s="12" t="s">
        <v>85</v>
      </c>
      <c r="AW2670" s="12" t="s">
        <v>32</v>
      </c>
      <c r="AX2670" s="12" t="s">
        <v>76</v>
      </c>
      <c r="AY2670" s="153" t="s">
        <v>282</v>
      </c>
    </row>
    <row r="2671" spans="2:51" s="14" customFormat="1" x14ac:dyDescent="0.2">
      <c r="B2671" s="166"/>
      <c r="D2671" s="152" t="s">
        <v>290</v>
      </c>
      <c r="E2671" s="167" t="s">
        <v>1</v>
      </c>
      <c r="F2671" s="168" t="s">
        <v>306</v>
      </c>
      <c r="H2671" s="169">
        <v>234.72399999999999</v>
      </c>
      <c r="I2671" s="170"/>
      <c r="L2671" s="166"/>
      <c r="M2671" s="171"/>
      <c r="T2671" s="172"/>
      <c r="AT2671" s="167" t="s">
        <v>290</v>
      </c>
      <c r="AU2671" s="167" t="s">
        <v>85</v>
      </c>
      <c r="AV2671" s="14" t="s">
        <v>105</v>
      </c>
      <c r="AW2671" s="14" t="s">
        <v>32</v>
      </c>
      <c r="AX2671" s="14" t="s">
        <v>76</v>
      </c>
      <c r="AY2671" s="167" t="s">
        <v>282</v>
      </c>
    </row>
    <row r="2672" spans="2:51" s="13" customFormat="1" x14ac:dyDescent="0.2">
      <c r="B2672" s="159"/>
      <c r="D2672" s="152" t="s">
        <v>290</v>
      </c>
      <c r="E2672" s="160" t="s">
        <v>1</v>
      </c>
      <c r="F2672" s="161" t="s">
        <v>292</v>
      </c>
      <c r="H2672" s="162">
        <v>4447.7209999999995</v>
      </c>
      <c r="I2672" s="163"/>
      <c r="L2672" s="159"/>
      <c r="M2672" s="164"/>
      <c r="T2672" s="165"/>
      <c r="AT2672" s="160" t="s">
        <v>290</v>
      </c>
      <c r="AU2672" s="160" t="s">
        <v>85</v>
      </c>
      <c r="AV2672" s="13" t="s">
        <v>288</v>
      </c>
      <c r="AW2672" s="13" t="s">
        <v>32</v>
      </c>
      <c r="AX2672" s="13" t="s">
        <v>83</v>
      </c>
      <c r="AY2672" s="160" t="s">
        <v>282</v>
      </c>
    </row>
    <row r="2673" spans="2:65" s="11" customFormat="1" ht="22.9" customHeight="1" x14ac:dyDescent="0.2">
      <c r="B2673" s="125"/>
      <c r="D2673" s="126" t="s">
        <v>75</v>
      </c>
      <c r="E2673" s="135" t="s">
        <v>3247</v>
      </c>
      <c r="F2673" s="135" t="s">
        <v>3248</v>
      </c>
      <c r="I2673" s="128"/>
      <c r="J2673" s="136">
        <f>BK2673</f>
        <v>0</v>
      </c>
      <c r="L2673" s="125"/>
      <c r="M2673" s="130"/>
      <c r="P2673" s="131">
        <f>SUM(P2674:P2693)</f>
        <v>0</v>
      </c>
      <c r="R2673" s="131">
        <f>SUM(R2674:R2693)</f>
        <v>3.40470446</v>
      </c>
      <c r="T2673" s="132">
        <f>SUM(T2674:T2693)</f>
        <v>0</v>
      </c>
      <c r="AR2673" s="126" t="s">
        <v>85</v>
      </c>
      <c r="AT2673" s="133" t="s">
        <v>75</v>
      </c>
      <c r="AU2673" s="133" t="s">
        <v>83</v>
      </c>
      <c r="AY2673" s="126" t="s">
        <v>282</v>
      </c>
      <c r="BK2673" s="134">
        <f>SUM(BK2674:BK2693)</f>
        <v>0</v>
      </c>
    </row>
    <row r="2674" spans="2:65" s="1" customFormat="1" ht="24.2" customHeight="1" x14ac:dyDescent="0.2">
      <c r="B2674" s="32"/>
      <c r="C2674" s="137" t="s">
        <v>3249</v>
      </c>
      <c r="D2674" s="137" t="s">
        <v>284</v>
      </c>
      <c r="E2674" s="138" t="s">
        <v>3250</v>
      </c>
      <c r="F2674" s="139" t="s">
        <v>3251</v>
      </c>
      <c r="G2674" s="140" t="s">
        <v>287</v>
      </c>
      <c r="H2674" s="141">
        <v>732.78899999999999</v>
      </c>
      <c r="I2674" s="142"/>
      <c r="J2674" s="143">
        <f>ROUND(I2674*H2674,2)</f>
        <v>0</v>
      </c>
      <c r="K2674" s="144"/>
      <c r="L2674" s="32"/>
      <c r="M2674" s="145" t="s">
        <v>1</v>
      </c>
      <c r="N2674" s="146" t="s">
        <v>41</v>
      </c>
      <c r="P2674" s="147">
        <f>O2674*H2674</f>
        <v>0</v>
      </c>
      <c r="Q2674" s="147">
        <v>3.1800000000000001E-3</v>
      </c>
      <c r="R2674" s="147">
        <f>Q2674*H2674</f>
        <v>2.3302690200000002</v>
      </c>
      <c r="S2674" s="147">
        <v>0</v>
      </c>
      <c r="T2674" s="148">
        <f>S2674*H2674</f>
        <v>0</v>
      </c>
      <c r="AR2674" s="149" t="s">
        <v>199</v>
      </c>
      <c r="AT2674" s="149" t="s">
        <v>284</v>
      </c>
      <c r="AU2674" s="149" t="s">
        <v>85</v>
      </c>
      <c r="AY2674" s="17" t="s">
        <v>282</v>
      </c>
      <c r="BE2674" s="150">
        <f>IF(N2674="základní",J2674,0)</f>
        <v>0</v>
      </c>
      <c r="BF2674" s="150">
        <f>IF(N2674="snížená",J2674,0)</f>
        <v>0</v>
      </c>
      <c r="BG2674" s="150">
        <f>IF(N2674="zákl. přenesená",J2674,0)</f>
        <v>0</v>
      </c>
      <c r="BH2674" s="150">
        <f>IF(N2674="sníž. přenesená",J2674,0)</f>
        <v>0</v>
      </c>
      <c r="BI2674" s="150">
        <f>IF(N2674="nulová",J2674,0)</f>
        <v>0</v>
      </c>
      <c r="BJ2674" s="17" t="s">
        <v>83</v>
      </c>
      <c r="BK2674" s="150">
        <f>ROUND(I2674*H2674,2)</f>
        <v>0</v>
      </c>
      <c r="BL2674" s="17" t="s">
        <v>199</v>
      </c>
      <c r="BM2674" s="149" t="s">
        <v>3252</v>
      </c>
    </row>
    <row r="2675" spans="2:65" s="15" customFormat="1" x14ac:dyDescent="0.2">
      <c r="B2675" s="173"/>
      <c r="D2675" s="152" t="s">
        <v>290</v>
      </c>
      <c r="E2675" s="174" t="s">
        <v>1</v>
      </c>
      <c r="F2675" s="175" t="s">
        <v>3253</v>
      </c>
      <c r="H2675" s="174" t="s">
        <v>1</v>
      </c>
      <c r="I2675" s="176"/>
      <c r="L2675" s="173"/>
      <c r="M2675" s="177"/>
      <c r="T2675" s="178"/>
      <c r="AT2675" s="174" t="s">
        <v>290</v>
      </c>
      <c r="AU2675" s="174" t="s">
        <v>85</v>
      </c>
      <c r="AV2675" s="15" t="s">
        <v>83</v>
      </c>
      <c r="AW2675" s="15" t="s">
        <v>32</v>
      </c>
      <c r="AX2675" s="15" t="s">
        <v>76</v>
      </c>
      <c r="AY2675" s="174" t="s">
        <v>282</v>
      </c>
    </row>
    <row r="2676" spans="2:65" s="12" customFormat="1" x14ac:dyDescent="0.2">
      <c r="B2676" s="151"/>
      <c r="D2676" s="152" t="s">
        <v>290</v>
      </c>
      <c r="E2676" s="153" t="s">
        <v>1</v>
      </c>
      <c r="F2676" s="154" t="s">
        <v>3254</v>
      </c>
      <c r="H2676" s="155">
        <v>732.78899999999999</v>
      </c>
      <c r="I2676" s="156"/>
      <c r="L2676" s="151"/>
      <c r="M2676" s="157"/>
      <c r="T2676" s="158"/>
      <c r="AT2676" s="153" t="s">
        <v>290</v>
      </c>
      <c r="AU2676" s="153" t="s">
        <v>85</v>
      </c>
      <c r="AV2676" s="12" t="s">
        <v>85</v>
      </c>
      <c r="AW2676" s="12" t="s">
        <v>32</v>
      </c>
      <c r="AX2676" s="12" t="s">
        <v>76</v>
      </c>
      <c r="AY2676" s="153" t="s">
        <v>282</v>
      </c>
    </row>
    <row r="2677" spans="2:65" s="14" customFormat="1" x14ac:dyDescent="0.2">
      <c r="B2677" s="166"/>
      <c r="D2677" s="152" t="s">
        <v>290</v>
      </c>
      <c r="E2677" s="167" t="s">
        <v>1</v>
      </c>
      <c r="F2677" s="168" t="s">
        <v>306</v>
      </c>
      <c r="H2677" s="169">
        <v>732.78899999999999</v>
      </c>
      <c r="I2677" s="170"/>
      <c r="L2677" s="166"/>
      <c r="M2677" s="171"/>
      <c r="T2677" s="172"/>
      <c r="AT2677" s="167" t="s">
        <v>290</v>
      </c>
      <c r="AU2677" s="167" t="s">
        <v>85</v>
      </c>
      <c r="AV2677" s="14" t="s">
        <v>105</v>
      </c>
      <c r="AW2677" s="14" t="s">
        <v>32</v>
      </c>
      <c r="AX2677" s="14" t="s">
        <v>76</v>
      </c>
      <c r="AY2677" s="167" t="s">
        <v>282</v>
      </c>
    </row>
    <row r="2678" spans="2:65" s="13" customFormat="1" x14ac:dyDescent="0.2">
      <c r="B2678" s="159"/>
      <c r="D2678" s="152" t="s">
        <v>290</v>
      </c>
      <c r="E2678" s="160" t="s">
        <v>1</v>
      </c>
      <c r="F2678" s="161" t="s">
        <v>292</v>
      </c>
      <c r="H2678" s="162">
        <v>732.78899999999999</v>
      </c>
      <c r="I2678" s="163"/>
      <c r="L2678" s="159"/>
      <c r="M2678" s="164"/>
      <c r="T2678" s="165"/>
      <c r="AT2678" s="160" t="s">
        <v>290</v>
      </c>
      <c r="AU2678" s="160" t="s">
        <v>85</v>
      </c>
      <c r="AV2678" s="13" t="s">
        <v>288</v>
      </c>
      <c r="AW2678" s="13" t="s">
        <v>32</v>
      </c>
      <c r="AX2678" s="13" t="s">
        <v>83</v>
      </c>
      <c r="AY2678" s="160" t="s">
        <v>282</v>
      </c>
    </row>
    <row r="2679" spans="2:65" s="1" customFormat="1" ht="21.75" customHeight="1" x14ac:dyDescent="0.2">
      <c r="B2679" s="32"/>
      <c r="C2679" s="137" t="s">
        <v>3255</v>
      </c>
      <c r="D2679" s="137" t="s">
        <v>284</v>
      </c>
      <c r="E2679" s="138" t="s">
        <v>3256</v>
      </c>
      <c r="F2679" s="139" t="s">
        <v>3257</v>
      </c>
      <c r="G2679" s="140" t="s">
        <v>287</v>
      </c>
      <c r="H2679" s="141">
        <v>2011.056</v>
      </c>
      <c r="I2679" s="142"/>
      <c r="J2679" s="143">
        <f>ROUND(I2679*H2679,2)</f>
        <v>0</v>
      </c>
      <c r="K2679" s="144"/>
      <c r="L2679" s="32"/>
      <c r="M2679" s="145" t="s">
        <v>1</v>
      </c>
      <c r="N2679" s="146" t="s">
        <v>41</v>
      </c>
      <c r="P2679" s="147">
        <f>O2679*H2679</f>
        <v>0</v>
      </c>
      <c r="Q2679" s="147">
        <v>2.1000000000000001E-4</v>
      </c>
      <c r="R2679" s="147">
        <f>Q2679*H2679</f>
        <v>0.42232176000000005</v>
      </c>
      <c r="S2679" s="147">
        <v>0</v>
      </c>
      <c r="T2679" s="148">
        <f>S2679*H2679</f>
        <v>0</v>
      </c>
      <c r="AR2679" s="149" t="s">
        <v>199</v>
      </c>
      <c r="AT2679" s="149" t="s">
        <v>284</v>
      </c>
      <c r="AU2679" s="149" t="s">
        <v>85</v>
      </c>
      <c r="AY2679" s="17" t="s">
        <v>282</v>
      </c>
      <c r="BE2679" s="150">
        <f>IF(N2679="základní",J2679,0)</f>
        <v>0</v>
      </c>
      <c r="BF2679" s="150">
        <f>IF(N2679="snížená",J2679,0)</f>
        <v>0</v>
      </c>
      <c r="BG2679" s="150">
        <f>IF(N2679="zákl. přenesená",J2679,0)</f>
        <v>0</v>
      </c>
      <c r="BH2679" s="150">
        <f>IF(N2679="sníž. přenesená",J2679,0)</f>
        <v>0</v>
      </c>
      <c r="BI2679" s="150">
        <f>IF(N2679="nulová",J2679,0)</f>
        <v>0</v>
      </c>
      <c r="BJ2679" s="17" t="s">
        <v>83</v>
      </c>
      <c r="BK2679" s="150">
        <f>ROUND(I2679*H2679,2)</f>
        <v>0</v>
      </c>
      <c r="BL2679" s="17" t="s">
        <v>199</v>
      </c>
      <c r="BM2679" s="149" t="s">
        <v>3258</v>
      </c>
    </row>
    <row r="2680" spans="2:65" s="15" customFormat="1" x14ac:dyDescent="0.2">
      <c r="B2680" s="173"/>
      <c r="D2680" s="152" t="s">
        <v>290</v>
      </c>
      <c r="E2680" s="174" t="s">
        <v>1</v>
      </c>
      <c r="F2680" s="175" t="s">
        <v>3253</v>
      </c>
      <c r="H2680" s="174" t="s">
        <v>1</v>
      </c>
      <c r="I2680" s="176"/>
      <c r="L2680" s="173"/>
      <c r="M2680" s="177"/>
      <c r="T2680" s="178"/>
      <c r="AT2680" s="174" t="s">
        <v>290</v>
      </c>
      <c r="AU2680" s="174" t="s">
        <v>85</v>
      </c>
      <c r="AV2680" s="15" t="s">
        <v>83</v>
      </c>
      <c r="AW2680" s="15" t="s">
        <v>32</v>
      </c>
      <c r="AX2680" s="15" t="s">
        <v>76</v>
      </c>
      <c r="AY2680" s="174" t="s">
        <v>282</v>
      </c>
    </row>
    <row r="2681" spans="2:65" s="12" customFormat="1" x14ac:dyDescent="0.2">
      <c r="B2681" s="151"/>
      <c r="D2681" s="152" t="s">
        <v>290</v>
      </c>
      <c r="E2681" s="153" t="s">
        <v>1</v>
      </c>
      <c r="F2681" s="154" t="s">
        <v>3259</v>
      </c>
      <c r="H2681" s="155">
        <v>370.13600000000002</v>
      </c>
      <c r="I2681" s="156"/>
      <c r="L2681" s="151"/>
      <c r="M2681" s="157"/>
      <c r="T2681" s="158"/>
      <c r="AT2681" s="153" t="s">
        <v>290</v>
      </c>
      <c r="AU2681" s="153" t="s">
        <v>85</v>
      </c>
      <c r="AV2681" s="12" t="s">
        <v>85</v>
      </c>
      <c r="AW2681" s="12" t="s">
        <v>32</v>
      </c>
      <c r="AX2681" s="12" t="s">
        <v>76</v>
      </c>
      <c r="AY2681" s="153" t="s">
        <v>282</v>
      </c>
    </row>
    <row r="2682" spans="2:65" s="15" customFormat="1" x14ac:dyDescent="0.2">
      <c r="B2682" s="173"/>
      <c r="D2682" s="152" t="s">
        <v>290</v>
      </c>
      <c r="E2682" s="174" t="s">
        <v>1</v>
      </c>
      <c r="F2682" s="175" t="s">
        <v>3260</v>
      </c>
      <c r="H2682" s="174" t="s">
        <v>1</v>
      </c>
      <c r="I2682" s="176"/>
      <c r="L2682" s="173"/>
      <c r="M2682" s="177"/>
      <c r="T2682" s="178"/>
      <c r="AT2682" s="174" t="s">
        <v>290</v>
      </c>
      <c r="AU2682" s="174" t="s">
        <v>85</v>
      </c>
      <c r="AV2682" s="15" t="s">
        <v>83</v>
      </c>
      <c r="AW2682" s="15" t="s">
        <v>32</v>
      </c>
      <c r="AX2682" s="15" t="s">
        <v>76</v>
      </c>
      <c r="AY2682" s="174" t="s">
        <v>282</v>
      </c>
    </row>
    <row r="2683" spans="2:65" s="12" customFormat="1" x14ac:dyDescent="0.2">
      <c r="B2683" s="151"/>
      <c r="D2683" s="152" t="s">
        <v>290</v>
      </c>
      <c r="E2683" s="153" t="s">
        <v>1</v>
      </c>
      <c r="F2683" s="154" t="s">
        <v>3261</v>
      </c>
      <c r="H2683" s="155">
        <v>1640.92</v>
      </c>
      <c r="I2683" s="156"/>
      <c r="L2683" s="151"/>
      <c r="M2683" s="157"/>
      <c r="T2683" s="158"/>
      <c r="AT2683" s="153" t="s">
        <v>290</v>
      </c>
      <c r="AU2683" s="153" t="s">
        <v>85</v>
      </c>
      <c r="AV2683" s="12" t="s">
        <v>85</v>
      </c>
      <c r="AW2683" s="12" t="s">
        <v>32</v>
      </c>
      <c r="AX2683" s="12" t="s">
        <v>76</v>
      </c>
      <c r="AY2683" s="153" t="s">
        <v>282</v>
      </c>
    </row>
    <row r="2684" spans="2:65" s="13" customFormat="1" x14ac:dyDescent="0.2">
      <c r="B2684" s="159"/>
      <c r="D2684" s="152" t="s">
        <v>290</v>
      </c>
      <c r="E2684" s="160" t="s">
        <v>1</v>
      </c>
      <c r="F2684" s="161" t="s">
        <v>292</v>
      </c>
      <c r="H2684" s="162">
        <v>2011.056</v>
      </c>
      <c r="I2684" s="163"/>
      <c r="L2684" s="159"/>
      <c r="M2684" s="164"/>
      <c r="T2684" s="165"/>
      <c r="AT2684" s="160" t="s">
        <v>290</v>
      </c>
      <c r="AU2684" s="160" t="s">
        <v>85</v>
      </c>
      <c r="AV2684" s="13" t="s">
        <v>288</v>
      </c>
      <c r="AW2684" s="13" t="s">
        <v>32</v>
      </c>
      <c r="AX2684" s="13" t="s">
        <v>83</v>
      </c>
      <c r="AY2684" s="160" t="s">
        <v>282</v>
      </c>
    </row>
    <row r="2685" spans="2:65" s="1" customFormat="1" ht="33" customHeight="1" x14ac:dyDescent="0.2">
      <c r="B2685" s="32"/>
      <c r="C2685" s="137" t="s">
        <v>3262</v>
      </c>
      <c r="D2685" s="137" t="s">
        <v>284</v>
      </c>
      <c r="E2685" s="138" t="s">
        <v>3263</v>
      </c>
      <c r="F2685" s="139" t="s">
        <v>3264</v>
      </c>
      <c r="G2685" s="140" t="s">
        <v>287</v>
      </c>
      <c r="H2685" s="141">
        <v>395.036</v>
      </c>
      <c r="I2685" s="142"/>
      <c r="J2685" s="143">
        <f>ROUND(I2685*H2685,2)</f>
        <v>0</v>
      </c>
      <c r="K2685" s="144"/>
      <c r="L2685" s="32"/>
      <c r="M2685" s="145" t="s">
        <v>1</v>
      </c>
      <c r="N2685" s="146" t="s">
        <v>41</v>
      </c>
      <c r="P2685" s="147">
        <f>O2685*H2685</f>
        <v>0</v>
      </c>
      <c r="Q2685" s="147">
        <v>2.7999999999999998E-4</v>
      </c>
      <c r="R2685" s="147">
        <f>Q2685*H2685</f>
        <v>0.11061007999999999</v>
      </c>
      <c r="S2685" s="147">
        <v>0</v>
      </c>
      <c r="T2685" s="148">
        <f>S2685*H2685</f>
        <v>0</v>
      </c>
      <c r="AR2685" s="149" t="s">
        <v>199</v>
      </c>
      <c r="AT2685" s="149" t="s">
        <v>284</v>
      </c>
      <c r="AU2685" s="149" t="s">
        <v>85</v>
      </c>
      <c r="AY2685" s="17" t="s">
        <v>282</v>
      </c>
      <c r="BE2685" s="150">
        <f>IF(N2685="základní",J2685,0)</f>
        <v>0</v>
      </c>
      <c r="BF2685" s="150">
        <f>IF(N2685="snížená",J2685,0)</f>
        <v>0</v>
      </c>
      <c r="BG2685" s="150">
        <f>IF(N2685="zákl. přenesená",J2685,0)</f>
        <v>0</v>
      </c>
      <c r="BH2685" s="150">
        <f>IF(N2685="sníž. přenesená",J2685,0)</f>
        <v>0</v>
      </c>
      <c r="BI2685" s="150">
        <f>IF(N2685="nulová",J2685,0)</f>
        <v>0</v>
      </c>
      <c r="BJ2685" s="17" t="s">
        <v>83</v>
      </c>
      <c r="BK2685" s="150">
        <f>ROUND(I2685*H2685,2)</f>
        <v>0</v>
      </c>
      <c r="BL2685" s="17" t="s">
        <v>199</v>
      </c>
      <c r="BM2685" s="149" t="s">
        <v>3265</v>
      </c>
    </row>
    <row r="2686" spans="2:65" s="15" customFormat="1" x14ac:dyDescent="0.2">
      <c r="B2686" s="173"/>
      <c r="D2686" s="152" t="s">
        <v>290</v>
      </c>
      <c r="E2686" s="174" t="s">
        <v>1</v>
      </c>
      <c r="F2686" s="175" t="s">
        <v>3253</v>
      </c>
      <c r="H2686" s="174" t="s">
        <v>1</v>
      </c>
      <c r="I2686" s="176"/>
      <c r="L2686" s="173"/>
      <c r="M2686" s="177"/>
      <c r="T2686" s="178"/>
      <c r="AT2686" s="174" t="s">
        <v>290</v>
      </c>
      <c r="AU2686" s="174" t="s">
        <v>85</v>
      </c>
      <c r="AV2686" s="15" t="s">
        <v>83</v>
      </c>
      <c r="AW2686" s="15" t="s">
        <v>32</v>
      </c>
      <c r="AX2686" s="15" t="s">
        <v>76</v>
      </c>
      <c r="AY2686" s="174" t="s">
        <v>282</v>
      </c>
    </row>
    <row r="2687" spans="2:65" s="12" customFormat="1" x14ac:dyDescent="0.2">
      <c r="B2687" s="151"/>
      <c r="D2687" s="152" t="s">
        <v>290</v>
      </c>
      <c r="E2687" s="153" t="s">
        <v>1</v>
      </c>
      <c r="F2687" s="154" t="s">
        <v>3266</v>
      </c>
      <c r="H2687" s="155">
        <v>395.036</v>
      </c>
      <c r="I2687" s="156"/>
      <c r="L2687" s="151"/>
      <c r="M2687" s="157"/>
      <c r="T2687" s="158"/>
      <c r="AT2687" s="153" t="s">
        <v>290</v>
      </c>
      <c r="AU2687" s="153" t="s">
        <v>85</v>
      </c>
      <c r="AV2687" s="12" t="s">
        <v>85</v>
      </c>
      <c r="AW2687" s="12" t="s">
        <v>32</v>
      </c>
      <c r="AX2687" s="12" t="s">
        <v>76</v>
      </c>
      <c r="AY2687" s="153" t="s">
        <v>282</v>
      </c>
    </row>
    <row r="2688" spans="2:65" s="14" customFormat="1" x14ac:dyDescent="0.2">
      <c r="B2688" s="166"/>
      <c r="D2688" s="152" t="s">
        <v>290</v>
      </c>
      <c r="E2688" s="167" t="s">
        <v>1</v>
      </c>
      <c r="F2688" s="168" t="s">
        <v>306</v>
      </c>
      <c r="H2688" s="169">
        <v>395.036</v>
      </c>
      <c r="I2688" s="170"/>
      <c r="L2688" s="166"/>
      <c r="M2688" s="171"/>
      <c r="T2688" s="172"/>
      <c r="AT2688" s="167" t="s">
        <v>290</v>
      </c>
      <c r="AU2688" s="167" t="s">
        <v>85</v>
      </c>
      <c r="AV2688" s="14" t="s">
        <v>105</v>
      </c>
      <c r="AW2688" s="14" t="s">
        <v>32</v>
      </c>
      <c r="AX2688" s="14" t="s">
        <v>76</v>
      </c>
      <c r="AY2688" s="167" t="s">
        <v>282</v>
      </c>
    </row>
    <row r="2689" spans="2:65" s="13" customFormat="1" x14ac:dyDescent="0.2">
      <c r="B2689" s="159"/>
      <c r="D2689" s="152" t="s">
        <v>290</v>
      </c>
      <c r="E2689" s="160" t="s">
        <v>1</v>
      </c>
      <c r="F2689" s="161" t="s">
        <v>292</v>
      </c>
      <c r="H2689" s="162">
        <v>395.036</v>
      </c>
      <c r="I2689" s="163"/>
      <c r="L2689" s="159"/>
      <c r="M2689" s="164"/>
      <c r="T2689" s="165"/>
      <c r="AT2689" s="160" t="s">
        <v>290</v>
      </c>
      <c r="AU2689" s="160" t="s">
        <v>85</v>
      </c>
      <c r="AV2689" s="13" t="s">
        <v>288</v>
      </c>
      <c r="AW2689" s="13" t="s">
        <v>32</v>
      </c>
      <c r="AX2689" s="13" t="s">
        <v>83</v>
      </c>
      <c r="AY2689" s="160" t="s">
        <v>282</v>
      </c>
    </row>
    <row r="2690" spans="2:65" s="1" customFormat="1" ht="24.2" customHeight="1" x14ac:dyDescent="0.2">
      <c r="B2690" s="32"/>
      <c r="C2690" s="137" t="s">
        <v>3267</v>
      </c>
      <c r="D2690" s="137" t="s">
        <v>284</v>
      </c>
      <c r="E2690" s="138" t="s">
        <v>3268</v>
      </c>
      <c r="F2690" s="139" t="s">
        <v>3269</v>
      </c>
      <c r="G2690" s="140" t="s">
        <v>287</v>
      </c>
      <c r="H2690" s="141">
        <v>1640.92</v>
      </c>
      <c r="I2690" s="142"/>
      <c r="J2690" s="143">
        <f>ROUND(I2690*H2690,2)</f>
        <v>0</v>
      </c>
      <c r="K2690" s="144"/>
      <c r="L2690" s="32"/>
      <c r="M2690" s="145" t="s">
        <v>1</v>
      </c>
      <c r="N2690" s="146" t="s">
        <v>41</v>
      </c>
      <c r="P2690" s="147">
        <f>O2690*H2690</f>
        <v>0</v>
      </c>
      <c r="Q2690" s="147">
        <v>3.3E-4</v>
      </c>
      <c r="R2690" s="147">
        <f>Q2690*H2690</f>
        <v>0.54150359999999997</v>
      </c>
      <c r="S2690" s="147">
        <v>0</v>
      </c>
      <c r="T2690" s="148">
        <f>S2690*H2690</f>
        <v>0</v>
      </c>
      <c r="AR2690" s="149" t="s">
        <v>199</v>
      </c>
      <c r="AT2690" s="149" t="s">
        <v>284</v>
      </c>
      <c r="AU2690" s="149" t="s">
        <v>85</v>
      </c>
      <c r="AY2690" s="17" t="s">
        <v>282</v>
      </c>
      <c r="BE2690" s="150">
        <f>IF(N2690="základní",J2690,0)</f>
        <v>0</v>
      </c>
      <c r="BF2690" s="150">
        <f>IF(N2690="snížená",J2690,0)</f>
        <v>0</v>
      </c>
      <c r="BG2690" s="150">
        <f>IF(N2690="zákl. přenesená",J2690,0)</f>
        <v>0</v>
      </c>
      <c r="BH2690" s="150">
        <f>IF(N2690="sníž. přenesená",J2690,0)</f>
        <v>0</v>
      </c>
      <c r="BI2690" s="150">
        <f>IF(N2690="nulová",J2690,0)</f>
        <v>0</v>
      </c>
      <c r="BJ2690" s="17" t="s">
        <v>83</v>
      </c>
      <c r="BK2690" s="150">
        <f>ROUND(I2690*H2690,2)</f>
        <v>0</v>
      </c>
      <c r="BL2690" s="17" t="s">
        <v>199</v>
      </c>
      <c r="BM2690" s="149" t="s">
        <v>3270</v>
      </c>
    </row>
    <row r="2691" spans="2:65" s="12" customFormat="1" x14ac:dyDescent="0.2">
      <c r="B2691" s="151"/>
      <c r="D2691" s="152" t="s">
        <v>290</v>
      </c>
      <c r="E2691" s="153" t="s">
        <v>1</v>
      </c>
      <c r="F2691" s="154" t="s">
        <v>3261</v>
      </c>
      <c r="H2691" s="155">
        <v>1640.92</v>
      </c>
      <c r="I2691" s="156"/>
      <c r="L2691" s="151"/>
      <c r="M2691" s="157"/>
      <c r="T2691" s="158"/>
      <c r="AT2691" s="153" t="s">
        <v>290</v>
      </c>
      <c r="AU2691" s="153" t="s">
        <v>85</v>
      </c>
      <c r="AV2691" s="12" t="s">
        <v>85</v>
      </c>
      <c r="AW2691" s="12" t="s">
        <v>32</v>
      </c>
      <c r="AX2691" s="12" t="s">
        <v>76</v>
      </c>
      <c r="AY2691" s="153" t="s">
        <v>282</v>
      </c>
    </row>
    <row r="2692" spans="2:65" s="14" customFormat="1" x14ac:dyDescent="0.2">
      <c r="B2692" s="166"/>
      <c r="D2692" s="152" t="s">
        <v>290</v>
      </c>
      <c r="E2692" s="167" t="s">
        <v>1</v>
      </c>
      <c r="F2692" s="168" t="s">
        <v>306</v>
      </c>
      <c r="H2692" s="169">
        <v>1640.92</v>
      </c>
      <c r="I2692" s="170"/>
      <c r="L2692" s="166"/>
      <c r="M2692" s="171"/>
      <c r="T2692" s="172"/>
      <c r="AT2692" s="167" t="s">
        <v>290</v>
      </c>
      <c r="AU2692" s="167" t="s">
        <v>85</v>
      </c>
      <c r="AV2692" s="14" t="s">
        <v>105</v>
      </c>
      <c r="AW2692" s="14" t="s">
        <v>32</v>
      </c>
      <c r="AX2692" s="14" t="s">
        <v>76</v>
      </c>
      <c r="AY2692" s="167" t="s">
        <v>282</v>
      </c>
    </row>
    <row r="2693" spans="2:65" s="13" customFormat="1" x14ac:dyDescent="0.2">
      <c r="B2693" s="159"/>
      <c r="D2693" s="152" t="s">
        <v>290</v>
      </c>
      <c r="E2693" s="160" t="s">
        <v>1</v>
      </c>
      <c r="F2693" s="161" t="s">
        <v>292</v>
      </c>
      <c r="H2693" s="162">
        <v>1640.92</v>
      </c>
      <c r="I2693" s="163"/>
      <c r="L2693" s="159"/>
      <c r="M2693" s="164"/>
      <c r="T2693" s="165"/>
      <c r="AT2693" s="160" t="s">
        <v>290</v>
      </c>
      <c r="AU2693" s="160" t="s">
        <v>85</v>
      </c>
      <c r="AV2693" s="13" t="s">
        <v>288</v>
      </c>
      <c r="AW2693" s="13" t="s">
        <v>32</v>
      </c>
      <c r="AX2693" s="13" t="s">
        <v>83</v>
      </c>
      <c r="AY2693" s="160" t="s">
        <v>282</v>
      </c>
    </row>
    <row r="2694" spans="2:65" s="11" customFormat="1" ht="22.9" customHeight="1" x14ac:dyDescent="0.2">
      <c r="B2694" s="125"/>
      <c r="D2694" s="126" t="s">
        <v>75</v>
      </c>
      <c r="E2694" s="135" t="s">
        <v>3271</v>
      </c>
      <c r="F2694" s="135" t="s">
        <v>3272</v>
      </c>
      <c r="I2694" s="128"/>
      <c r="J2694" s="136">
        <f>BK2694</f>
        <v>0</v>
      </c>
      <c r="L2694" s="125"/>
      <c r="M2694" s="130"/>
      <c r="P2694" s="131">
        <f>SUM(P2695:P2712)</f>
        <v>0</v>
      </c>
      <c r="R2694" s="131">
        <f>SUM(R2695:R2712)</f>
        <v>1.06778792</v>
      </c>
      <c r="T2694" s="132">
        <f>SUM(T2695:T2712)</f>
        <v>0</v>
      </c>
      <c r="AR2694" s="126" t="s">
        <v>85</v>
      </c>
      <c r="AT2694" s="133" t="s">
        <v>75</v>
      </c>
      <c r="AU2694" s="133" t="s">
        <v>83</v>
      </c>
      <c r="AY2694" s="126" t="s">
        <v>282</v>
      </c>
      <c r="BK2694" s="134">
        <f>SUM(BK2695:BK2712)</f>
        <v>0</v>
      </c>
    </row>
    <row r="2695" spans="2:65" s="1" customFormat="1" ht="21.75" customHeight="1" x14ac:dyDescent="0.2">
      <c r="B2695" s="32"/>
      <c r="C2695" s="137" t="s">
        <v>3273</v>
      </c>
      <c r="D2695" s="137" t="s">
        <v>284</v>
      </c>
      <c r="E2695" s="138" t="s">
        <v>3274</v>
      </c>
      <c r="F2695" s="139" t="s">
        <v>3275</v>
      </c>
      <c r="G2695" s="140" t="s">
        <v>613</v>
      </c>
      <c r="H2695" s="141">
        <v>40</v>
      </c>
      <c r="I2695" s="142"/>
      <c r="J2695" s="143">
        <f>ROUND(I2695*H2695,2)</f>
        <v>0</v>
      </c>
      <c r="K2695" s="144"/>
      <c r="L2695" s="32"/>
      <c r="M2695" s="145" t="s">
        <v>1</v>
      </c>
      <c r="N2695" s="146" t="s">
        <v>41</v>
      </c>
      <c r="P2695" s="147">
        <f>O2695*H2695</f>
        <v>0</v>
      </c>
      <c r="Q2695" s="147">
        <v>0</v>
      </c>
      <c r="R2695" s="147">
        <f>Q2695*H2695</f>
        <v>0</v>
      </c>
      <c r="S2695" s="147">
        <v>0</v>
      </c>
      <c r="T2695" s="148">
        <f>S2695*H2695</f>
        <v>0</v>
      </c>
      <c r="AR2695" s="149" t="s">
        <v>199</v>
      </c>
      <c r="AT2695" s="149" t="s">
        <v>284</v>
      </c>
      <c r="AU2695" s="149" t="s">
        <v>85</v>
      </c>
      <c r="AY2695" s="17" t="s">
        <v>282</v>
      </c>
      <c r="BE2695" s="150">
        <f>IF(N2695="základní",J2695,0)</f>
        <v>0</v>
      </c>
      <c r="BF2695" s="150">
        <f>IF(N2695="snížená",J2695,0)</f>
        <v>0</v>
      </c>
      <c r="BG2695" s="150">
        <f>IF(N2695="zákl. přenesená",J2695,0)</f>
        <v>0</v>
      </c>
      <c r="BH2695" s="150">
        <f>IF(N2695="sníž. přenesená",J2695,0)</f>
        <v>0</v>
      </c>
      <c r="BI2695" s="150">
        <f>IF(N2695="nulová",J2695,0)</f>
        <v>0</v>
      </c>
      <c r="BJ2695" s="17" t="s">
        <v>83</v>
      </c>
      <c r="BK2695" s="150">
        <f>ROUND(I2695*H2695,2)</f>
        <v>0</v>
      </c>
      <c r="BL2695" s="17" t="s">
        <v>199</v>
      </c>
      <c r="BM2695" s="149" t="s">
        <v>3276</v>
      </c>
    </row>
    <row r="2696" spans="2:65" s="12" customFormat="1" x14ac:dyDescent="0.2">
      <c r="B2696" s="151"/>
      <c r="D2696" s="152" t="s">
        <v>290</v>
      </c>
      <c r="E2696" s="153" t="s">
        <v>1</v>
      </c>
      <c r="F2696" s="154" t="s">
        <v>3277</v>
      </c>
      <c r="H2696" s="155">
        <v>40</v>
      </c>
      <c r="I2696" s="156"/>
      <c r="L2696" s="151"/>
      <c r="M2696" s="157"/>
      <c r="T2696" s="158"/>
      <c r="AT2696" s="153" t="s">
        <v>290</v>
      </c>
      <c r="AU2696" s="153" t="s">
        <v>85</v>
      </c>
      <c r="AV2696" s="12" t="s">
        <v>85</v>
      </c>
      <c r="AW2696" s="12" t="s">
        <v>32</v>
      </c>
      <c r="AX2696" s="12" t="s">
        <v>76</v>
      </c>
      <c r="AY2696" s="153" t="s">
        <v>282</v>
      </c>
    </row>
    <row r="2697" spans="2:65" s="13" customFormat="1" x14ac:dyDescent="0.2">
      <c r="B2697" s="159"/>
      <c r="D2697" s="152" t="s">
        <v>290</v>
      </c>
      <c r="E2697" s="160" t="s">
        <v>1</v>
      </c>
      <c r="F2697" s="161" t="s">
        <v>292</v>
      </c>
      <c r="H2697" s="162">
        <v>40</v>
      </c>
      <c r="I2697" s="163"/>
      <c r="L2697" s="159"/>
      <c r="M2697" s="164"/>
      <c r="T2697" s="165"/>
      <c r="AT2697" s="160" t="s">
        <v>290</v>
      </c>
      <c r="AU2697" s="160" t="s">
        <v>85</v>
      </c>
      <c r="AV2697" s="13" t="s">
        <v>288</v>
      </c>
      <c r="AW2697" s="13" t="s">
        <v>32</v>
      </c>
      <c r="AX2697" s="13" t="s">
        <v>83</v>
      </c>
      <c r="AY2697" s="160" t="s">
        <v>282</v>
      </c>
    </row>
    <row r="2698" spans="2:65" s="1" customFormat="1" ht="66.75" customHeight="1" x14ac:dyDescent="0.2">
      <c r="B2698" s="32"/>
      <c r="C2698" s="179" t="s">
        <v>3278</v>
      </c>
      <c r="D2698" s="179" t="s">
        <v>1020</v>
      </c>
      <c r="E2698" s="180" t="s">
        <v>3279</v>
      </c>
      <c r="F2698" s="181" t="s">
        <v>3280</v>
      </c>
      <c r="G2698" s="182" t="s">
        <v>287</v>
      </c>
      <c r="H2698" s="183">
        <v>30.518000000000001</v>
      </c>
      <c r="I2698" s="184"/>
      <c r="J2698" s="185">
        <f>ROUND(I2698*H2698,2)</f>
        <v>0</v>
      </c>
      <c r="K2698" s="186"/>
      <c r="L2698" s="187"/>
      <c r="M2698" s="188" t="s">
        <v>1</v>
      </c>
      <c r="N2698" s="189" t="s">
        <v>41</v>
      </c>
      <c r="P2698" s="147">
        <f>O2698*H2698</f>
        <v>0</v>
      </c>
      <c r="Q2698" s="147">
        <v>1.1999999999999999E-3</v>
      </c>
      <c r="R2698" s="147">
        <f>Q2698*H2698</f>
        <v>3.6621599999999997E-2</v>
      </c>
      <c r="S2698" s="147">
        <v>0</v>
      </c>
      <c r="T2698" s="148">
        <f>S2698*H2698</f>
        <v>0</v>
      </c>
      <c r="AR2698" s="149" t="s">
        <v>498</v>
      </c>
      <c r="AT2698" s="149" t="s">
        <v>1020</v>
      </c>
      <c r="AU2698" s="149" t="s">
        <v>85</v>
      </c>
      <c r="AY2698" s="17" t="s">
        <v>282</v>
      </c>
      <c r="BE2698" s="150">
        <f>IF(N2698="základní",J2698,0)</f>
        <v>0</v>
      </c>
      <c r="BF2698" s="150">
        <f>IF(N2698="snížená",J2698,0)</f>
        <v>0</v>
      </c>
      <c r="BG2698" s="150">
        <f>IF(N2698="zákl. přenesená",J2698,0)</f>
        <v>0</v>
      </c>
      <c r="BH2698" s="150">
        <f>IF(N2698="sníž. přenesená",J2698,0)</f>
        <v>0</v>
      </c>
      <c r="BI2698" s="150">
        <f>IF(N2698="nulová",J2698,0)</f>
        <v>0</v>
      </c>
      <c r="BJ2698" s="17" t="s">
        <v>83</v>
      </c>
      <c r="BK2698" s="150">
        <f>ROUND(I2698*H2698,2)</f>
        <v>0</v>
      </c>
      <c r="BL2698" s="17" t="s">
        <v>199</v>
      </c>
      <c r="BM2698" s="149" t="s">
        <v>3281</v>
      </c>
    </row>
    <row r="2699" spans="2:65" s="12" customFormat="1" x14ac:dyDescent="0.2">
      <c r="B2699" s="151"/>
      <c r="D2699" s="152" t="s">
        <v>290</v>
      </c>
      <c r="E2699" s="153" t="s">
        <v>1</v>
      </c>
      <c r="F2699" s="154" t="s">
        <v>3282</v>
      </c>
      <c r="H2699" s="155">
        <v>11.718</v>
      </c>
      <c r="I2699" s="156"/>
      <c r="L2699" s="151"/>
      <c r="M2699" s="157"/>
      <c r="T2699" s="158"/>
      <c r="AT2699" s="153" t="s">
        <v>290</v>
      </c>
      <c r="AU2699" s="153" t="s">
        <v>85</v>
      </c>
      <c r="AV2699" s="12" t="s">
        <v>85</v>
      </c>
      <c r="AW2699" s="12" t="s">
        <v>32</v>
      </c>
      <c r="AX2699" s="12" t="s">
        <v>76</v>
      </c>
      <c r="AY2699" s="153" t="s">
        <v>282</v>
      </c>
    </row>
    <row r="2700" spans="2:65" s="12" customFormat="1" x14ac:dyDescent="0.2">
      <c r="B2700" s="151"/>
      <c r="D2700" s="152" t="s">
        <v>290</v>
      </c>
      <c r="E2700" s="153" t="s">
        <v>1</v>
      </c>
      <c r="F2700" s="154" t="s">
        <v>3283</v>
      </c>
      <c r="H2700" s="155">
        <v>12.04</v>
      </c>
      <c r="I2700" s="156"/>
      <c r="L2700" s="151"/>
      <c r="M2700" s="157"/>
      <c r="T2700" s="158"/>
      <c r="AT2700" s="153" t="s">
        <v>290</v>
      </c>
      <c r="AU2700" s="153" t="s">
        <v>85</v>
      </c>
      <c r="AV2700" s="12" t="s">
        <v>85</v>
      </c>
      <c r="AW2700" s="12" t="s">
        <v>32</v>
      </c>
      <c r="AX2700" s="12" t="s">
        <v>76</v>
      </c>
      <c r="AY2700" s="153" t="s">
        <v>282</v>
      </c>
    </row>
    <row r="2701" spans="2:65" s="12" customFormat="1" x14ac:dyDescent="0.2">
      <c r="B2701" s="151"/>
      <c r="D2701" s="152" t="s">
        <v>290</v>
      </c>
      <c r="E2701" s="153" t="s">
        <v>1</v>
      </c>
      <c r="F2701" s="154" t="s">
        <v>3284</v>
      </c>
      <c r="H2701" s="155">
        <v>6.76</v>
      </c>
      <c r="I2701" s="156"/>
      <c r="L2701" s="151"/>
      <c r="M2701" s="157"/>
      <c r="T2701" s="158"/>
      <c r="AT2701" s="153" t="s">
        <v>290</v>
      </c>
      <c r="AU2701" s="153" t="s">
        <v>85</v>
      </c>
      <c r="AV2701" s="12" t="s">
        <v>85</v>
      </c>
      <c r="AW2701" s="12" t="s">
        <v>32</v>
      </c>
      <c r="AX2701" s="12" t="s">
        <v>76</v>
      </c>
      <c r="AY2701" s="153" t="s">
        <v>282</v>
      </c>
    </row>
    <row r="2702" spans="2:65" s="13" customFormat="1" x14ac:dyDescent="0.2">
      <c r="B2702" s="159"/>
      <c r="D2702" s="152" t="s">
        <v>290</v>
      </c>
      <c r="E2702" s="160" t="s">
        <v>1</v>
      </c>
      <c r="F2702" s="161" t="s">
        <v>292</v>
      </c>
      <c r="H2702" s="162">
        <v>30.518000000000001</v>
      </c>
      <c r="I2702" s="163"/>
      <c r="L2702" s="159"/>
      <c r="M2702" s="164"/>
      <c r="T2702" s="165"/>
      <c r="AT2702" s="160" t="s">
        <v>290</v>
      </c>
      <c r="AU2702" s="160" t="s">
        <v>85</v>
      </c>
      <c r="AV2702" s="13" t="s">
        <v>288</v>
      </c>
      <c r="AW2702" s="13" t="s">
        <v>32</v>
      </c>
      <c r="AX2702" s="13" t="s">
        <v>83</v>
      </c>
      <c r="AY2702" s="160" t="s">
        <v>282</v>
      </c>
    </row>
    <row r="2703" spans="2:65" s="1" customFormat="1" ht="66.75" customHeight="1" x14ac:dyDescent="0.2">
      <c r="B2703" s="32"/>
      <c r="C2703" s="179" t="s">
        <v>3285</v>
      </c>
      <c r="D2703" s="179" t="s">
        <v>1020</v>
      </c>
      <c r="E2703" s="180" t="s">
        <v>3286</v>
      </c>
      <c r="F2703" s="181" t="s">
        <v>3287</v>
      </c>
      <c r="G2703" s="182" t="s">
        <v>287</v>
      </c>
      <c r="H2703" s="183">
        <v>191.01599999999999</v>
      </c>
      <c r="I2703" s="184"/>
      <c r="J2703" s="185">
        <f>ROUND(I2703*H2703,2)</f>
        <v>0</v>
      </c>
      <c r="K2703" s="186"/>
      <c r="L2703" s="187"/>
      <c r="M2703" s="188" t="s">
        <v>1</v>
      </c>
      <c r="N2703" s="189" t="s">
        <v>41</v>
      </c>
      <c r="P2703" s="147">
        <f>O2703*H2703</f>
        <v>0</v>
      </c>
      <c r="Q2703" s="147">
        <v>4.7699999999999999E-3</v>
      </c>
      <c r="R2703" s="147">
        <f>Q2703*H2703</f>
        <v>0.91114631999999995</v>
      </c>
      <c r="S2703" s="147">
        <v>0</v>
      </c>
      <c r="T2703" s="148">
        <f>S2703*H2703</f>
        <v>0</v>
      </c>
      <c r="AR2703" s="149" t="s">
        <v>498</v>
      </c>
      <c r="AT2703" s="149" t="s">
        <v>1020</v>
      </c>
      <c r="AU2703" s="149" t="s">
        <v>85</v>
      </c>
      <c r="AY2703" s="17" t="s">
        <v>282</v>
      </c>
      <c r="BE2703" s="150">
        <f>IF(N2703="základní",J2703,0)</f>
        <v>0</v>
      </c>
      <c r="BF2703" s="150">
        <f>IF(N2703="snížená",J2703,0)</f>
        <v>0</v>
      </c>
      <c r="BG2703" s="150">
        <f>IF(N2703="zákl. přenesená",J2703,0)</f>
        <v>0</v>
      </c>
      <c r="BH2703" s="150">
        <f>IF(N2703="sníž. přenesená",J2703,0)</f>
        <v>0</v>
      </c>
      <c r="BI2703" s="150">
        <f>IF(N2703="nulová",J2703,0)</f>
        <v>0</v>
      </c>
      <c r="BJ2703" s="17" t="s">
        <v>83</v>
      </c>
      <c r="BK2703" s="150">
        <f>ROUND(I2703*H2703,2)</f>
        <v>0</v>
      </c>
      <c r="BL2703" s="17" t="s">
        <v>199</v>
      </c>
      <c r="BM2703" s="149" t="s">
        <v>3288</v>
      </c>
    </row>
    <row r="2704" spans="2:65" s="12" customFormat="1" x14ac:dyDescent="0.2">
      <c r="B2704" s="151"/>
      <c r="D2704" s="152" t="s">
        <v>290</v>
      </c>
      <c r="E2704" s="153" t="s">
        <v>1</v>
      </c>
      <c r="F2704" s="154" t="s">
        <v>3289</v>
      </c>
      <c r="H2704" s="155">
        <v>69.12</v>
      </c>
      <c r="I2704" s="156"/>
      <c r="L2704" s="151"/>
      <c r="M2704" s="157"/>
      <c r="T2704" s="158"/>
      <c r="AT2704" s="153" t="s">
        <v>290</v>
      </c>
      <c r="AU2704" s="153" t="s">
        <v>85</v>
      </c>
      <c r="AV2704" s="12" t="s">
        <v>85</v>
      </c>
      <c r="AW2704" s="12" t="s">
        <v>32</v>
      </c>
      <c r="AX2704" s="12" t="s">
        <v>76</v>
      </c>
      <c r="AY2704" s="153" t="s">
        <v>282</v>
      </c>
    </row>
    <row r="2705" spans="2:65" s="12" customFormat="1" x14ac:dyDescent="0.2">
      <c r="B2705" s="151"/>
      <c r="D2705" s="152" t="s">
        <v>290</v>
      </c>
      <c r="E2705" s="153" t="s">
        <v>1</v>
      </c>
      <c r="F2705" s="154" t="s">
        <v>3290</v>
      </c>
      <c r="H2705" s="155">
        <v>60.6</v>
      </c>
      <c r="I2705" s="156"/>
      <c r="L2705" s="151"/>
      <c r="M2705" s="157"/>
      <c r="T2705" s="158"/>
      <c r="AT2705" s="153" t="s">
        <v>290</v>
      </c>
      <c r="AU2705" s="153" t="s">
        <v>85</v>
      </c>
      <c r="AV2705" s="12" t="s">
        <v>85</v>
      </c>
      <c r="AW2705" s="12" t="s">
        <v>32</v>
      </c>
      <c r="AX2705" s="12" t="s">
        <v>76</v>
      </c>
      <c r="AY2705" s="153" t="s">
        <v>282</v>
      </c>
    </row>
    <row r="2706" spans="2:65" s="12" customFormat="1" x14ac:dyDescent="0.2">
      <c r="B2706" s="151"/>
      <c r="D2706" s="152" t="s">
        <v>290</v>
      </c>
      <c r="E2706" s="153" t="s">
        <v>1</v>
      </c>
      <c r="F2706" s="154" t="s">
        <v>3291</v>
      </c>
      <c r="H2706" s="155">
        <v>24.24</v>
      </c>
      <c r="I2706" s="156"/>
      <c r="L2706" s="151"/>
      <c r="M2706" s="157"/>
      <c r="T2706" s="158"/>
      <c r="AT2706" s="153" t="s">
        <v>290</v>
      </c>
      <c r="AU2706" s="153" t="s">
        <v>85</v>
      </c>
      <c r="AV2706" s="12" t="s">
        <v>85</v>
      </c>
      <c r="AW2706" s="12" t="s">
        <v>32</v>
      </c>
      <c r="AX2706" s="12" t="s">
        <v>76</v>
      </c>
      <c r="AY2706" s="153" t="s">
        <v>282</v>
      </c>
    </row>
    <row r="2707" spans="2:65" s="12" customFormat="1" x14ac:dyDescent="0.2">
      <c r="B2707" s="151"/>
      <c r="D2707" s="152" t="s">
        <v>290</v>
      </c>
      <c r="E2707" s="153" t="s">
        <v>1</v>
      </c>
      <c r="F2707" s="154" t="s">
        <v>3292</v>
      </c>
      <c r="H2707" s="155">
        <v>17.568000000000001</v>
      </c>
      <c r="I2707" s="156"/>
      <c r="L2707" s="151"/>
      <c r="M2707" s="157"/>
      <c r="T2707" s="158"/>
      <c r="AT2707" s="153" t="s">
        <v>290</v>
      </c>
      <c r="AU2707" s="153" t="s">
        <v>85</v>
      </c>
      <c r="AV2707" s="12" t="s">
        <v>85</v>
      </c>
      <c r="AW2707" s="12" t="s">
        <v>32</v>
      </c>
      <c r="AX2707" s="12" t="s">
        <v>76</v>
      </c>
      <c r="AY2707" s="153" t="s">
        <v>282</v>
      </c>
    </row>
    <row r="2708" spans="2:65" s="12" customFormat="1" x14ac:dyDescent="0.2">
      <c r="B2708" s="151"/>
      <c r="D2708" s="152" t="s">
        <v>290</v>
      </c>
      <c r="E2708" s="153" t="s">
        <v>1</v>
      </c>
      <c r="F2708" s="154" t="s">
        <v>3293</v>
      </c>
      <c r="H2708" s="155">
        <v>19.488</v>
      </c>
      <c r="I2708" s="156"/>
      <c r="L2708" s="151"/>
      <c r="M2708" s="157"/>
      <c r="T2708" s="158"/>
      <c r="AT2708" s="153" t="s">
        <v>290</v>
      </c>
      <c r="AU2708" s="153" t="s">
        <v>85</v>
      </c>
      <c r="AV2708" s="12" t="s">
        <v>85</v>
      </c>
      <c r="AW2708" s="12" t="s">
        <v>32</v>
      </c>
      <c r="AX2708" s="12" t="s">
        <v>76</v>
      </c>
      <c r="AY2708" s="153" t="s">
        <v>282</v>
      </c>
    </row>
    <row r="2709" spans="2:65" s="13" customFormat="1" x14ac:dyDescent="0.2">
      <c r="B2709" s="159"/>
      <c r="D2709" s="152" t="s">
        <v>290</v>
      </c>
      <c r="E2709" s="160" t="s">
        <v>1</v>
      </c>
      <c r="F2709" s="161" t="s">
        <v>292</v>
      </c>
      <c r="H2709" s="162">
        <v>191.01599999999999</v>
      </c>
      <c r="I2709" s="163"/>
      <c r="L2709" s="159"/>
      <c r="M2709" s="164"/>
      <c r="T2709" s="165"/>
      <c r="AT2709" s="160" t="s">
        <v>290</v>
      </c>
      <c r="AU2709" s="160" t="s">
        <v>85</v>
      </c>
      <c r="AV2709" s="13" t="s">
        <v>288</v>
      </c>
      <c r="AW2709" s="13" t="s">
        <v>32</v>
      </c>
      <c r="AX2709" s="13" t="s">
        <v>83</v>
      </c>
      <c r="AY2709" s="160" t="s">
        <v>282</v>
      </c>
    </row>
    <row r="2710" spans="2:65" s="1" customFormat="1" ht="16.5" customHeight="1" x14ac:dyDescent="0.2">
      <c r="B2710" s="32"/>
      <c r="C2710" s="137" t="s">
        <v>3294</v>
      </c>
      <c r="D2710" s="137" t="s">
        <v>284</v>
      </c>
      <c r="E2710" s="138" t="s">
        <v>3295</v>
      </c>
      <c r="F2710" s="139" t="s">
        <v>3296</v>
      </c>
      <c r="G2710" s="140" t="s">
        <v>613</v>
      </c>
      <c r="H2710" s="141">
        <v>2</v>
      </c>
      <c r="I2710" s="142"/>
      <c r="J2710" s="143">
        <f>ROUND(I2710*H2710,2)</f>
        <v>0</v>
      </c>
      <c r="K2710" s="144"/>
      <c r="L2710" s="32"/>
      <c r="M2710" s="145" t="s">
        <v>1</v>
      </c>
      <c r="N2710" s="146" t="s">
        <v>41</v>
      </c>
      <c r="P2710" s="147">
        <f>O2710*H2710</f>
        <v>0</v>
      </c>
      <c r="Q2710" s="147">
        <v>1.0000000000000001E-5</v>
      </c>
      <c r="R2710" s="147">
        <f>Q2710*H2710</f>
        <v>2.0000000000000002E-5</v>
      </c>
      <c r="S2710" s="147">
        <v>0</v>
      </c>
      <c r="T2710" s="148">
        <f>S2710*H2710</f>
        <v>0</v>
      </c>
      <c r="AR2710" s="149" t="s">
        <v>199</v>
      </c>
      <c r="AT2710" s="149" t="s">
        <v>284</v>
      </c>
      <c r="AU2710" s="149" t="s">
        <v>85</v>
      </c>
      <c r="AY2710" s="17" t="s">
        <v>282</v>
      </c>
      <c r="BE2710" s="150">
        <f>IF(N2710="základní",J2710,0)</f>
        <v>0</v>
      </c>
      <c r="BF2710" s="150">
        <f>IF(N2710="snížená",J2710,0)</f>
        <v>0</v>
      </c>
      <c r="BG2710" s="150">
        <f>IF(N2710="zákl. přenesená",J2710,0)</f>
        <v>0</v>
      </c>
      <c r="BH2710" s="150">
        <f>IF(N2710="sníž. přenesená",J2710,0)</f>
        <v>0</v>
      </c>
      <c r="BI2710" s="150">
        <f>IF(N2710="nulová",J2710,0)</f>
        <v>0</v>
      </c>
      <c r="BJ2710" s="17" t="s">
        <v>83</v>
      </c>
      <c r="BK2710" s="150">
        <f>ROUND(I2710*H2710,2)</f>
        <v>0</v>
      </c>
      <c r="BL2710" s="17" t="s">
        <v>199</v>
      </c>
      <c r="BM2710" s="149" t="s">
        <v>3297</v>
      </c>
    </row>
    <row r="2711" spans="2:65" s="1" customFormat="1" ht="62.65" customHeight="1" x14ac:dyDescent="0.2">
      <c r="B2711" s="32"/>
      <c r="C2711" s="179" t="s">
        <v>3298</v>
      </c>
      <c r="D2711" s="179" t="s">
        <v>1020</v>
      </c>
      <c r="E2711" s="180" t="s">
        <v>3299</v>
      </c>
      <c r="F2711" s="181" t="s">
        <v>3300</v>
      </c>
      <c r="G2711" s="182" t="s">
        <v>613</v>
      </c>
      <c r="H2711" s="183">
        <v>2</v>
      </c>
      <c r="I2711" s="184"/>
      <c r="J2711" s="185">
        <f>ROUND(I2711*H2711,2)</f>
        <v>0</v>
      </c>
      <c r="K2711" s="186"/>
      <c r="L2711" s="187"/>
      <c r="M2711" s="188" t="s">
        <v>1</v>
      </c>
      <c r="N2711" s="189" t="s">
        <v>41</v>
      </c>
      <c r="P2711" s="147">
        <f>O2711*H2711</f>
        <v>0</v>
      </c>
      <c r="Q2711" s="147">
        <v>0.06</v>
      </c>
      <c r="R2711" s="147">
        <f>Q2711*H2711</f>
        <v>0.12</v>
      </c>
      <c r="S2711" s="147">
        <v>0</v>
      </c>
      <c r="T2711" s="148">
        <f>S2711*H2711</f>
        <v>0</v>
      </c>
      <c r="AR2711" s="149" t="s">
        <v>498</v>
      </c>
      <c r="AT2711" s="149" t="s">
        <v>1020</v>
      </c>
      <c r="AU2711" s="149" t="s">
        <v>85</v>
      </c>
      <c r="AY2711" s="17" t="s">
        <v>282</v>
      </c>
      <c r="BE2711" s="150">
        <f>IF(N2711="základní",J2711,0)</f>
        <v>0</v>
      </c>
      <c r="BF2711" s="150">
        <f>IF(N2711="snížená",J2711,0)</f>
        <v>0</v>
      </c>
      <c r="BG2711" s="150">
        <f>IF(N2711="zákl. přenesená",J2711,0)</f>
        <v>0</v>
      </c>
      <c r="BH2711" s="150">
        <f>IF(N2711="sníž. přenesená",J2711,0)</f>
        <v>0</v>
      </c>
      <c r="BI2711" s="150">
        <f>IF(N2711="nulová",J2711,0)</f>
        <v>0</v>
      </c>
      <c r="BJ2711" s="17" t="s">
        <v>83</v>
      </c>
      <c r="BK2711" s="150">
        <f>ROUND(I2711*H2711,2)</f>
        <v>0</v>
      </c>
      <c r="BL2711" s="17" t="s">
        <v>199</v>
      </c>
      <c r="BM2711" s="149" t="s">
        <v>3301</v>
      </c>
    </row>
    <row r="2712" spans="2:65" s="1" customFormat="1" ht="24.2" customHeight="1" x14ac:dyDescent="0.2">
      <c r="B2712" s="32"/>
      <c r="C2712" s="137" t="s">
        <v>3302</v>
      </c>
      <c r="D2712" s="137" t="s">
        <v>284</v>
      </c>
      <c r="E2712" s="138" t="s">
        <v>3303</v>
      </c>
      <c r="F2712" s="139" t="s">
        <v>3304</v>
      </c>
      <c r="G2712" s="140" t="s">
        <v>376</v>
      </c>
      <c r="H2712" s="141">
        <v>1.0680000000000001</v>
      </c>
      <c r="I2712" s="142"/>
      <c r="J2712" s="143">
        <f>ROUND(I2712*H2712,2)</f>
        <v>0</v>
      </c>
      <c r="K2712" s="144"/>
      <c r="L2712" s="32"/>
      <c r="M2712" s="145" t="s">
        <v>1</v>
      </c>
      <c r="N2712" s="146" t="s">
        <v>41</v>
      </c>
      <c r="P2712" s="147">
        <f>O2712*H2712</f>
        <v>0</v>
      </c>
      <c r="Q2712" s="147">
        <v>0</v>
      </c>
      <c r="R2712" s="147">
        <f>Q2712*H2712</f>
        <v>0</v>
      </c>
      <c r="S2712" s="147">
        <v>0</v>
      </c>
      <c r="T2712" s="148">
        <f>S2712*H2712</f>
        <v>0</v>
      </c>
      <c r="AR2712" s="149" t="s">
        <v>199</v>
      </c>
      <c r="AT2712" s="149" t="s">
        <v>284</v>
      </c>
      <c r="AU2712" s="149" t="s">
        <v>85</v>
      </c>
      <c r="AY2712" s="17" t="s">
        <v>282</v>
      </c>
      <c r="BE2712" s="150">
        <f>IF(N2712="základní",J2712,0)</f>
        <v>0</v>
      </c>
      <c r="BF2712" s="150">
        <f>IF(N2712="snížená",J2712,0)</f>
        <v>0</v>
      </c>
      <c r="BG2712" s="150">
        <f>IF(N2712="zákl. přenesená",J2712,0)</f>
        <v>0</v>
      </c>
      <c r="BH2712" s="150">
        <f>IF(N2712="sníž. přenesená",J2712,0)</f>
        <v>0</v>
      </c>
      <c r="BI2712" s="150">
        <f>IF(N2712="nulová",J2712,0)</f>
        <v>0</v>
      </c>
      <c r="BJ2712" s="17" t="s">
        <v>83</v>
      </c>
      <c r="BK2712" s="150">
        <f>ROUND(I2712*H2712,2)</f>
        <v>0</v>
      </c>
      <c r="BL2712" s="17" t="s">
        <v>199</v>
      </c>
      <c r="BM2712" s="149" t="s">
        <v>3305</v>
      </c>
    </row>
    <row r="2713" spans="2:65" s="11" customFormat="1" ht="22.9" customHeight="1" x14ac:dyDescent="0.2">
      <c r="B2713" s="125"/>
      <c r="D2713" s="126" t="s">
        <v>75</v>
      </c>
      <c r="E2713" s="135" t="s">
        <v>3306</v>
      </c>
      <c r="F2713" s="135" t="s">
        <v>3307</v>
      </c>
      <c r="I2713" s="128"/>
      <c r="J2713" s="136">
        <f>BK2713</f>
        <v>0</v>
      </c>
      <c r="L2713" s="125"/>
      <c r="M2713" s="130"/>
      <c r="P2713" s="131">
        <f>SUM(P2714:P2733)</f>
        <v>0</v>
      </c>
      <c r="R2713" s="131">
        <f>SUM(R2714:R2733)</f>
        <v>1.9000264799999997</v>
      </c>
      <c r="T2713" s="132">
        <f>SUM(T2714:T2733)</f>
        <v>0</v>
      </c>
      <c r="AR2713" s="126" t="s">
        <v>85</v>
      </c>
      <c r="AT2713" s="133" t="s">
        <v>75</v>
      </c>
      <c r="AU2713" s="133" t="s">
        <v>83</v>
      </c>
      <c r="AY2713" s="126" t="s">
        <v>282</v>
      </c>
      <c r="BK2713" s="134">
        <f>SUM(BK2714:BK2733)</f>
        <v>0</v>
      </c>
    </row>
    <row r="2714" spans="2:65" s="1" customFormat="1" ht="21.75" customHeight="1" x14ac:dyDescent="0.2">
      <c r="B2714" s="32"/>
      <c r="C2714" s="137" t="s">
        <v>3308</v>
      </c>
      <c r="D2714" s="137" t="s">
        <v>284</v>
      </c>
      <c r="E2714" s="138" t="s">
        <v>3309</v>
      </c>
      <c r="F2714" s="139" t="s">
        <v>3310</v>
      </c>
      <c r="G2714" s="140" t="s">
        <v>613</v>
      </c>
      <c r="H2714" s="141">
        <v>1</v>
      </c>
      <c r="I2714" s="142"/>
      <c r="J2714" s="143">
        <f>ROUND(I2714*H2714,2)</f>
        <v>0</v>
      </c>
      <c r="K2714" s="144"/>
      <c r="L2714" s="32"/>
      <c r="M2714" s="145" t="s">
        <v>1</v>
      </c>
      <c r="N2714" s="146" t="s">
        <v>41</v>
      </c>
      <c r="P2714" s="147">
        <f>O2714*H2714</f>
        <v>0</v>
      </c>
      <c r="Q2714" s="147">
        <v>0</v>
      </c>
      <c r="R2714" s="147">
        <f>Q2714*H2714</f>
        <v>0</v>
      </c>
      <c r="S2714" s="147">
        <v>0</v>
      </c>
      <c r="T2714" s="148">
        <f>S2714*H2714</f>
        <v>0</v>
      </c>
      <c r="AR2714" s="149" t="s">
        <v>199</v>
      </c>
      <c r="AT2714" s="149" t="s">
        <v>284</v>
      </c>
      <c r="AU2714" s="149" t="s">
        <v>85</v>
      </c>
      <c r="AY2714" s="17" t="s">
        <v>282</v>
      </c>
      <c r="BE2714" s="150">
        <f>IF(N2714="základní",J2714,0)</f>
        <v>0</v>
      </c>
      <c r="BF2714" s="150">
        <f>IF(N2714="snížená",J2714,0)</f>
        <v>0</v>
      </c>
      <c r="BG2714" s="150">
        <f>IF(N2714="zákl. přenesená",J2714,0)</f>
        <v>0</v>
      </c>
      <c r="BH2714" s="150">
        <f>IF(N2714="sníž. přenesená",J2714,0)</f>
        <v>0</v>
      </c>
      <c r="BI2714" s="150">
        <f>IF(N2714="nulová",J2714,0)</f>
        <v>0</v>
      </c>
      <c r="BJ2714" s="17" t="s">
        <v>83</v>
      </c>
      <c r="BK2714" s="150">
        <f>ROUND(I2714*H2714,2)</f>
        <v>0</v>
      </c>
      <c r="BL2714" s="17" t="s">
        <v>199</v>
      </c>
      <c r="BM2714" s="149" t="s">
        <v>3311</v>
      </c>
    </row>
    <row r="2715" spans="2:65" s="1" customFormat="1" ht="76.349999999999994" customHeight="1" x14ac:dyDescent="0.2">
      <c r="B2715" s="32"/>
      <c r="C2715" s="179" t="s">
        <v>3312</v>
      </c>
      <c r="D2715" s="179" t="s">
        <v>1020</v>
      </c>
      <c r="E2715" s="180" t="s">
        <v>3313</v>
      </c>
      <c r="F2715" s="181" t="s">
        <v>3314</v>
      </c>
      <c r="G2715" s="182" t="s">
        <v>613</v>
      </c>
      <c r="H2715" s="183">
        <v>1</v>
      </c>
      <c r="I2715" s="184"/>
      <c r="J2715" s="185">
        <f>ROUND(I2715*H2715,2)</f>
        <v>0</v>
      </c>
      <c r="K2715" s="186"/>
      <c r="L2715" s="187"/>
      <c r="M2715" s="188" t="s">
        <v>1</v>
      </c>
      <c r="N2715" s="189" t="s">
        <v>41</v>
      </c>
      <c r="P2715" s="147">
        <f>O2715*H2715</f>
        <v>0</v>
      </c>
      <c r="Q2715" s="147">
        <v>0.27</v>
      </c>
      <c r="R2715" s="147">
        <f>Q2715*H2715</f>
        <v>0.27</v>
      </c>
      <c r="S2715" s="147">
        <v>0</v>
      </c>
      <c r="T2715" s="148">
        <f>S2715*H2715</f>
        <v>0</v>
      </c>
      <c r="AR2715" s="149" t="s">
        <v>498</v>
      </c>
      <c r="AT2715" s="149" t="s">
        <v>1020</v>
      </c>
      <c r="AU2715" s="149" t="s">
        <v>85</v>
      </c>
      <c r="AY2715" s="17" t="s">
        <v>282</v>
      </c>
      <c r="BE2715" s="150">
        <f>IF(N2715="základní",J2715,0)</f>
        <v>0</v>
      </c>
      <c r="BF2715" s="150">
        <f>IF(N2715="snížená",J2715,0)</f>
        <v>0</v>
      </c>
      <c r="BG2715" s="150">
        <f>IF(N2715="zákl. přenesená",J2715,0)</f>
        <v>0</v>
      </c>
      <c r="BH2715" s="150">
        <f>IF(N2715="sníž. přenesená",J2715,0)</f>
        <v>0</v>
      </c>
      <c r="BI2715" s="150">
        <f>IF(N2715="nulová",J2715,0)</f>
        <v>0</v>
      </c>
      <c r="BJ2715" s="17" t="s">
        <v>83</v>
      </c>
      <c r="BK2715" s="150">
        <f>ROUND(I2715*H2715,2)</f>
        <v>0</v>
      </c>
      <c r="BL2715" s="17" t="s">
        <v>199</v>
      </c>
      <c r="BM2715" s="149" t="s">
        <v>3315</v>
      </c>
    </row>
    <row r="2716" spans="2:65" s="1" customFormat="1" ht="24.2" customHeight="1" x14ac:dyDescent="0.2">
      <c r="B2716" s="32"/>
      <c r="C2716" s="137" t="s">
        <v>3316</v>
      </c>
      <c r="D2716" s="137" t="s">
        <v>284</v>
      </c>
      <c r="E2716" s="138" t="s">
        <v>3317</v>
      </c>
      <c r="F2716" s="139" t="s">
        <v>3318</v>
      </c>
      <c r="G2716" s="140" t="s">
        <v>287</v>
      </c>
      <c r="H2716" s="141">
        <v>8.8759999999999994</v>
      </c>
      <c r="I2716" s="142"/>
      <c r="J2716" s="143">
        <f>ROUND(I2716*H2716,2)</f>
        <v>0</v>
      </c>
      <c r="K2716" s="144"/>
      <c r="L2716" s="32"/>
      <c r="M2716" s="145" t="s">
        <v>1</v>
      </c>
      <c r="N2716" s="146" t="s">
        <v>41</v>
      </c>
      <c r="P2716" s="147">
        <f>O2716*H2716</f>
        <v>0</v>
      </c>
      <c r="Q2716" s="147">
        <v>0.14273</v>
      </c>
      <c r="R2716" s="147">
        <f>Q2716*H2716</f>
        <v>1.2668714799999998</v>
      </c>
      <c r="S2716" s="147">
        <v>0</v>
      </c>
      <c r="T2716" s="148">
        <f>S2716*H2716</f>
        <v>0</v>
      </c>
      <c r="AR2716" s="149" t="s">
        <v>199</v>
      </c>
      <c r="AT2716" s="149" t="s">
        <v>284</v>
      </c>
      <c r="AU2716" s="149" t="s">
        <v>85</v>
      </c>
      <c r="AY2716" s="17" t="s">
        <v>282</v>
      </c>
      <c r="BE2716" s="150">
        <f>IF(N2716="základní",J2716,0)</f>
        <v>0</v>
      </c>
      <c r="BF2716" s="150">
        <f>IF(N2716="snížená",J2716,0)</f>
        <v>0</v>
      </c>
      <c r="BG2716" s="150">
        <f>IF(N2716="zákl. přenesená",J2716,0)</f>
        <v>0</v>
      </c>
      <c r="BH2716" s="150">
        <f>IF(N2716="sníž. přenesená",J2716,0)</f>
        <v>0</v>
      </c>
      <c r="BI2716" s="150">
        <f>IF(N2716="nulová",J2716,0)</f>
        <v>0</v>
      </c>
      <c r="BJ2716" s="17" t="s">
        <v>83</v>
      </c>
      <c r="BK2716" s="150">
        <f>ROUND(I2716*H2716,2)</f>
        <v>0</v>
      </c>
      <c r="BL2716" s="17" t="s">
        <v>199</v>
      </c>
      <c r="BM2716" s="149" t="s">
        <v>3319</v>
      </c>
    </row>
    <row r="2717" spans="2:65" s="12" customFormat="1" x14ac:dyDescent="0.2">
      <c r="B2717" s="151"/>
      <c r="D2717" s="152" t="s">
        <v>290</v>
      </c>
      <c r="E2717" s="153" t="s">
        <v>1</v>
      </c>
      <c r="F2717" s="154" t="s">
        <v>3320</v>
      </c>
      <c r="H2717" s="155">
        <v>9.5579999999999998</v>
      </c>
      <c r="I2717" s="156"/>
      <c r="L2717" s="151"/>
      <c r="M2717" s="157"/>
      <c r="T2717" s="158"/>
      <c r="AT2717" s="153" t="s">
        <v>290</v>
      </c>
      <c r="AU2717" s="153" t="s">
        <v>85</v>
      </c>
      <c r="AV2717" s="12" t="s">
        <v>85</v>
      </c>
      <c r="AW2717" s="12" t="s">
        <v>32</v>
      </c>
      <c r="AX2717" s="12" t="s">
        <v>76</v>
      </c>
      <c r="AY2717" s="153" t="s">
        <v>282</v>
      </c>
    </row>
    <row r="2718" spans="2:65" s="12" customFormat="1" x14ac:dyDescent="0.2">
      <c r="B2718" s="151"/>
      <c r="D2718" s="152" t="s">
        <v>290</v>
      </c>
      <c r="E2718" s="153" t="s">
        <v>1</v>
      </c>
      <c r="F2718" s="154" t="s">
        <v>3321</v>
      </c>
      <c r="H2718" s="155">
        <v>-0.68200000000000005</v>
      </c>
      <c r="I2718" s="156"/>
      <c r="L2718" s="151"/>
      <c r="M2718" s="157"/>
      <c r="T2718" s="158"/>
      <c r="AT2718" s="153" t="s">
        <v>290</v>
      </c>
      <c r="AU2718" s="153" t="s">
        <v>85</v>
      </c>
      <c r="AV2718" s="12" t="s">
        <v>85</v>
      </c>
      <c r="AW2718" s="12" t="s">
        <v>32</v>
      </c>
      <c r="AX2718" s="12" t="s">
        <v>76</v>
      </c>
      <c r="AY2718" s="153" t="s">
        <v>282</v>
      </c>
    </row>
    <row r="2719" spans="2:65" s="14" customFormat="1" x14ac:dyDescent="0.2">
      <c r="B2719" s="166"/>
      <c r="D2719" s="152" t="s">
        <v>290</v>
      </c>
      <c r="E2719" s="167" t="s">
        <v>1</v>
      </c>
      <c r="F2719" s="168" t="s">
        <v>306</v>
      </c>
      <c r="H2719" s="169">
        <v>8.8759999999999994</v>
      </c>
      <c r="I2719" s="170"/>
      <c r="L2719" s="166"/>
      <c r="M2719" s="171"/>
      <c r="T2719" s="172"/>
      <c r="AT2719" s="167" t="s">
        <v>290</v>
      </c>
      <c r="AU2719" s="167" t="s">
        <v>85</v>
      </c>
      <c r="AV2719" s="14" t="s">
        <v>105</v>
      </c>
      <c r="AW2719" s="14" t="s">
        <v>32</v>
      </c>
      <c r="AX2719" s="14" t="s">
        <v>76</v>
      </c>
      <c r="AY2719" s="167" t="s">
        <v>282</v>
      </c>
    </row>
    <row r="2720" spans="2:65" s="13" customFormat="1" x14ac:dyDescent="0.2">
      <c r="B2720" s="159"/>
      <c r="D2720" s="152" t="s">
        <v>290</v>
      </c>
      <c r="E2720" s="160" t="s">
        <v>1</v>
      </c>
      <c r="F2720" s="161" t="s">
        <v>292</v>
      </c>
      <c r="H2720" s="162">
        <v>8.8759999999999994</v>
      </c>
      <c r="I2720" s="163"/>
      <c r="L2720" s="159"/>
      <c r="M2720" s="164"/>
      <c r="T2720" s="165"/>
      <c r="AT2720" s="160" t="s">
        <v>290</v>
      </c>
      <c r="AU2720" s="160" t="s">
        <v>85</v>
      </c>
      <c r="AV2720" s="13" t="s">
        <v>288</v>
      </c>
      <c r="AW2720" s="13" t="s">
        <v>32</v>
      </c>
      <c r="AX2720" s="13" t="s">
        <v>83</v>
      </c>
      <c r="AY2720" s="160" t="s">
        <v>282</v>
      </c>
    </row>
    <row r="2721" spans="2:65" s="1" customFormat="1" ht="37.9" customHeight="1" x14ac:dyDescent="0.2">
      <c r="B2721" s="32"/>
      <c r="C2721" s="137" t="s">
        <v>3322</v>
      </c>
      <c r="D2721" s="137" t="s">
        <v>284</v>
      </c>
      <c r="E2721" s="138" t="s">
        <v>3323</v>
      </c>
      <c r="F2721" s="139" t="s">
        <v>3324</v>
      </c>
      <c r="G2721" s="140" t="s">
        <v>2246</v>
      </c>
      <c r="H2721" s="141">
        <v>2</v>
      </c>
      <c r="I2721" s="142"/>
      <c r="J2721" s="143">
        <f>ROUND(I2721*H2721,2)</f>
        <v>0</v>
      </c>
      <c r="K2721" s="144"/>
      <c r="L2721" s="32"/>
      <c r="M2721" s="145" t="s">
        <v>1</v>
      </c>
      <c r="N2721" s="146" t="s">
        <v>41</v>
      </c>
      <c r="P2721" s="147">
        <f>O2721*H2721</f>
        <v>0</v>
      </c>
      <c r="Q2721" s="147">
        <v>0.14273</v>
      </c>
      <c r="R2721" s="147">
        <f>Q2721*H2721</f>
        <v>0.28545999999999999</v>
      </c>
      <c r="S2721" s="147">
        <v>0</v>
      </c>
      <c r="T2721" s="148">
        <f>S2721*H2721</f>
        <v>0</v>
      </c>
      <c r="AR2721" s="149" t="s">
        <v>199</v>
      </c>
      <c r="AT2721" s="149" t="s">
        <v>284</v>
      </c>
      <c r="AU2721" s="149" t="s">
        <v>85</v>
      </c>
      <c r="AY2721" s="17" t="s">
        <v>282</v>
      </c>
      <c r="BE2721" s="150">
        <f>IF(N2721="základní",J2721,0)</f>
        <v>0</v>
      </c>
      <c r="BF2721" s="150">
        <f>IF(N2721="snížená",J2721,0)</f>
        <v>0</v>
      </c>
      <c r="BG2721" s="150">
        <f>IF(N2721="zákl. přenesená",J2721,0)</f>
        <v>0</v>
      </c>
      <c r="BH2721" s="150">
        <f>IF(N2721="sníž. přenesená",J2721,0)</f>
        <v>0</v>
      </c>
      <c r="BI2721" s="150">
        <f>IF(N2721="nulová",J2721,0)</f>
        <v>0</v>
      </c>
      <c r="BJ2721" s="17" t="s">
        <v>83</v>
      </c>
      <c r="BK2721" s="150">
        <f>ROUND(I2721*H2721,2)</f>
        <v>0</v>
      </c>
      <c r="BL2721" s="17" t="s">
        <v>199</v>
      </c>
      <c r="BM2721" s="149" t="s">
        <v>3325</v>
      </c>
    </row>
    <row r="2722" spans="2:65" s="12" customFormat="1" x14ac:dyDescent="0.2">
      <c r="B2722" s="151"/>
      <c r="D2722" s="152" t="s">
        <v>290</v>
      </c>
      <c r="E2722" s="153" t="s">
        <v>1</v>
      </c>
      <c r="F2722" s="154" t="s">
        <v>85</v>
      </c>
      <c r="H2722" s="155">
        <v>2</v>
      </c>
      <c r="I2722" s="156"/>
      <c r="L2722" s="151"/>
      <c r="M2722" s="157"/>
      <c r="T2722" s="158"/>
      <c r="AT2722" s="153" t="s">
        <v>290</v>
      </c>
      <c r="AU2722" s="153" t="s">
        <v>85</v>
      </c>
      <c r="AV2722" s="12" t="s">
        <v>85</v>
      </c>
      <c r="AW2722" s="12" t="s">
        <v>32</v>
      </c>
      <c r="AX2722" s="12" t="s">
        <v>76</v>
      </c>
      <c r="AY2722" s="153" t="s">
        <v>282</v>
      </c>
    </row>
    <row r="2723" spans="2:65" s="13" customFormat="1" x14ac:dyDescent="0.2">
      <c r="B2723" s="159"/>
      <c r="D2723" s="152" t="s">
        <v>290</v>
      </c>
      <c r="E2723" s="160" t="s">
        <v>1</v>
      </c>
      <c r="F2723" s="161" t="s">
        <v>292</v>
      </c>
      <c r="H2723" s="162">
        <v>2</v>
      </c>
      <c r="I2723" s="163"/>
      <c r="L2723" s="159"/>
      <c r="M2723" s="164"/>
      <c r="T2723" s="165"/>
      <c r="AT2723" s="160" t="s">
        <v>290</v>
      </c>
      <c r="AU2723" s="160" t="s">
        <v>85</v>
      </c>
      <c r="AV2723" s="13" t="s">
        <v>288</v>
      </c>
      <c r="AW2723" s="13" t="s">
        <v>32</v>
      </c>
      <c r="AX2723" s="13" t="s">
        <v>83</v>
      </c>
      <c r="AY2723" s="160" t="s">
        <v>282</v>
      </c>
    </row>
    <row r="2724" spans="2:65" s="1" customFormat="1" ht="21.75" customHeight="1" x14ac:dyDescent="0.2">
      <c r="B2724" s="32"/>
      <c r="C2724" s="137" t="s">
        <v>3326</v>
      </c>
      <c r="D2724" s="137" t="s">
        <v>284</v>
      </c>
      <c r="E2724" s="138" t="s">
        <v>3327</v>
      </c>
      <c r="F2724" s="139" t="s">
        <v>3328</v>
      </c>
      <c r="G2724" s="140" t="s">
        <v>471</v>
      </c>
      <c r="H2724" s="141">
        <v>4.25</v>
      </c>
      <c r="I2724" s="142"/>
      <c r="J2724" s="143">
        <f>ROUND(I2724*H2724,2)</f>
        <v>0</v>
      </c>
      <c r="K2724" s="144"/>
      <c r="L2724" s="32"/>
      <c r="M2724" s="145" t="s">
        <v>1</v>
      </c>
      <c r="N2724" s="146" t="s">
        <v>41</v>
      </c>
      <c r="P2724" s="147">
        <f>O2724*H2724</f>
        <v>0</v>
      </c>
      <c r="Q2724" s="147">
        <v>0</v>
      </c>
      <c r="R2724" s="147">
        <f>Q2724*H2724</f>
        <v>0</v>
      </c>
      <c r="S2724" s="147">
        <v>0</v>
      </c>
      <c r="T2724" s="148">
        <f>S2724*H2724</f>
        <v>0</v>
      </c>
      <c r="AR2724" s="149" t="s">
        <v>199</v>
      </c>
      <c r="AT2724" s="149" t="s">
        <v>284</v>
      </c>
      <c r="AU2724" s="149" t="s">
        <v>85</v>
      </c>
      <c r="AY2724" s="17" t="s">
        <v>282</v>
      </c>
      <c r="BE2724" s="150">
        <f>IF(N2724="základní",J2724,0)</f>
        <v>0</v>
      </c>
      <c r="BF2724" s="150">
        <f>IF(N2724="snížená",J2724,0)</f>
        <v>0</v>
      </c>
      <c r="BG2724" s="150">
        <f>IF(N2724="zákl. přenesená",J2724,0)</f>
        <v>0</v>
      </c>
      <c r="BH2724" s="150">
        <f>IF(N2724="sníž. přenesená",J2724,0)</f>
        <v>0</v>
      </c>
      <c r="BI2724" s="150">
        <f>IF(N2724="nulová",J2724,0)</f>
        <v>0</v>
      </c>
      <c r="BJ2724" s="17" t="s">
        <v>83</v>
      </c>
      <c r="BK2724" s="150">
        <f>ROUND(I2724*H2724,2)</f>
        <v>0</v>
      </c>
      <c r="BL2724" s="17" t="s">
        <v>199</v>
      </c>
      <c r="BM2724" s="149" t="s">
        <v>3329</v>
      </c>
    </row>
    <row r="2725" spans="2:65" s="1" customFormat="1" ht="24.2" customHeight="1" x14ac:dyDescent="0.2">
      <c r="B2725" s="32"/>
      <c r="C2725" s="179" t="s">
        <v>3330</v>
      </c>
      <c r="D2725" s="179" t="s">
        <v>1020</v>
      </c>
      <c r="E2725" s="180" t="s">
        <v>3331</v>
      </c>
      <c r="F2725" s="181" t="s">
        <v>3332</v>
      </c>
      <c r="G2725" s="182" t="s">
        <v>613</v>
      </c>
      <c r="H2725" s="183">
        <v>1</v>
      </c>
      <c r="I2725" s="184"/>
      <c r="J2725" s="185">
        <f>ROUND(I2725*H2725,2)</f>
        <v>0</v>
      </c>
      <c r="K2725" s="186"/>
      <c r="L2725" s="187"/>
      <c r="M2725" s="188" t="s">
        <v>1</v>
      </c>
      <c r="N2725" s="189" t="s">
        <v>41</v>
      </c>
      <c r="P2725" s="147">
        <f>O2725*H2725</f>
        <v>0</v>
      </c>
      <c r="Q2725" s="147">
        <v>2.2000000000000001E-3</v>
      </c>
      <c r="R2725" s="147">
        <f>Q2725*H2725</f>
        <v>2.2000000000000001E-3</v>
      </c>
      <c r="S2725" s="147">
        <v>0</v>
      </c>
      <c r="T2725" s="148">
        <f>S2725*H2725</f>
        <v>0</v>
      </c>
      <c r="AR2725" s="149" t="s">
        <v>498</v>
      </c>
      <c r="AT2725" s="149" t="s">
        <v>1020</v>
      </c>
      <c r="AU2725" s="149" t="s">
        <v>85</v>
      </c>
      <c r="AY2725" s="17" t="s">
        <v>282</v>
      </c>
      <c r="BE2725" s="150">
        <f>IF(N2725="základní",J2725,0)</f>
        <v>0</v>
      </c>
      <c r="BF2725" s="150">
        <f>IF(N2725="snížená",J2725,0)</f>
        <v>0</v>
      </c>
      <c r="BG2725" s="150">
        <f>IF(N2725="zákl. přenesená",J2725,0)</f>
        <v>0</v>
      </c>
      <c r="BH2725" s="150">
        <f>IF(N2725="sníž. přenesená",J2725,0)</f>
        <v>0</v>
      </c>
      <c r="BI2725" s="150">
        <f>IF(N2725="nulová",J2725,0)</f>
        <v>0</v>
      </c>
      <c r="BJ2725" s="17" t="s">
        <v>83</v>
      </c>
      <c r="BK2725" s="150">
        <f>ROUND(I2725*H2725,2)</f>
        <v>0</v>
      </c>
      <c r="BL2725" s="17" t="s">
        <v>199</v>
      </c>
      <c r="BM2725" s="149" t="s">
        <v>3333</v>
      </c>
    </row>
    <row r="2726" spans="2:65" s="1" customFormat="1" ht="37.9" customHeight="1" x14ac:dyDescent="0.2">
      <c r="B2726" s="32"/>
      <c r="C2726" s="179" t="s">
        <v>3334</v>
      </c>
      <c r="D2726" s="179" t="s">
        <v>1020</v>
      </c>
      <c r="E2726" s="180" t="s">
        <v>3335</v>
      </c>
      <c r="F2726" s="181" t="s">
        <v>3336</v>
      </c>
      <c r="G2726" s="182" t="s">
        <v>471</v>
      </c>
      <c r="H2726" s="183">
        <v>4.5</v>
      </c>
      <c r="I2726" s="184"/>
      <c r="J2726" s="185">
        <f>ROUND(I2726*H2726,2)</f>
        <v>0</v>
      </c>
      <c r="K2726" s="186"/>
      <c r="L2726" s="187"/>
      <c r="M2726" s="188" t="s">
        <v>1</v>
      </c>
      <c r="N2726" s="189" t="s">
        <v>41</v>
      </c>
      <c r="P2726" s="147">
        <f>O2726*H2726</f>
        <v>0</v>
      </c>
      <c r="Q2726" s="147">
        <v>1.5299999999999999E-3</v>
      </c>
      <c r="R2726" s="147">
        <f>Q2726*H2726</f>
        <v>6.8849999999999996E-3</v>
      </c>
      <c r="S2726" s="147">
        <v>0</v>
      </c>
      <c r="T2726" s="148">
        <f>S2726*H2726</f>
        <v>0</v>
      </c>
      <c r="AR2726" s="149" t="s">
        <v>498</v>
      </c>
      <c r="AT2726" s="149" t="s">
        <v>1020</v>
      </c>
      <c r="AU2726" s="149" t="s">
        <v>85</v>
      </c>
      <c r="AY2726" s="17" t="s">
        <v>282</v>
      </c>
      <c r="BE2726" s="150">
        <f>IF(N2726="základní",J2726,0)</f>
        <v>0</v>
      </c>
      <c r="BF2726" s="150">
        <f>IF(N2726="snížená",J2726,0)</f>
        <v>0</v>
      </c>
      <c r="BG2726" s="150">
        <f>IF(N2726="zákl. přenesená",J2726,0)</f>
        <v>0</v>
      </c>
      <c r="BH2726" s="150">
        <f>IF(N2726="sníž. přenesená",J2726,0)</f>
        <v>0</v>
      </c>
      <c r="BI2726" s="150">
        <f>IF(N2726="nulová",J2726,0)</f>
        <v>0</v>
      </c>
      <c r="BJ2726" s="17" t="s">
        <v>83</v>
      </c>
      <c r="BK2726" s="150">
        <f>ROUND(I2726*H2726,2)</f>
        <v>0</v>
      </c>
      <c r="BL2726" s="17" t="s">
        <v>199</v>
      </c>
      <c r="BM2726" s="149" t="s">
        <v>3337</v>
      </c>
    </row>
    <row r="2727" spans="2:65" s="1" customFormat="1" ht="33" customHeight="1" x14ac:dyDescent="0.2">
      <c r="B2727" s="32"/>
      <c r="C2727" s="137" t="s">
        <v>3338</v>
      </c>
      <c r="D2727" s="137" t="s">
        <v>284</v>
      </c>
      <c r="E2727" s="138" t="s">
        <v>3339</v>
      </c>
      <c r="F2727" s="139" t="s">
        <v>3340</v>
      </c>
      <c r="G2727" s="140" t="s">
        <v>471</v>
      </c>
      <c r="H2727" s="141">
        <v>6.1</v>
      </c>
      <c r="I2727" s="142"/>
      <c r="J2727" s="143">
        <f>ROUND(I2727*H2727,2)</f>
        <v>0</v>
      </c>
      <c r="K2727" s="144"/>
      <c r="L2727" s="32"/>
      <c r="M2727" s="145" t="s">
        <v>1</v>
      </c>
      <c r="N2727" s="146" t="s">
        <v>41</v>
      </c>
      <c r="P2727" s="147">
        <f>O2727*H2727</f>
        <v>0</v>
      </c>
      <c r="Q2727" s="147">
        <v>0</v>
      </c>
      <c r="R2727" s="147">
        <f>Q2727*H2727</f>
        <v>0</v>
      </c>
      <c r="S2727" s="147">
        <v>0</v>
      </c>
      <c r="T2727" s="148">
        <f>S2727*H2727</f>
        <v>0</v>
      </c>
      <c r="AR2727" s="149" t="s">
        <v>199</v>
      </c>
      <c r="AT2727" s="149" t="s">
        <v>284</v>
      </c>
      <c r="AU2727" s="149" t="s">
        <v>85</v>
      </c>
      <c r="AY2727" s="17" t="s">
        <v>282</v>
      </c>
      <c r="BE2727" s="150">
        <f>IF(N2727="základní",J2727,0)</f>
        <v>0</v>
      </c>
      <c r="BF2727" s="150">
        <f>IF(N2727="snížená",J2727,0)</f>
        <v>0</v>
      </c>
      <c r="BG2727" s="150">
        <f>IF(N2727="zákl. přenesená",J2727,0)</f>
        <v>0</v>
      </c>
      <c r="BH2727" s="150">
        <f>IF(N2727="sníž. přenesená",J2727,0)</f>
        <v>0</v>
      </c>
      <c r="BI2727" s="150">
        <f>IF(N2727="nulová",J2727,0)</f>
        <v>0</v>
      </c>
      <c r="BJ2727" s="17" t="s">
        <v>83</v>
      </c>
      <c r="BK2727" s="150">
        <f>ROUND(I2727*H2727,2)</f>
        <v>0</v>
      </c>
      <c r="BL2727" s="17" t="s">
        <v>199</v>
      </c>
      <c r="BM2727" s="149" t="s">
        <v>3341</v>
      </c>
    </row>
    <row r="2728" spans="2:65" s="12" customFormat="1" x14ac:dyDescent="0.2">
      <c r="B2728" s="151"/>
      <c r="D2728" s="152" t="s">
        <v>290</v>
      </c>
      <c r="E2728" s="153" t="s">
        <v>1</v>
      </c>
      <c r="F2728" s="154" t="s">
        <v>3342</v>
      </c>
      <c r="H2728" s="155">
        <v>6.1</v>
      </c>
      <c r="I2728" s="156"/>
      <c r="L2728" s="151"/>
      <c r="M2728" s="157"/>
      <c r="T2728" s="158"/>
      <c r="AT2728" s="153" t="s">
        <v>290</v>
      </c>
      <c r="AU2728" s="153" t="s">
        <v>85</v>
      </c>
      <c r="AV2728" s="12" t="s">
        <v>85</v>
      </c>
      <c r="AW2728" s="12" t="s">
        <v>32</v>
      </c>
      <c r="AX2728" s="12" t="s">
        <v>76</v>
      </c>
      <c r="AY2728" s="153" t="s">
        <v>282</v>
      </c>
    </row>
    <row r="2729" spans="2:65" s="13" customFormat="1" x14ac:dyDescent="0.2">
      <c r="B2729" s="159"/>
      <c r="D2729" s="152" t="s">
        <v>290</v>
      </c>
      <c r="E2729" s="160" t="s">
        <v>1</v>
      </c>
      <c r="F2729" s="161" t="s">
        <v>292</v>
      </c>
      <c r="H2729" s="162">
        <v>6.1</v>
      </c>
      <c r="I2729" s="163"/>
      <c r="L2729" s="159"/>
      <c r="M2729" s="164"/>
      <c r="T2729" s="165"/>
      <c r="AT2729" s="160" t="s">
        <v>290</v>
      </c>
      <c r="AU2729" s="160" t="s">
        <v>85</v>
      </c>
      <c r="AV2729" s="13" t="s">
        <v>288</v>
      </c>
      <c r="AW2729" s="13" t="s">
        <v>32</v>
      </c>
      <c r="AX2729" s="13" t="s">
        <v>83</v>
      </c>
      <c r="AY2729" s="160" t="s">
        <v>282</v>
      </c>
    </row>
    <row r="2730" spans="2:65" s="1" customFormat="1" ht="16.5" customHeight="1" x14ac:dyDescent="0.2">
      <c r="B2730" s="32"/>
      <c r="C2730" s="179" t="s">
        <v>3343</v>
      </c>
      <c r="D2730" s="179" t="s">
        <v>1020</v>
      </c>
      <c r="E2730" s="180" t="s">
        <v>3344</v>
      </c>
      <c r="F2730" s="181" t="s">
        <v>3345</v>
      </c>
      <c r="G2730" s="182" t="s">
        <v>471</v>
      </c>
      <c r="H2730" s="183">
        <v>6.1</v>
      </c>
      <c r="I2730" s="184"/>
      <c r="J2730" s="185">
        <f>ROUND(I2730*H2730,2)</f>
        <v>0</v>
      </c>
      <c r="K2730" s="186"/>
      <c r="L2730" s="187"/>
      <c r="M2730" s="188" t="s">
        <v>1</v>
      </c>
      <c r="N2730" s="189" t="s">
        <v>41</v>
      </c>
      <c r="P2730" s="147">
        <f>O2730*H2730</f>
        <v>0</v>
      </c>
      <c r="Q2730" s="147">
        <v>1.11E-2</v>
      </c>
      <c r="R2730" s="147">
        <f>Q2730*H2730</f>
        <v>6.7709999999999992E-2</v>
      </c>
      <c r="S2730" s="147">
        <v>0</v>
      </c>
      <c r="T2730" s="148">
        <f>S2730*H2730</f>
        <v>0</v>
      </c>
      <c r="AR2730" s="149" t="s">
        <v>498</v>
      </c>
      <c r="AT2730" s="149" t="s">
        <v>1020</v>
      </c>
      <c r="AU2730" s="149" t="s">
        <v>85</v>
      </c>
      <c r="AY2730" s="17" t="s">
        <v>282</v>
      </c>
      <c r="BE2730" s="150">
        <f>IF(N2730="základní",J2730,0)</f>
        <v>0</v>
      </c>
      <c r="BF2730" s="150">
        <f>IF(N2730="snížená",J2730,0)</f>
        <v>0</v>
      </c>
      <c r="BG2730" s="150">
        <f>IF(N2730="zákl. přenesená",J2730,0)</f>
        <v>0</v>
      </c>
      <c r="BH2730" s="150">
        <f>IF(N2730="sníž. přenesená",J2730,0)</f>
        <v>0</v>
      </c>
      <c r="BI2730" s="150">
        <f>IF(N2730="nulová",J2730,0)</f>
        <v>0</v>
      </c>
      <c r="BJ2730" s="17" t="s">
        <v>83</v>
      </c>
      <c r="BK2730" s="150">
        <f>ROUND(I2730*H2730,2)</f>
        <v>0</v>
      </c>
      <c r="BL2730" s="17" t="s">
        <v>199</v>
      </c>
      <c r="BM2730" s="149" t="s">
        <v>3346</v>
      </c>
    </row>
    <row r="2731" spans="2:65" s="1" customFormat="1" ht="24.2" customHeight="1" x14ac:dyDescent="0.2">
      <c r="B2731" s="32"/>
      <c r="C2731" s="137" t="s">
        <v>3347</v>
      </c>
      <c r="D2731" s="137" t="s">
        <v>284</v>
      </c>
      <c r="E2731" s="138" t="s">
        <v>3348</v>
      </c>
      <c r="F2731" s="139" t="s">
        <v>3349</v>
      </c>
      <c r="G2731" s="140" t="s">
        <v>613</v>
      </c>
      <c r="H2731" s="141">
        <v>1</v>
      </c>
      <c r="I2731" s="142"/>
      <c r="J2731" s="143">
        <f>ROUND(I2731*H2731,2)</f>
        <v>0</v>
      </c>
      <c r="K2731" s="144"/>
      <c r="L2731" s="32"/>
      <c r="M2731" s="145" t="s">
        <v>1</v>
      </c>
      <c r="N2731" s="146" t="s">
        <v>41</v>
      </c>
      <c r="P2731" s="147">
        <f>O2731*H2731</f>
        <v>0</v>
      </c>
      <c r="Q2731" s="147">
        <v>0</v>
      </c>
      <c r="R2731" s="147">
        <f>Q2731*H2731</f>
        <v>0</v>
      </c>
      <c r="S2731" s="147">
        <v>0</v>
      </c>
      <c r="T2731" s="148">
        <f>S2731*H2731</f>
        <v>0</v>
      </c>
      <c r="AR2731" s="149" t="s">
        <v>199</v>
      </c>
      <c r="AT2731" s="149" t="s">
        <v>284</v>
      </c>
      <c r="AU2731" s="149" t="s">
        <v>85</v>
      </c>
      <c r="AY2731" s="17" t="s">
        <v>282</v>
      </c>
      <c r="BE2731" s="150">
        <f>IF(N2731="základní",J2731,0)</f>
        <v>0</v>
      </c>
      <c r="BF2731" s="150">
        <f>IF(N2731="snížená",J2731,0)</f>
        <v>0</v>
      </c>
      <c r="BG2731" s="150">
        <f>IF(N2731="zákl. přenesená",J2731,0)</f>
        <v>0</v>
      </c>
      <c r="BH2731" s="150">
        <f>IF(N2731="sníž. přenesená",J2731,0)</f>
        <v>0</v>
      </c>
      <c r="BI2731" s="150">
        <f>IF(N2731="nulová",J2731,0)</f>
        <v>0</v>
      </c>
      <c r="BJ2731" s="17" t="s">
        <v>83</v>
      </c>
      <c r="BK2731" s="150">
        <f>ROUND(I2731*H2731,2)</f>
        <v>0</v>
      </c>
      <c r="BL2731" s="17" t="s">
        <v>199</v>
      </c>
      <c r="BM2731" s="149" t="s">
        <v>3350</v>
      </c>
    </row>
    <row r="2732" spans="2:65" s="1" customFormat="1" ht="55.5" customHeight="1" x14ac:dyDescent="0.2">
      <c r="B2732" s="32"/>
      <c r="C2732" s="179" t="s">
        <v>3351</v>
      </c>
      <c r="D2732" s="179" t="s">
        <v>1020</v>
      </c>
      <c r="E2732" s="180" t="s">
        <v>3352</v>
      </c>
      <c r="F2732" s="181" t="s">
        <v>3353</v>
      </c>
      <c r="G2732" s="182" t="s">
        <v>613</v>
      </c>
      <c r="H2732" s="183">
        <v>1</v>
      </c>
      <c r="I2732" s="184"/>
      <c r="J2732" s="185">
        <f>ROUND(I2732*H2732,2)</f>
        <v>0</v>
      </c>
      <c r="K2732" s="186"/>
      <c r="L2732" s="187"/>
      <c r="M2732" s="188" t="s">
        <v>1</v>
      </c>
      <c r="N2732" s="189" t="s">
        <v>41</v>
      </c>
      <c r="P2732" s="147">
        <f>O2732*H2732</f>
        <v>0</v>
      </c>
      <c r="Q2732" s="147">
        <v>8.9999999999999998E-4</v>
      </c>
      <c r="R2732" s="147">
        <f>Q2732*H2732</f>
        <v>8.9999999999999998E-4</v>
      </c>
      <c r="S2732" s="147">
        <v>0</v>
      </c>
      <c r="T2732" s="148">
        <f>S2732*H2732</f>
        <v>0</v>
      </c>
      <c r="AR2732" s="149" t="s">
        <v>498</v>
      </c>
      <c r="AT2732" s="149" t="s">
        <v>1020</v>
      </c>
      <c r="AU2732" s="149" t="s">
        <v>85</v>
      </c>
      <c r="AY2732" s="17" t="s">
        <v>282</v>
      </c>
      <c r="BE2732" s="150">
        <f>IF(N2732="základní",J2732,0)</f>
        <v>0</v>
      </c>
      <c r="BF2732" s="150">
        <f>IF(N2732="snížená",J2732,0)</f>
        <v>0</v>
      </c>
      <c r="BG2732" s="150">
        <f>IF(N2732="zákl. přenesená",J2732,0)</f>
        <v>0</v>
      </c>
      <c r="BH2732" s="150">
        <f>IF(N2732="sníž. přenesená",J2732,0)</f>
        <v>0</v>
      </c>
      <c r="BI2732" s="150">
        <f>IF(N2732="nulová",J2732,0)</f>
        <v>0</v>
      </c>
      <c r="BJ2732" s="17" t="s">
        <v>83</v>
      </c>
      <c r="BK2732" s="150">
        <f>ROUND(I2732*H2732,2)</f>
        <v>0</v>
      </c>
      <c r="BL2732" s="17" t="s">
        <v>199</v>
      </c>
      <c r="BM2732" s="149" t="s">
        <v>3354</v>
      </c>
    </row>
    <row r="2733" spans="2:65" s="1" customFormat="1" ht="24.2" customHeight="1" x14ac:dyDescent="0.2">
      <c r="B2733" s="32"/>
      <c r="C2733" s="137" t="s">
        <v>3355</v>
      </c>
      <c r="D2733" s="137" t="s">
        <v>284</v>
      </c>
      <c r="E2733" s="138" t="s">
        <v>3356</v>
      </c>
      <c r="F2733" s="139" t="s">
        <v>3357</v>
      </c>
      <c r="G2733" s="140" t="s">
        <v>376</v>
      </c>
      <c r="H2733" s="141">
        <v>1.9</v>
      </c>
      <c r="I2733" s="142"/>
      <c r="J2733" s="143">
        <f>ROUND(I2733*H2733,2)</f>
        <v>0</v>
      </c>
      <c r="K2733" s="144"/>
      <c r="L2733" s="32"/>
      <c r="M2733" s="145" t="s">
        <v>1</v>
      </c>
      <c r="N2733" s="146" t="s">
        <v>41</v>
      </c>
      <c r="P2733" s="147">
        <f>O2733*H2733</f>
        <v>0</v>
      </c>
      <c r="Q2733" s="147">
        <v>0</v>
      </c>
      <c r="R2733" s="147">
        <f>Q2733*H2733</f>
        <v>0</v>
      </c>
      <c r="S2733" s="147">
        <v>0</v>
      </c>
      <c r="T2733" s="148">
        <f>S2733*H2733</f>
        <v>0</v>
      </c>
      <c r="AR2733" s="149" t="s">
        <v>199</v>
      </c>
      <c r="AT2733" s="149" t="s">
        <v>284</v>
      </c>
      <c r="AU2733" s="149" t="s">
        <v>85</v>
      </c>
      <c r="AY2733" s="17" t="s">
        <v>282</v>
      </c>
      <c r="BE2733" s="150">
        <f>IF(N2733="základní",J2733,0)</f>
        <v>0</v>
      </c>
      <c r="BF2733" s="150">
        <f>IF(N2733="snížená",J2733,0)</f>
        <v>0</v>
      </c>
      <c r="BG2733" s="150">
        <f>IF(N2733="zákl. přenesená",J2733,0)</f>
        <v>0</v>
      </c>
      <c r="BH2733" s="150">
        <f>IF(N2733="sníž. přenesená",J2733,0)</f>
        <v>0</v>
      </c>
      <c r="BI2733" s="150">
        <f>IF(N2733="nulová",J2733,0)</f>
        <v>0</v>
      </c>
      <c r="BJ2733" s="17" t="s">
        <v>83</v>
      </c>
      <c r="BK2733" s="150">
        <f>ROUND(I2733*H2733,2)</f>
        <v>0</v>
      </c>
      <c r="BL2733" s="17" t="s">
        <v>199</v>
      </c>
      <c r="BM2733" s="149" t="s">
        <v>3358</v>
      </c>
    </row>
    <row r="2734" spans="2:65" s="11" customFormat="1" ht="25.9" customHeight="1" x14ac:dyDescent="0.2">
      <c r="B2734" s="125"/>
      <c r="D2734" s="126" t="s">
        <v>75</v>
      </c>
      <c r="E2734" s="127" t="s">
        <v>3359</v>
      </c>
      <c r="F2734" s="127" t="s">
        <v>3360</v>
      </c>
      <c r="I2734" s="128"/>
      <c r="J2734" s="129">
        <f>BK2734</f>
        <v>0</v>
      </c>
      <c r="L2734" s="125"/>
      <c r="M2734" s="130"/>
      <c r="P2734" s="131">
        <f>P2735+P2776</f>
        <v>0</v>
      </c>
      <c r="R2734" s="131">
        <f>R2735+R2776</f>
        <v>0</v>
      </c>
      <c r="T2734" s="132">
        <f>T2735+T2776</f>
        <v>0</v>
      </c>
      <c r="AR2734" s="126" t="s">
        <v>330</v>
      </c>
      <c r="AT2734" s="133" t="s">
        <v>75</v>
      </c>
      <c r="AU2734" s="133" t="s">
        <v>76</v>
      </c>
      <c r="AY2734" s="126" t="s">
        <v>282</v>
      </c>
      <c r="BK2734" s="134">
        <f>BK2735+BK2776</f>
        <v>0</v>
      </c>
    </row>
    <row r="2735" spans="2:65" s="11" customFormat="1" ht="22.9" customHeight="1" x14ac:dyDescent="0.2">
      <c r="B2735" s="125"/>
      <c r="D2735" s="126" t="s">
        <v>75</v>
      </c>
      <c r="E2735" s="135" t="s">
        <v>3361</v>
      </c>
      <c r="F2735" s="135" t="s">
        <v>3362</v>
      </c>
      <c r="I2735" s="128"/>
      <c r="J2735" s="136">
        <f>BK2735</f>
        <v>0</v>
      </c>
      <c r="L2735" s="125"/>
      <c r="M2735" s="130"/>
      <c r="P2735" s="131">
        <f>SUM(P2736:P2775)</f>
        <v>0</v>
      </c>
      <c r="R2735" s="131">
        <f>SUM(R2736:R2775)</f>
        <v>0</v>
      </c>
      <c r="T2735" s="132">
        <f>SUM(T2736:T2775)</f>
        <v>0</v>
      </c>
      <c r="AR2735" s="126" t="s">
        <v>330</v>
      </c>
      <c r="AT2735" s="133" t="s">
        <v>75</v>
      </c>
      <c r="AU2735" s="133" t="s">
        <v>83</v>
      </c>
      <c r="AY2735" s="126" t="s">
        <v>282</v>
      </c>
      <c r="BK2735" s="134">
        <f>SUM(BK2736:BK2775)</f>
        <v>0</v>
      </c>
    </row>
    <row r="2736" spans="2:65" s="1" customFormat="1" ht="24.2" customHeight="1" x14ac:dyDescent="0.2">
      <c r="B2736" s="32"/>
      <c r="C2736" s="137" t="s">
        <v>3363</v>
      </c>
      <c r="D2736" s="137" t="s">
        <v>284</v>
      </c>
      <c r="E2736" s="138" t="s">
        <v>3364</v>
      </c>
      <c r="F2736" s="139" t="s">
        <v>3365</v>
      </c>
      <c r="G2736" s="140" t="s">
        <v>2491</v>
      </c>
      <c r="H2736" s="141">
        <v>1</v>
      </c>
      <c r="I2736" s="142"/>
      <c r="J2736" s="143">
        <f>ROUND(I2736*H2736,2)</f>
        <v>0</v>
      </c>
      <c r="K2736" s="144"/>
      <c r="L2736" s="32"/>
      <c r="M2736" s="145" t="s">
        <v>1</v>
      </c>
      <c r="N2736" s="146" t="s">
        <v>41</v>
      </c>
      <c r="P2736" s="147">
        <f>O2736*H2736</f>
        <v>0</v>
      </c>
      <c r="Q2736" s="147">
        <v>0</v>
      </c>
      <c r="R2736" s="147">
        <f>Q2736*H2736</f>
        <v>0</v>
      </c>
      <c r="S2736" s="147">
        <v>0</v>
      </c>
      <c r="T2736" s="148">
        <f>S2736*H2736</f>
        <v>0</v>
      </c>
      <c r="AR2736" s="149" t="s">
        <v>3366</v>
      </c>
      <c r="AT2736" s="149" t="s">
        <v>284</v>
      </c>
      <c r="AU2736" s="149" t="s">
        <v>85</v>
      </c>
      <c r="AY2736" s="17" t="s">
        <v>282</v>
      </c>
      <c r="BE2736" s="150">
        <f>IF(N2736="základní",J2736,0)</f>
        <v>0</v>
      </c>
      <c r="BF2736" s="150">
        <f>IF(N2736="snížená",J2736,0)</f>
        <v>0</v>
      </c>
      <c r="BG2736" s="150">
        <f>IF(N2736="zákl. přenesená",J2736,0)</f>
        <v>0</v>
      </c>
      <c r="BH2736" s="150">
        <f>IF(N2736="sníž. přenesená",J2736,0)</f>
        <v>0</v>
      </c>
      <c r="BI2736" s="150">
        <f>IF(N2736="nulová",J2736,0)</f>
        <v>0</v>
      </c>
      <c r="BJ2736" s="17" t="s">
        <v>83</v>
      </c>
      <c r="BK2736" s="150">
        <f>ROUND(I2736*H2736,2)</f>
        <v>0</v>
      </c>
      <c r="BL2736" s="17" t="s">
        <v>3366</v>
      </c>
      <c r="BM2736" s="149" t="s">
        <v>3367</v>
      </c>
    </row>
    <row r="2737" spans="2:65" s="1" customFormat="1" ht="16.5" customHeight="1" x14ac:dyDescent="0.2">
      <c r="B2737" s="32"/>
      <c r="C2737" s="137" t="s">
        <v>3368</v>
      </c>
      <c r="D2737" s="137" t="s">
        <v>284</v>
      </c>
      <c r="E2737" s="138" t="s">
        <v>3369</v>
      </c>
      <c r="F2737" s="139" t="s">
        <v>3370</v>
      </c>
      <c r="G2737" s="140" t="s">
        <v>2221</v>
      </c>
      <c r="H2737" s="141">
        <v>1</v>
      </c>
      <c r="I2737" s="142"/>
      <c r="J2737" s="143">
        <f>ROUND(I2737*H2737,2)</f>
        <v>0</v>
      </c>
      <c r="K2737" s="144"/>
      <c r="L2737" s="32"/>
      <c r="M2737" s="145" t="s">
        <v>1</v>
      </c>
      <c r="N2737" s="146" t="s">
        <v>41</v>
      </c>
      <c r="P2737" s="147">
        <f>O2737*H2737</f>
        <v>0</v>
      </c>
      <c r="Q2737" s="147">
        <v>0</v>
      </c>
      <c r="R2737" s="147">
        <f>Q2737*H2737</f>
        <v>0</v>
      </c>
      <c r="S2737" s="147">
        <v>0</v>
      </c>
      <c r="T2737" s="148">
        <f>S2737*H2737</f>
        <v>0</v>
      </c>
      <c r="AR2737" s="149" t="s">
        <v>3366</v>
      </c>
      <c r="AT2737" s="149" t="s">
        <v>284</v>
      </c>
      <c r="AU2737" s="149" t="s">
        <v>85</v>
      </c>
      <c r="AY2737" s="17" t="s">
        <v>282</v>
      </c>
      <c r="BE2737" s="150">
        <f>IF(N2737="základní",J2737,0)</f>
        <v>0</v>
      </c>
      <c r="BF2737" s="150">
        <f>IF(N2737="snížená",J2737,0)</f>
        <v>0</v>
      </c>
      <c r="BG2737" s="150">
        <f>IF(N2737="zákl. přenesená",J2737,0)</f>
        <v>0</v>
      </c>
      <c r="BH2737" s="150">
        <f>IF(N2737="sníž. přenesená",J2737,0)</f>
        <v>0</v>
      </c>
      <c r="BI2737" s="150">
        <f>IF(N2737="nulová",J2737,0)</f>
        <v>0</v>
      </c>
      <c r="BJ2737" s="17" t="s">
        <v>83</v>
      </c>
      <c r="BK2737" s="150">
        <f>ROUND(I2737*H2737,2)</f>
        <v>0</v>
      </c>
      <c r="BL2737" s="17" t="s">
        <v>3366</v>
      </c>
      <c r="BM2737" s="149" t="s">
        <v>3371</v>
      </c>
    </row>
    <row r="2738" spans="2:65" s="15" customFormat="1" ht="22.5" x14ac:dyDescent="0.2">
      <c r="B2738" s="173"/>
      <c r="D2738" s="152" t="s">
        <v>290</v>
      </c>
      <c r="E2738" s="174" t="s">
        <v>1</v>
      </c>
      <c r="F2738" s="175" t="s">
        <v>3372</v>
      </c>
      <c r="H2738" s="174" t="s">
        <v>1</v>
      </c>
      <c r="I2738" s="176"/>
      <c r="L2738" s="173"/>
      <c r="M2738" s="177"/>
      <c r="T2738" s="178"/>
      <c r="AT2738" s="174" t="s">
        <v>290</v>
      </c>
      <c r="AU2738" s="174" t="s">
        <v>85</v>
      </c>
      <c r="AV2738" s="15" t="s">
        <v>83</v>
      </c>
      <c r="AW2738" s="15" t="s">
        <v>32</v>
      </c>
      <c r="AX2738" s="15" t="s">
        <v>76</v>
      </c>
      <c r="AY2738" s="174" t="s">
        <v>282</v>
      </c>
    </row>
    <row r="2739" spans="2:65" s="15" customFormat="1" ht="22.5" x14ac:dyDescent="0.2">
      <c r="B2739" s="173"/>
      <c r="D2739" s="152" t="s">
        <v>290</v>
      </c>
      <c r="E2739" s="174" t="s">
        <v>1</v>
      </c>
      <c r="F2739" s="175" t="s">
        <v>3373</v>
      </c>
      <c r="H2739" s="174" t="s">
        <v>1</v>
      </c>
      <c r="I2739" s="176"/>
      <c r="L2739" s="173"/>
      <c r="M2739" s="177"/>
      <c r="T2739" s="178"/>
      <c r="AT2739" s="174" t="s">
        <v>290</v>
      </c>
      <c r="AU2739" s="174" t="s">
        <v>85</v>
      </c>
      <c r="AV2739" s="15" t="s">
        <v>83</v>
      </c>
      <c r="AW2739" s="15" t="s">
        <v>32</v>
      </c>
      <c r="AX2739" s="15" t="s">
        <v>76</v>
      </c>
      <c r="AY2739" s="174" t="s">
        <v>282</v>
      </c>
    </row>
    <row r="2740" spans="2:65" s="15" customFormat="1" ht="22.5" x14ac:dyDescent="0.2">
      <c r="B2740" s="173"/>
      <c r="D2740" s="152" t="s">
        <v>290</v>
      </c>
      <c r="E2740" s="174" t="s">
        <v>1</v>
      </c>
      <c r="F2740" s="175" t="s">
        <v>3374</v>
      </c>
      <c r="H2740" s="174" t="s">
        <v>1</v>
      </c>
      <c r="I2740" s="176"/>
      <c r="L2740" s="173"/>
      <c r="M2740" s="177"/>
      <c r="T2740" s="178"/>
      <c r="AT2740" s="174" t="s">
        <v>290</v>
      </c>
      <c r="AU2740" s="174" t="s">
        <v>85</v>
      </c>
      <c r="AV2740" s="15" t="s">
        <v>83</v>
      </c>
      <c r="AW2740" s="15" t="s">
        <v>32</v>
      </c>
      <c r="AX2740" s="15" t="s">
        <v>76</v>
      </c>
      <c r="AY2740" s="174" t="s">
        <v>282</v>
      </c>
    </row>
    <row r="2741" spans="2:65" s="15" customFormat="1" ht="22.5" x14ac:dyDescent="0.2">
      <c r="B2741" s="173"/>
      <c r="D2741" s="152" t="s">
        <v>290</v>
      </c>
      <c r="E2741" s="174" t="s">
        <v>1</v>
      </c>
      <c r="F2741" s="175" t="s">
        <v>3375</v>
      </c>
      <c r="H2741" s="174" t="s">
        <v>1</v>
      </c>
      <c r="I2741" s="176"/>
      <c r="L2741" s="173"/>
      <c r="M2741" s="177"/>
      <c r="T2741" s="178"/>
      <c r="AT2741" s="174" t="s">
        <v>290</v>
      </c>
      <c r="AU2741" s="174" t="s">
        <v>85</v>
      </c>
      <c r="AV2741" s="15" t="s">
        <v>83</v>
      </c>
      <c r="AW2741" s="15" t="s">
        <v>32</v>
      </c>
      <c r="AX2741" s="15" t="s">
        <v>76</v>
      </c>
      <c r="AY2741" s="174" t="s">
        <v>282</v>
      </c>
    </row>
    <row r="2742" spans="2:65" s="15" customFormat="1" ht="22.5" x14ac:dyDescent="0.2">
      <c r="B2742" s="173"/>
      <c r="D2742" s="152" t="s">
        <v>290</v>
      </c>
      <c r="E2742" s="174" t="s">
        <v>1</v>
      </c>
      <c r="F2742" s="175" t="s">
        <v>3376</v>
      </c>
      <c r="H2742" s="174" t="s">
        <v>1</v>
      </c>
      <c r="I2742" s="176"/>
      <c r="L2742" s="173"/>
      <c r="M2742" s="177"/>
      <c r="T2742" s="178"/>
      <c r="AT2742" s="174" t="s">
        <v>290</v>
      </c>
      <c r="AU2742" s="174" t="s">
        <v>85</v>
      </c>
      <c r="AV2742" s="15" t="s">
        <v>83</v>
      </c>
      <c r="AW2742" s="15" t="s">
        <v>32</v>
      </c>
      <c r="AX2742" s="15" t="s">
        <v>76</v>
      </c>
      <c r="AY2742" s="174" t="s">
        <v>282</v>
      </c>
    </row>
    <row r="2743" spans="2:65" s="15" customFormat="1" ht="22.5" x14ac:dyDescent="0.2">
      <c r="B2743" s="173"/>
      <c r="D2743" s="152" t="s">
        <v>290</v>
      </c>
      <c r="E2743" s="174" t="s">
        <v>1</v>
      </c>
      <c r="F2743" s="175" t="s">
        <v>3377</v>
      </c>
      <c r="H2743" s="174" t="s">
        <v>1</v>
      </c>
      <c r="I2743" s="176"/>
      <c r="L2743" s="173"/>
      <c r="M2743" s="177"/>
      <c r="T2743" s="178"/>
      <c r="AT2743" s="174" t="s">
        <v>290</v>
      </c>
      <c r="AU2743" s="174" t="s">
        <v>85</v>
      </c>
      <c r="AV2743" s="15" t="s">
        <v>83</v>
      </c>
      <c r="AW2743" s="15" t="s">
        <v>32</v>
      </c>
      <c r="AX2743" s="15" t="s">
        <v>76</v>
      </c>
      <c r="AY2743" s="174" t="s">
        <v>282</v>
      </c>
    </row>
    <row r="2744" spans="2:65" s="15" customFormat="1" x14ac:dyDescent="0.2">
      <c r="B2744" s="173"/>
      <c r="D2744" s="152" t="s">
        <v>290</v>
      </c>
      <c r="E2744" s="174" t="s">
        <v>1</v>
      </c>
      <c r="F2744" s="175" t="s">
        <v>3378</v>
      </c>
      <c r="H2744" s="174" t="s">
        <v>1</v>
      </c>
      <c r="I2744" s="176"/>
      <c r="L2744" s="173"/>
      <c r="M2744" s="177"/>
      <c r="T2744" s="178"/>
      <c r="AT2744" s="174" t="s">
        <v>290</v>
      </c>
      <c r="AU2744" s="174" t="s">
        <v>85</v>
      </c>
      <c r="AV2744" s="15" t="s">
        <v>83</v>
      </c>
      <c r="AW2744" s="15" t="s">
        <v>32</v>
      </c>
      <c r="AX2744" s="15" t="s">
        <v>76</v>
      </c>
      <c r="AY2744" s="174" t="s">
        <v>282</v>
      </c>
    </row>
    <row r="2745" spans="2:65" s="15" customFormat="1" x14ac:dyDescent="0.2">
      <c r="B2745" s="173"/>
      <c r="D2745" s="152" t="s">
        <v>290</v>
      </c>
      <c r="E2745" s="174" t="s">
        <v>1</v>
      </c>
      <c r="F2745" s="175" t="s">
        <v>3379</v>
      </c>
      <c r="H2745" s="174" t="s">
        <v>1</v>
      </c>
      <c r="I2745" s="176"/>
      <c r="L2745" s="173"/>
      <c r="M2745" s="177"/>
      <c r="T2745" s="178"/>
      <c r="AT2745" s="174" t="s">
        <v>290</v>
      </c>
      <c r="AU2745" s="174" t="s">
        <v>85</v>
      </c>
      <c r="AV2745" s="15" t="s">
        <v>83</v>
      </c>
      <c r="AW2745" s="15" t="s">
        <v>32</v>
      </c>
      <c r="AX2745" s="15" t="s">
        <v>76</v>
      </c>
      <c r="AY2745" s="174" t="s">
        <v>282</v>
      </c>
    </row>
    <row r="2746" spans="2:65" s="15" customFormat="1" x14ac:dyDescent="0.2">
      <c r="B2746" s="173"/>
      <c r="D2746" s="152" t="s">
        <v>290</v>
      </c>
      <c r="E2746" s="174" t="s">
        <v>1</v>
      </c>
      <c r="F2746" s="175" t="s">
        <v>3380</v>
      </c>
      <c r="H2746" s="174" t="s">
        <v>1</v>
      </c>
      <c r="I2746" s="176"/>
      <c r="L2746" s="173"/>
      <c r="M2746" s="177"/>
      <c r="T2746" s="178"/>
      <c r="AT2746" s="174" t="s">
        <v>290</v>
      </c>
      <c r="AU2746" s="174" t="s">
        <v>85</v>
      </c>
      <c r="AV2746" s="15" t="s">
        <v>83</v>
      </c>
      <c r="AW2746" s="15" t="s">
        <v>32</v>
      </c>
      <c r="AX2746" s="15" t="s">
        <v>76</v>
      </c>
      <c r="AY2746" s="174" t="s">
        <v>282</v>
      </c>
    </row>
    <row r="2747" spans="2:65" s="15" customFormat="1" ht="22.5" x14ac:dyDescent="0.2">
      <c r="B2747" s="173"/>
      <c r="D2747" s="152" t="s">
        <v>290</v>
      </c>
      <c r="E2747" s="174" t="s">
        <v>1</v>
      </c>
      <c r="F2747" s="175" t="s">
        <v>3381</v>
      </c>
      <c r="H2747" s="174" t="s">
        <v>1</v>
      </c>
      <c r="I2747" s="176"/>
      <c r="L2747" s="173"/>
      <c r="M2747" s="177"/>
      <c r="T2747" s="178"/>
      <c r="AT2747" s="174" t="s">
        <v>290</v>
      </c>
      <c r="AU2747" s="174" t="s">
        <v>85</v>
      </c>
      <c r="AV2747" s="15" t="s">
        <v>83</v>
      </c>
      <c r="AW2747" s="15" t="s">
        <v>32</v>
      </c>
      <c r="AX2747" s="15" t="s">
        <v>76</v>
      </c>
      <c r="AY2747" s="174" t="s">
        <v>282</v>
      </c>
    </row>
    <row r="2748" spans="2:65" s="15" customFormat="1" x14ac:dyDescent="0.2">
      <c r="B2748" s="173"/>
      <c r="D2748" s="152" t="s">
        <v>290</v>
      </c>
      <c r="E2748" s="174" t="s">
        <v>1</v>
      </c>
      <c r="F2748" s="175" t="s">
        <v>3382</v>
      </c>
      <c r="H2748" s="174" t="s">
        <v>1</v>
      </c>
      <c r="I2748" s="176"/>
      <c r="L2748" s="173"/>
      <c r="M2748" s="177"/>
      <c r="T2748" s="178"/>
      <c r="AT2748" s="174" t="s">
        <v>290</v>
      </c>
      <c r="AU2748" s="174" t="s">
        <v>85</v>
      </c>
      <c r="AV2748" s="15" t="s">
        <v>83</v>
      </c>
      <c r="AW2748" s="15" t="s">
        <v>32</v>
      </c>
      <c r="AX2748" s="15" t="s">
        <v>76</v>
      </c>
      <c r="AY2748" s="174" t="s">
        <v>282</v>
      </c>
    </row>
    <row r="2749" spans="2:65" s="15" customFormat="1" x14ac:dyDescent="0.2">
      <c r="B2749" s="173"/>
      <c r="D2749" s="152" t="s">
        <v>290</v>
      </c>
      <c r="E2749" s="174" t="s">
        <v>1</v>
      </c>
      <c r="F2749" s="175" t="s">
        <v>3383</v>
      </c>
      <c r="H2749" s="174" t="s">
        <v>1</v>
      </c>
      <c r="I2749" s="176"/>
      <c r="L2749" s="173"/>
      <c r="M2749" s="177"/>
      <c r="T2749" s="178"/>
      <c r="AT2749" s="174" t="s">
        <v>290</v>
      </c>
      <c r="AU2749" s="174" t="s">
        <v>85</v>
      </c>
      <c r="AV2749" s="15" t="s">
        <v>83</v>
      </c>
      <c r="AW2749" s="15" t="s">
        <v>32</v>
      </c>
      <c r="AX2749" s="15" t="s">
        <v>76</v>
      </c>
      <c r="AY2749" s="174" t="s">
        <v>282</v>
      </c>
    </row>
    <row r="2750" spans="2:65" s="15" customFormat="1" x14ac:dyDescent="0.2">
      <c r="B2750" s="173"/>
      <c r="D2750" s="152" t="s">
        <v>290</v>
      </c>
      <c r="E2750" s="174" t="s">
        <v>1</v>
      </c>
      <c r="F2750" s="175" t="s">
        <v>3384</v>
      </c>
      <c r="H2750" s="174" t="s">
        <v>1</v>
      </c>
      <c r="I2750" s="176"/>
      <c r="L2750" s="173"/>
      <c r="M2750" s="177"/>
      <c r="T2750" s="178"/>
      <c r="AT2750" s="174" t="s">
        <v>290</v>
      </c>
      <c r="AU2750" s="174" t="s">
        <v>85</v>
      </c>
      <c r="AV2750" s="15" t="s">
        <v>83</v>
      </c>
      <c r="AW2750" s="15" t="s">
        <v>32</v>
      </c>
      <c r="AX2750" s="15" t="s">
        <v>76</v>
      </c>
      <c r="AY2750" s="174" t="s">
        <v>282</v>
      </c>
    </row>
    <row r="2751" spans="2:65" s="15" customFormat="1" x14ac:dyDescent="0.2">
      <c r="B2751" s="173"/>
      <c r="D2751" s="152" t="s">
        <v>290</v>
      </c>
      <c r="E2751" s="174" t="s">
        <v>1</v>
      </c>
      <c r="F2751" s="175" t="s">
        <v>3385</v>
      </c>
      <c r="H2751" s="174" t="s">
        <v>1</v>
      </c>
      <c r="I2751" s="176"/>
      <c r="L2751" s="173"/>
      <c r="M2751" s="177"/>
      <c r="T2751" s="178"/>
      <c r="AT2751" s="174" t="s">
        <v>290</v>
      </c>
      <c r="AU2751" s="174" t="s">
        <v>85</v>
      </c>
      <c r="AV2751" s="15" t="s">
        <v>83</v>
      </c>
      <c r="AW2751" s="15" t="s">
        <v>32</v>
      </c>
      <c r="AX2751" s="15" t="s">
        <v>76</v>
      </c>
      <c r="AY2751" s="174" t="s">
        <v>282</v>
      </c>
    </row>
    <row r="2752" spans="2:65" s="12" customFormat="1" x14ac:dyDescent="0.2">
      <c r="B2752" s="151"/>
      <c r="D2752" s="152" t="s">
        <v>290</v>
      </c>
      <c r="E2752" s="153" t="s">
        <v>1</v>
      </c>
      <c r="F2752" s="154" t="s">
        <v>83</v>
      </c>
      <c r="H2752" s="155">
        <v>1</v>
      </c>
      <c r="I2752" s="156"/>
      <c r="L2752" s="151"/>
      <c r="M2752" s="157"/>
      <c r="T2752" s="158"/>
      <c r="AT2752" s="153" t="s">
        <v>290</v>
      </c>
      <c r="AU2752" s="153" t="s">
        <v>85</v>
      </c>
      <c r="AV2752" s="12" t="s">
        <v>85</v>
      </c>
      <c r="AW2752" s="12" t="s">
        <v>32</v>
      </c>
      <c r="AX2752" s="12" t="s">
        <v>76</v>
      </c>
      <c r="AY2752" s="153" t="s">
        <v>282</v>
      </c>
    </row>
    <row r="2753" spans="2:65" s="13" customFormat="1" x14ac:dyDescent="0.2">
      <c r="B2753" s="159"/>
      <c r="D2753" s="152" t="s">
        <v>290</v>
      </c>
      <c r="E2753" s="160" t="s">
        <v>1</v>
      </c>
      <c r="F2753" s="161" t="s">
        <v>292</v>
      </c>
      <c r="H2753" s="162">
        <v>1</v>
      </c>
      <c r="I2753" s="163"/>
      <c r="L2753" s="159"/>
      <c r="M2753" s="164"/>
      <c r="T2753" s="165"/>
      <c r="AT2753" s="160" t="s">
        <v>290</v>
      </c>
      <c r="AU2753" s="160" t="s">
        <v>85</v>
      </c>
      <c r="AV2753" s="13" t="s">
        <v>288</v>
      </c>
      <c r="AW2753" s="13" t="s">
        <v>32</v>
      </c>
      <c r="AX2753" s="13" t="s">
        <v>83</v>
      </c>
      <c r="AY2753" s="160" t="s">
        <v>282</v>
      </c>
    </row>
    <row r="2754" spans="2:65" s="1" customFormat="1" ht="16.5" customHeight="1" x14ac:dyDescent="0.2">
      <c r="B2754" s="32"/>
      <c r="C2754" s="137" t="s">
        <v>3386</v>
      </c>
      <c r="D2754" s="137" t="s">
        <v>284</v>
      </c>
      <c r="E2754" s="138" t="s">
        <v>3387</v>
      </c>
      <c r="F2754" s="139" t="s">
        <v>3388</v>
      </c>
      <c r="G2754" s="140" t="s">
        <v>2221</v>
      </c>
      <c r="H2754" s="141">
        <v>1</v>
      </c>
      <c r="I2754" s="142"/>
      <c r="J2754" s="143">
        <f>ROUND(I2754*H2754,2)</f>
        <v>0</v>
      </c>
      <c r="K2754" s="144"/>
      <c r="L2754" s="32"/>
      <c r="M2754" s="145" t="s">
        <v>1</v>
      </c>
      <c r="N2754" s="146" t="s">
        <v>41</v>
      </c>
      <c r="P2754" s="147">
        <f>O2754*H2754</f>
        <v>0</v>
      </c>
      <c r="Q2754" s="147">
        <v>0</v>
      </c>
      <c r="R2754" s="147">
        <f>Q2754*H2754</f>
        <v>0</v>
      </c>
      <c r="S2754" s="147">
        <v>0</v>
      </c>
      <c r="T2754" s="148">
        <f>S2754*H2754</f>
        <v>0</v>
      </c>
      <c r="AR2754" s="149" t="s">
        <v>3366</v>
      </c>
      <c r="AT2754" s="149" t="s">
        <v>284</v>
      </c>
      <c r="AU2754" s="149" t="s">
        <v>85</v>
      </c>
      <c r="AY2754" s="17" t="s">
        <v>282</v>
      </c>
      <c r="BE2754" s="150">
        <f>IF(N2754="základní",J2754,0)</f>
        <v>0</v>
      </c>
      <c r="BF2754" s="150">
        <f>IF(N2754="snížená",J2754,0)</f>
        <v>0</v>
      </c>
      <c r="BG2754" s="150">
        <f>IF(N2754="zákl. přenesená",J2754,0)</f>
        <v>0</v>
      </c>
      <c r="BH2754" s="150">
        <f>IF(N2754="sníž. přenesená",J2754,0)</f>
        <v>0</v>
      </c>
      <c r="BI2754" s="150">
        <f>IF(N2754="nulová",J2754,0)</f>
        <v>0</v>
      </c>
      <c r="BJ2754" s="17" t="s">
        <v>83</v>
      </c>
      <c r="BK2754" s="150">
        <f>ROUND(I2754*H2754,2)</f>
        <v>0</v>
      </c>
      <c r="BL2754" s="17" t="s">
        <v>3366</v>
      </c>
      <c r="BM2754" s="149" t="s">
        <v>3389</v>
      </c>
    </row>
    <row r="2755" spans="2:65" s="15" customFormat="1" x14ac:dyDescent="0.2">
      <c r="B2755" s="173"/>
      <c r="D2755" s="152" t="s">
        <v>290</v>
      </c>
      <c r="E2755" s="174" t="s">
        <v>1</v>
      </c>
      <c r="F2755" s="175" t="s">
        <v>3390</v>
      </c>
      <c r="H2755" s="174" t="s">
        <v>1</v>
      </c>
      <c r="I2755" s="176"/>
      <c r="L2755" s="173"/>
      <c r="M2755" s="177"/>
      <c r="T2755" s="178"/>
      <c r="AT2755" s="174" t="s">
        <v>290</v>
      </c>
      <c r="AU2755" s="174" t="s">
        <v>85</v>
      </c>
      <c r="AV2755" s="15" t="s">
        <v>83</v>
      </c>
      <c r="AW2755" s="15" t="s">
        <v>32</v>
      </c>
      <c r="AX2755" s="15" t="s">
        <v>76</v>
      </c>
      <c r="AY2755" s="174" t="s">
        <v>282</v>
      </c>
    </row>
    <row r="2756" spans="2:65" s="15" customFormat="1" x14ac:dyDescent="0.2">
      <c r="B2756" s="173"/>
      <c r="D2756" s="152" t="s">
        <v>290</v>
      </c>
      <c r="E2756" s="174" t="s">
        <v>1</v>
      </c>
      <c r="F2756" s="175" t="s">
        <v>3391</v>
      </c>
      <c r="H2756" s="174" t="s">
        <v>1</v>
      </c>
      <c r="I2756" s="176"/>
      <c r="L2756" s="173"/>
      <c r="M2756" s="177"/>
      <c r="T2756" s="178"/>
      <c r="AT2756" s="174" t="s">
        <v>290</v>
      </c>
      <c r="AU2756" s="174" t="s">
        <v>85</v>
      </c>
      <c r="AV2756" s="15" t="s">
        <v>83</v>
      </c>
      <c r="AW2756" s="15" t="s">
        <v>32</v>
      </c>
      <c r="AX2756" s="15" t="s">
        <v>76</v>
      </c>
      <c r="AY2756" s="174" t="s">
        <v>282</v>
      </c>
    </row>
    <row r="2757" spans="2:65" s="15" customFormat="1" x14ac:dyDescent="0.2">
      <c r="B2757" s="173"/>
      <c r="D2757" s="152" t="s">
        <v>290</v>
      </c>
      <c r="E2757" s="174" t="s">
        <v>1</v>
      </c>
      <c r="F2757" s="175" t="s">
        <v>3392</v>
      </c>
      <c r="H2757" s="174" t="s">
        <v>1</v>
      </c>
      <c r="I2757" s="176"/>
      <c r="L2757" s="173"/>
      <c r="M2757" s="177"/>
      <c r="T2757" s="178"/>
      <c r="AT2757" s="174" t="s">
        <v>290</v>
      </c>
      <c r="AU2757" s="174" t="s">
        <v>85</v>
      </c>
      <c r="AV2757" s="15" t="s">
        <v>83</v>
      </c>
      <c r="AW2757" s="15" t="s">
        <v>32</v>
      </c>
      <c r="AX2757" s="15" t="s">
        <v>76</v>
      </c>
      <c r="AY2757" s="174" t="s">
        <v>282</v>
      </c>
    </row>
    <row r="2758" spans="2:65" s="15" customFormat="1" x14ac:dyDescent="0.2">
      <c r="B2758" s="173"/>
      <c r="D2758" s="152" t="s">
        <v>290</v>
      </c>
      <c r="E2758" s="174" t="s">
        <v>1</v>
      </c>
      <c r="F2758" s="175" t="s">
        <v>3393</v>
      </c>
      <c r="H2758" s="174" t="s">
        <v>1</v>
      </c>
      <c r="I2758" s="176"/>
      <c r="L2758" s="173"/>
      <c r="M2758" s="177"/>
      <c r="T2758" s="178"/>
      <c r="AT2758" s="174" t="s">
        <v>290</v>
      </c>
      <c r="AU2758" s="174" t="s">
        <v>85</v>
      </c>
      <c r="AV2758" s="15" t="s">
        <v>83</v>
      </c>
      <c r="AW2758" s="15" t="s">
        <v>32</v>
      </c>
      <c r="AX2758" s="15" t="s">
        <v>76</v>
      </c>
      <c r="AY2758" s="174" t="s">
        <v>282</v>
      </c>
    </row>
    <row r="2759" spans="2:65" s="15" customFormat="1" ht="22.5" x14ac:dyDescent="0.2">
      <c r="B2759" s="173"/>
      <c r="D2759" s="152" t="s">
        <v>290</v>
      </c>
      <c r="E2759" s="174" t="s">
        <v>1</v>
      </c>
      <c r="F2759" s="175" t="s">
        <v>3394</v>
      </c>
      <c r="H2759" s="174" t="s">
        <v>1</v>
      </c>
      <c r="I2759" s="176"/>
      <c r="L2759" s="173"/>
      <c r="M2759" s="177"/>
      <c r="T2759" s="178"/>
      <c r="AT2759" s="174" t="s">
        <v>290</v>
      </c>
      <c r="AU2759" s="174" t="s">
        <v>85</v>
      </c>
      <c r="AV2759" s="15" t="s">
        <v>83</v>
      </c>
      <c r="AW2759" s="15" t="s">
        <v>32</v>
      </c>
      <c r="AX2759" s="15" t="s">
        <v>76</v>
      </c>
      <c r="AY2759" s="174" t="s">
        <v>282</v>
      </c>
    </row>
    <row r="2760" spans="2:65" s="15" customFormat="1" ht="22.5" x14ac:dyDescent="0.2">
      <c r="B2760" s="173"/>
      <c r="D2760" s="152" t="s">
        <v>290</v>
      </c>
      <c r="E2760" s="174" t="s">
        <v>1</v>
      </c>
      <c r="F2760" s="175" t="s">
        <v>3395</v>
      </c>
      <c r="H2760" s="174" t="s">
        <v>1</v>
      </c>
      <c r="I2760" s="176"/>
      <c r="L2760" s="173"/>
      <c r="M2760" s="177"/>
      <c r="T2760" s="178"/>
      <c r="AT2760" s="174" t="s">
        <v>290</v>
      </c>
      <c r="AU2760" s="174" t="s">
        <v>85</v>
      </c>
      <c r="AV2760" s="15" t="s">
        <v>83</v>
      </c>
      <c r="AW2760" s="15" t="s">
        <v>32</v>
      </c>
      <c r="AX2760" s="15" t="s">
        <v>76</v>
      </c>
      <c r="AY2760" s="174" t="s">
        <v>282</v>
      </c>
    </row>
    <row r="2761" spans="2:65" s="15" customFormat="1" ht="22.5" x14ac:dyDescent="0.2">
      <c r="B2761" s="173"/>
      <c r="D2761" s="152" t="s">
        <v>290</v>
      </c>
      <c r="E2761" s="174" t="s">
        <v>1</v>
      </c>
      <c r="F2761" s="175" t="s">
        <v>3396</v>
      </c>
      <c r="H2761" s="174" t="s">
        <v>1</v>
      </c>
      <c r="I2761" s="176"/>
      <c r="L2761" s="173"/>
      <c r="M2761" s="177"/>
      <c r="T2761" s="178"/>
      <c r="AT2761" s="174" t="s">
        <v>290</v>
      </c>
      <c r="AU2761" s="174" t="s">
        <v>85</v>
      </c>
      <c r="AV2761" s="15" t="s">
        <v>83</v>
      </c>
      <c r="AW2761" s="15" t="s">
        <v>32</v>
      </c>
      <c r="AX2761" s="15" t="s">
        <v>76</v>
      </c>
      <c r="AY2761" s="174" t="s">
        <v>282</v>
      </c>
    </row>
    <row r="2762" spans="2:65" s="15" customFormat="1" x14ac:dyDescent="0.2">
      <c r="B2762" s="173"/>
      <c r="D2762" s="152" t="s">
        <v>290</v>
      </c>
      <c r="E2762" s="174" t="s">
        <v>1</v>
      </c>
      <c r="F2762" s="175" t="s">
        <v>3397</v>
      </c>
      <c r="H2762" s="174" t="s">
        <v>1</v>
      </c>
      <c r="I2762" s="176"/>
      <c r="L2762" s="173"/>
      <c r="M2762" s="177"/>
      <c r="T2762" s="178"/>
      <c r="AT2762" s="174" t="s">
        <v>290</v>
      </c>
      <c r="AU2762" s="174" t="s">
        <v>85</v>
      </c>
      <c r="AV2762" s="15" t="s">
        <v>83</v>
      </c>
      <c r="AW2762" s="15" t="s">
        <v>32</v>
      </c>
      <c r="AX2762" s="15" t="s">
        <v>76</v>
      </c>
      <c r="AY2762" s="174" t="s">
        <v>282</v>
      </c>
    </row>
    <row r="2763" spans="2:65" s="15" customFormat="1" ht="22.5" x14ac:dyDescent="0.2">
      <c r="B2763" s="173"/>
      <c r="D2763" s="152" t="s">
        <v>290</v>
      </c>
      <c r="E2763" s="174" t="s">
        <v>1</v>
      </c>
      <c r="F2763" s="175" t="s">
        <v>3398</v>
      </c>
      <c r="H2763" s="174" t="s">
        <v>1</v>
      </c>
      <c r="I2763" s="176"/>
      <c r="L2763" s="173"/>
      <c r="M2763" s="177"/>
      <c r="T2763" s="178"/>
      <c r="AT2763" s="174" t="s">
        <v>290</v>
      </c>
      <c r="AU2763" s="174" t="s">
        <v>85</v>
      </c>
      <c r="AV2763" s="15" t="s">
        <v>83</v>
      </c>
      <c r="AW2763" s="15" t="s">
        <v>32</v>
      </c>
      <c r="AX2763" s="15" t="s">
        <v>76</v>
      </c>
      <c r="AY2763" s="174" t="s">
        <v>282</v>
      </c>
    </row>
    <row r="2764" spans="2:65" s="15" customFormat="1" ht="22.5" x14ac:dyDescent="0.2">
      <c r="B2764" s="173"/>
      <c r="D2764" s="152" t="s">
        <v>290</v>
      </c>
      <c r="E2764" s="174" t="s">
        <v>1</v>
      </c>
      <c r="F2764" s="175" t="s">
        <v>3399</v>
      </c>
      <c r="H2764" s="174" t="s">
        <v>1</v>
      </c>
      <c r="I2764" s="176"/>
      <c r="L2764" s="173"/>
      <c r="M2764" s="177"/>
      <c r="T2764" s="178"/>
      <c r="AT2764" s="174" t="s">
        <v>290</v>
      </c>
      <c r="AU2764" s="174" t="s">
        <v>85</v>
      </c>
      <c r="AV2764" s="15" t="s">
        <v>83</v>
      </c>
      <c r="AW2764" s="15" t="s">
        <v>32</v>
      </c>
      <c r="AX2764" s="15" t="s">
        <v>76</v>
      </c>
      <c r="AY2764" s="174" t="s">
        <v>282</v>
      </c>
    </row>
    <row r="2765" spans="2:65" s="15" customFormat="1" ht="22.5" x14ac:dyDescent="0.2">
      <c r="B2765" s="173"/>
      <c r="D2765" s="152" t="s">
        <v>290</v>
      </c>
      <c r="E2765" s="174" t="s">
        <v>1</v>
      </c>
      <c r="F2765" s="175" t="s">
        <v>3400</v>
      </c>
      <c r="H2765" s="174" t="s">
        <v>1</v>
      </c>
      <c r="I2765" s="176"/>
      <c r="L2765" s="173"/>
      <c r="M2765" s="177"/>
      <c r="T2765" s="178"/>
      <c r="AT2765" s="174" t="s">
        <v>290</v>
      </c>
      <c r="AU2765" s="174" t="s">
        <v>85</v>
      </c>
      <c r="AV2765" s="15" t="s">
        <v>83</v>
      </c>
      <c r="AW2765" s="15" t="s">
        <v>32</v>
      </c>
      <c r="AX2765" s="15" t="s">
        <v>76</v>
      </c>
      <c r="AY2765" s="174" t="s">
        <v>282</v>
      </c>
    </row>
    <row r="2766" spans="2:65" s="15" customFormat="1" x14ac:dyDescent="0.2">
      <c r="B2766" s="173"/>
      <c r="D2766" s="152" t="s">
        <v>290</v>
      </c>
      <c r="E2766" s="174" t="s">
        <v>1</v>
      </c>
      <c r="F2766" s="175" t="s">
        <v>3401</v>
      </c>
      <c r="H2766" s="174" t="s">
        <v>1</v>
      </c>
      <c r="I2766" s="176"/>
      <c r="L2766" s="173"/>
      <c r="M2766" s="177"/>
      <c r="T2766" s="178"/>
      <c r="AT2766" s="174" t="s">
        <v>290</v>
      </c>
      <c r="AU2766" s="174" t="s">
        <v>85</v>
      </c>
      <c r="AV2766" s="15" t="s">
        <v>83</v>
      </c>
      <c r="AW2766" s="15" t="s">
        <v>32</v>
      </c>
      <c r="AX2766" s="15" t="s">
        <v>76</v>
      </c>
      <c r="AY2766" s="174" t="s">
        <v>282</v>
      </c>
    </row>
    <row r="2767" spans="2:65" s="15" customFormat="1" x14ac:dyDescent="0.2">
      <c r="B2767" s="173"/>
      <c r="D2767" s="152" t="s">
        <v>290</v>
      </c>
      <c r="E2767" s="174" t="s">
        <v>1</v>
      </c>
      <c r="F2767" s="175" t="s">
        <v>3402</v>
      </c>
      <c r="H2767" s="174" t="s">
        <v>1</v>
      </c>
      <c r="I2767" s="176"/>
      <c r="L2767" s="173"/>
      <c r="M2767" s="177"/>
      <c r="T2767" s="178"/>
      <c r="AT2767" s="174" t="s">
        <v>290</v>
      </c>
      <c r="AU2767" s="174" t="s">
        <v>85</v>
      </c>
      <c r="AV2767" s="15" t="s">
        <v>83</v>
      </c>
      <c r="AW2767" s="15" t="s">
        <v>32</v>
      </c>
      <c r="AX2767" s="15" t="s">
        <v>76</v>
      </c>
      <c r="AY2767" s="174" t="s">
        <v>282</v>
      </c>
    </row>
    <row r="2768" spans="2:65" s="15" customFormat="1" x14ac:dyDescent="0.2">
      <c r="B2768" s="173"/>
      <c r="D2768" s="152" t="s">
        <v>290</v>
      </c>
      <c r="E2768" s="174" t="s">
        <v>1</v>
      </c>
      <c r="F2768" s="175" t="s">
        <v>3403</v>
      </c>
      <c r="H2768" s="174" t="s">
        <v>1</v>
      </c>
      <c r="I2768" s="176"/>
      <c r="L2768" s="173"/>
      <c r="M2768" s="177"/>
      <c r="T2768" s="178"/>
      <c r="AT2768" s="174" t="s">
        <v>290</v>
      </c>
      <c r="AU2768" s="174" t="s">
        <v>85</v>
      </c>
      <c r="AV2768" s="15" t="s">
        <v>83</v>
      </c>
      <c r="AW2768" s="15" t="s">
        <v>32</v>
      </c>
      <c r="AX2768" s="15" t="s">
        <v>76</v>
      </c>
      <c r="AY2768" s="174" t="s">
        <v>282</v>
      </c>
    </row>
    <row r="2769" spans="2:65" s="12" customFormat="1" x14ac:dyDescent="0.2">
      <c r="B2769" s="151"/>
      <c r="D2769" s="152" t="s">
        <v>290</v>
      </c>
      <c r="E2769" s="153" t="s">
        <v>1</v>
      </c>
      <c r="F2769" s="154" t="s">
        <v>83</v>
      </c>
      <c r="H2769" s="155">
        <v>1</v>
      </c>
      <c r="I2769" s="156"/>
      <c r="L2769" s="151"/>
      <c r="M2769" s="157"/>
      <c r="T2769" s="158"/>
      <c r="AT2769" s="153" t="s">
        <v>290</v>
      </c>
      <c r="AU2769" s="153" t="s">
        <v>85</v>
      </c>
      <c r="AV2769" s="12" t="s">
        <v>85</v>
      </c>
      <c r="AW2769" s="12" t="s">
        <v>32</v>
      </c>
      <c r="AX2769" s="12" t="s">
        <v>76</v>
      </c>
      <c r="AY2769" s="153" t="s">
        <v>282</v>
      </c>
    </row>
    <row r="2770" spans="2:65" s="13" customFormat="1" x14ac:dyDescent="0.2">
      <c r="B2770" s="159"/>
      <c r="D2770" s="152" t="s">
        <v>290</v>
      </c>
      <c r="E2770" s="160" t="s">
        <v>1</v>
      </c>
      <c r="F2770" s="161" t="s">
        <v>292</v>
      </c>
      <c r="H2770" s="162">
        <v>1</v>
      </c>
      <c r="I2770" s="163"/>
      <c r="L2770" s="159"/>
      <c r="M2770" s="164"/>
      <c r="T2770" s="165"/>
      <c r="AT2770" s="160" t="s">
        <v>290</v>
      </c>
      <c r="AU2770" s="160" t="s">
        <v>85</v>
      </c>
      <c r="AV2770" s="13" t="s">
        <v>288</v>
      </c>
      <c r="AW2770" s="13" t="s">
        <v>32</v>
      </c>
      <c r="AX2770" s="13" t="s">
        <v>83</v>
      </c>
      <c r="AY2770" s="160" t="s">
        <v>282</v>
      </c>
    </row>
    <row r="2771" spans="2:65" s="1" customFormat="1" ht="16.5" customHeight="1" x14ac:dyDescent="0.2">
      <c r="B2771" s="32"/>
      <c r="C2771" s="137" t="s">
        <v>3404</v>
      </c>
      <c r="D2771" s="137" t="s">
        <v>284</v>
      </c>
      <c r="E2771" s="138" t="s">
        <v>3405</v>
      </c>
      <c r="F2771" s="139" t="s">
        <v>3406</v>
      </c>
      <c r="G2771" s="140" t="s">
        <v>2221</v>
      </c>
      <c r="H2771" s="141">
        <v>1</v>
      </c>
      <c r="I2771" s="142"/>
      <c r="J2771" s="143">
        <f>ROUND(I2771*H2771,2)</f>
        <v>0</v>
      </c>
      <c r="K2771" s="144"/>
      <c r="L2771" s="32"/>
      <c r="M2771" s="145" t="s">
        <v>1</v>
      </c>
      <c r="N2771" s="146" t="s">
        <v>41</v>
      </c>
      <c r="P2771" s="147">
        <f>O2771*H2771</f>
        <v>0</v>
      </c>
      <c r="Q2771" s="147">
        <v>0</v>
      </c>
      <c r="R2771" s="147">
        <f>Q2771*H2771</f>
        <v>0</v>
      </c>
      <c r="S2771" s="147">
        <v>0</v>
      </c>
      <c r="T2771" s="148">
        <f>S2771*H2771</f>
        <v>0</v>
      </c>
      <c r="AR2771" s="149" t="s">
        <v>3366</v>
      </c>
      <c r="AT2771" s="149" t="s">
        <v>284</v>
      </c>
      <c r="AU2771" s="149" t="s">
        <v>85</v>
      </c>
      <c r="AY2771" s="17" t="s">
        <v>282</v>
      </c>
      <c r="BE2771" s="150">
        <f>IF(N2771="základní",J2771,0)</f>
        <v>0</v>
      </c>
      <c r="BF2771" s="150">
        <f>IF(N2771="snížená",J2771,0)</f>
        <v>0</v>
      </c>
      <c r="BG2771" s="150">
        <f>IF(N2771="zákl. přenesená",J2771,0)</f>
        <v>0</v>
      </c>
      <c r="BH2771" s="150">
        <f>IF(N2771="sníž. přenesená",J2771,0)</f>
        <v>0</v>
      </c>
      <c r="BI2771" s="150">
        <f>IF(N2771="nulová",J2771,0)</f>
        <v>0</v>
      </c>
      <c r="BJ2771" s="17" t="s">
        <v>83</v>
      </c>
      <c r="BK2771" s="150">
        <f>ROUND(I2771*H2771,2)</f>
        <v>0</v>
      </c>
      <c r="BL2771" s="17" t="s">
        <v>3366</v>
      </c>
      <c r="BM2771" s="149" t="s">
        <v>3407</v>
      </c>
    </row>
    <row r="2772" spans="2:65" s="15" customFormat="1" ht="22.5" x14ac:dyDescent="0.2">
      <c r="B2772" s="173"/>
      <c r="D2772" s="152" t="s">
        <v>290</v>
      </c>
      <c r="E2772" s="174" t="s">
        <v>1</v>
      </c>
      <c r="F2772" s="175" t="s">
        <v>3408</v>
      </c>
      <c r="H2772" s="174" t="s">
        <v>1</v>
      </c>
      <c r="I2772" s="176"/>
      <c r="L2772" s="173"/>
      <c r="M2772" s="177"/>
      <c r="T2772" s="178"/>
      <c r="AT2772" s="174" t="s">
        <v>290</v>
      </c>
      <c r="AU2772" s="174" t="s">
        <v>85</v>
      </c>
      <c r="AV2772" s="15" t="s">
        <v>83</v>
      </c>
      <c r="AW2772" s="15" t="s">
        <v>32</v>
      </c>
      <c r="AX2772" s="15" t="s">
        <v>76</v>
      </c>
      <c r="AY2772" s="174" t="s">
        <v>282</v>
      </c>
    </row>
    <row r="2773" spans="2:65" s="15" customFormat="1" ht="22.5" x14ac:dyDescent="0.2">
      <c r="B2773" s="173"/>
      <c r="D2773" s="152" t="s">
        <v>290</v>
      </c>
      <c r="E2773" s="174" t="s">
        <v>1</v>
      </c>
      <c r="F2773" s="175" t="s">
        <v>3409</v>
      </c>
      <c r="H2773" s="174" t="s">
        <v>1</v>
      </c>
      <c r="I2773" s="176"/>
      <c r="L2773" s="173"/>
      <c r="M2773" s="177"/>
      <c r="T2773" s="178"/>
      <c r="AT2773" s="174" t="s">
        <v>290</v>
      </c>
      <c r="AU2773" s="174" t="s">
        <v>85</v>
      </c>
      <c r="AV2773" s="15" t="s">
        <v>83</v>
      </c>
      <c r="AW2773" s="15" t="s">
        <v>32</v>
      </c>
      <c r="AX2773" s="15" t="s">
        <v>76</v>
      </c>
      <c r="AY2773" s="174" t="s">
        <v>282</v>
      </c>
    </row>
    <row r="2774" spans="2:65" s="12" customFormat="1" x14ac:dyDescent="0.2">
      <c r="B2774" s="151"/>
      <c r="D2774" s="152" t="s">
        <v>290</v>
      </c>
      <c r="E2774" s="153" t="s">
        <v>1</v>
      </c>
      <c r="F2774" s="154" t="s">
        <v>83</v>
      </c>
      <c r="H2774" s="155">
        <v>1</v>
      </c>
      <c r="I2774" s="156"/>
      <c r="L2774" s="151"/>
      <c r="M2774" s="157"/>
      <c r="T2774" s="158"/>
      <c r="AT2774" s="153" t="s">
        <v>290</v>
      </c>
      <c r="AU2774" s="153" t="s">
        <v>85</v>
      </c>
      <c r="AV2774" s="12" t="s">
        <v>85</v>
      </c>
      <c r="AW2774" s="12" t="s">
        <v>32</v>
      </c>
      <c r="AX2774" s="12" t="s">
        <v>76</v>
      </c>
      <c r="AY2774" s="153" t="s">
        <v>282</v>
      </c>
    </row>
    <row r="2775" spans="2:65" s="13" customFormat="1" x14ac:dyDescent="0.2">
      <c r="B2775" s="159"/>
      <c r="D2775" s="152" t="s">
        <v>290</v>
      </c>
      <c r="E2775" s="160" t="s">
        <v>1</v>
      </c>
      <c r="F2775" s="161" t="s">
        <v>292</v>
      </c>
      <c r="H2775" s="162">
        <v>1</v>
      </c>
      <c r="I2775" s="163"/>
      <c r="L2775" s="159"/>
      <c r="M2775" s="164"/>
      <c r="T2775" s="165"/>
      <c r="AT2775" s="160" t="s">
        <v>290</v>
      </c>
      <c r="AU2775" s="160" t="s">
        <v>85</v>
      </c>
      <c r="AV2775" s="13" t="s">
        <v>288</v>
      </c>
      <c r="AW2775" s="13" t="s">
        <v>32</v>
      </c>
      <c r="AX2775" s="13" t="s">
        <v>83</v>
      </c>
      <c r="AY2775" s="160" t="s">
        <v>282</v>
      </c>
    </row>
    <row r="2776" spans="2:65" s="11" customFormat="1" ht="22.9" customHeight="1" x14ac:dyDescent="0.2">
      <c r="B2776" s="125"/>
      <c r="D2776" s="126" t="s">
        <v>75</v>
      </c>
      <c r="E2776" s="135" t="s">
        <v>3410</v>
      </c>
      <c r="F2776" s="135" t="s">
        <v>3411</v>
      </c>
      <c r="I2776" s="128"/>
      <c r="J2776" s="136">
        <f>BK2776</f>
        <v>0</v>
      </c>
      <c r="L2776" s="125"/>
      <c r="M2776" s="130"/>
      <c r="P2776" s="131">
        <f>SUM(P2777:P2815)</f>
        <v>0</v>
      </c>
      <c r="R2776" s="131">
        <f>SUM(R2777:R2815)</f>
        <v>0</v>
      </c>
      <c r="T2776" s="132">
        <f>SUM(T2777:T2815)</f>
        <v>0</v>
      </c>
      <c r="AR2776" s="126" t="s">
        <v>330</v>
      </c>
      <c r="AT2776" s="133" t="s">
        <v>75</v>
      </c>
      <c r="AU2776" s="133" t="s">
        <v>83</v>
      </c>
      <c r="AY2776" s="126" t="s">
        <v>282</v>
      </c>
      <c r="BK2776" s="134">
        <f>SUM(BK2777:BK2815)</f>
        <v>0</v>
      </c>
    </row>
    <row r="2777" spans="2:65" s="1" customFormat="1" ht="16.5" customHeight="1" x14ac:dyDescent="0.2">
      <c r="B2777" s="32"/>
      <c r="C2777" s="137" t="s">
        <v>3412</v>
      </c>
      <c r="D2777" s="137" t="s">
        <v>284</v>
      </c>
      <c r="E2777" s="138" t="s">
        <v>3413</v>
      </c>
      <c r="F2777" s="139" t="s">
        <v>3411</v>
      </c>
      <c r="G2777" s="140" t="s">
        <v>2491</v>
      </c>
      <c r="H2777" s="141">
        <v>1</v>
      </c>
      <c r="I2777" s="142"/>
      <c r="J2777" s="143">
        <f>ROUND(I2777*H2777,2)</f>
        <v>0</v>
      </c>
      <c r="K2777" s="144"/>
      <c r="L2777" s="32"/>
      <c r="M2777" s="145" t="s">
        <v>1</v>
      </c>
      <c r="N2777" s="146" t="s">
        <v>41</v>
      </c>
      <c r="P2777" s="147">
        <f>O2777*H2777</f>
        <v>0</v>
      </c>
      <c r="Q2777" s="147">
        <v>0</v>
      </c>
      <c r="R2777" s="147">
        <f>Q2777*H2777</f>
        <v>0</v>
      </c>
      <c r="S2777" s="147">
        <v>0</v>
      </c>
      <c r="T2777" s="148">
        <f>S2777*H2777</f>
        <v>0</v>
      </c>
      <c r="AR2777" s="149" t="s">
        <v>3366</v>
      </c>
      <c r="AT2777" s="149" t="s">
        <v>284</v>
      </c>
      <c r="AU2777" s="149" t="s">
        <v>85</v>
      </c>
      <c r="AY2777" s="17" t="s">
        <v>282</v>
      </c>
      <c r="BE2777" s="150">
        <f>IF(N2777="základní",J2777,0)</f>
        <v>0</v>
      </c>
      <c r="BF2777" s="150">
        <f>IF(N2777="snížená",J2777,0)</f>
        <v>0</v>
      </c>
      <c r="BG2777" s="150">
        <f>IF(N2777="zákl. přenesená",J2777,0)</f>
        <v>0</v>
      </c>
      <c r="BH2777" s="150">
        <f>IF(N2777="sníž. přenesená",J2777,0)</f>
        <v>0</v>
      </c>
      <c r="BI2777" s="150">
        <f>IF(N2777="nulová",J2777,0)</f>
        <v>0</v>
      </c>
      <c r="BJ2777" s="17" t="s">
        <v>83</v>
      </c>
      <c r="BK2777" s="150">
        <f>ROUND(I2777*H2777,2)</f>
        <v>0</v>
      </c>
      <c r="BL2777" s="17" t="s">
        <v>3366</v>
      </c>
      <c r="BM2777" s="149" t="s">
        <v>3414</v>
      </c>
    </row>
    <row r="2778" spans="2:65" s="15" customFormat="1" x14ac:dyDescent="0.2">
      <c r="B2778" s="173"/>
      <c r="D2778" s="152" t="s">
        <v>290</v>
      </c>
      <c r="E2778" s="174" t="s">
        <v>1</v>
      </c>
      <c r="F2778" s="175" t="s">
        <v>3415</v>
      </c>
      <c r="H2778" s="174" t="s">
        <v>1</v>
      </c>
      <c r="I2778" s="176"/>
      <c r="L2778" s="173"/>
      <c r="M2778" s="177"/>
      <c r="T2778" s="178"/>
      <c r="AT2778" s="174" t="s">
        <v>290</v>
      </c>
      <c r="AU2778" s="174" t="s">
        <v>85</v>
      </c>
      <c r="AV2778" s="15" t="s">
        <v>83</v>
      </c>
      <c r="AW2778" s="15" t="s">
        <v>32</v>
      </c>
      <c r="AX2778" s="15" t="s">
        <v>76</v>
      </c>
      <c r="AY2778" s="174" t="s">
        <v>282</v>
      </c>
    </row>
    <row r="2779" spans="2:65" s="15" customFormat="1" x14ac:dyDescent="0.2">
      <c r="B2779" s="173"/>
      <c r="D2779" s="152" t="s">
        <v>290</v>
      </c>
      <c r="E2779" s="174" t="s">
        <v>1</v>
      </c>
      <c r="F2779" s="175" t="s">
        <v>3416</v>
      </c>
      <c r="H2779" s="174" t="s">
        <v>1</v>
      </c>
      <c r="I2779" s="176"/>
      <c r="L2779" s="173"/>
      <c r="M2779" s="177"/>
      <c r="T2779" s="178"/>
      <c r="AT2779" s="174" t="s">
        <v>290</v>
      </c>
      <c r="AU2779" s="174" t="s">
        <v>85</v>
      </c>
      <c r="AV2779" s="15" t="s">
        <v>83</v>
      </c>
      <c r="AW2779" s="15" t="s">
        <v>32</v>
      </c>
      <c r="AX2779" s="15" t="s">
        <v>76</v>
      </c>
      <c r="AY2779" s="174" t="s">
        <v>282</v>
      </c>
    </row>
    <row r="2780" spans="2:65" s="15" customFormat="1" x14ac:dyDescent="0.2">
      <c r="B2780" s="173"/>
      <c r="D2780" s="152" t="s">
        <v>290</v>
      </c>
      <c r="E2780" s="174" t="s">
        <v>1</v>
      </c>
      <c r="F2780" s="175" t="s">
        <v>3417</v>
      </c>
      <c r="H2780" s="174" t="s">
        <v>1</v>
      </c>
      <c r="I2780" s="176"/>
      <c r="L2780" s="173"/>
      <c r="M2780" s="177"/>
      <c r="T2780" s="178"/>
      <c r="AT2780" s="174" t="s">
        <v>290</v>
      </c>
      <c r="AU2780" s="174" t="s">
        <v>85</v>
      </c>
      <c r="AV2780" s="15" t="s">
        <v>83</v>
      </c>
      <c r="AW2780" s="15" t="s">
        <v>32</v>
      </c>
      <c r="AX2780" s="15" t="s">
        <v>76</v>
      </c>
      <c r="AY2780" s="174" t="s">
        <v>282</v>
      </c>
    </row>
    <row r="2781" spans="2:65" s="15" customFormat="1" ht="22.5" x14ac:dyDescent="0.2">
      <c r="B2781" s="173"/>
      <c r="D2781" s="152" t="s">
        <v>290</v>
      </c>
      <c r="E2781" s="174" t="s">
        <v>1</v>
      </c>
      <c r="F2781" s="175" t="s">
        <v>3418</v>
      </c>
      <c r="H2781" s="174" t="s">
        <v>1</v>
      </c>
      <c r="I2781" s="176"/>
      <c r="L2781" s="173"/>
      <c r="M2781" s="177"/>
      <c r="T2781" s="178"/>
      <c r="AT2781" s="174" t="s">
        <v>290</v>
      </c>
      <c r="AU2781" s="174" t="s">
        <v>85</v>
      </c>
      <c r="AV2781" s="15" t="s">
        <v>83</v>
      </c>
      <c r="AW2781" s="15" t="s">
        <v>32</v>
      </c>
      <c r="AX2781" s="15" t="s">
        <v>76</v>
      </c>
      <c r="AY2781" s="174" t="s">
        <v>282</v>
      </c>
    </row>
    <row r="2782" spans="2:65" s="15" customFormat="1" ht="22.5" x14ac:dyDescent="0.2">
      <c r="B2782" s="173"/>
      <c r="D2782" s="152" t="s">
        <v>290</v>
      </c>
      <c r="E2782" s="174" t="s">
        <v>1</v>
      </c>
      <c r="F2782" s="175" t="s">
        <v>3419</v>
      </c>
      <c r="H2782" s="174" t="s">
        <v>1</v>
      </c>
      <c r="I2782" s="176"/>
      <c r="L2782" s="173"/>
      <c r="M2782" s="177"/>
      <c r="T2782" s="178"/>
      <c r="AT2782" s="174" t="s">
        <v>290</v>
      </c>
      <c r="AU2782" s="174" t="s">
        <v>85</v>
      </c>
      <c r="AV2782" s="15" t="s">
        <v>83</v>
      </c>
      <c r="AW2782" s="15" t="s">
        <v>32</v>
      </c>
      <c r="AX2782" s="15" t="s">
        <v>76</v>
      </c>
      <c r="AY2782" s="174" t="s">
        <v>282</v>
      </c>
    </row>
    <row r="2783" spans="2:65" s="15" customFormat="1" x14ac:dyDescent="0.2">
      <c r="B2783" s="173"/>
      <c r="D2783" s="152" t="s">
        <v>290</v>
      </c>
      <c r="E2783" s="174" t="s">
        <v>1</v>
      </c>
      <c r="F2783" s="175" t="s">
        <v>3420</v>
      </c>
      <c r="H2783" s="174" t="s">
        <v>1</v>
      </c>
      <c r="I2783" s="176"/>
      <c r="L2783" s="173"/>
      <c r="M2783" s="177"/>
      <c r="T2783" s="178"/>
      <c r="AT2783" s="174" t="s">
        <v>290</v>
      </c>
      <c r="AU2783" s="174" t="s">
        <v>85</v>
      </c>
      <c r="AV2783" s="15" t="s">
        <v>83</v>
      </c>
      <c r="AW2783" s="15" t="s">
        <v>32</v>
      </c>
      <c r="AX2783" s="15" t="s">
        <v>76</v>
      </c>
      <c r="AY2783" s="174" t="s">
        <v>282</v>
      </c>
    </row>
    <row r="2784" spans="2:65" s="15" customFormat="1" ht="22.5" x14ac:dyDescent="0.2">
      <c r="B2784" s="173"/>
      <c r="D2784" s="152" t="s">
        <v>290</v>
      </c>
      <c r="E2784" s="174" t="s">
        <v>1</v>
      </c>
      <c r="F2784" s="175" t="s">
        <v>3421</v>
      </c>
      <c r="H2784" s="174" t="s">
        <v>1</v>
      </c>
      <c r="I2784" s="176"/>
      <c r="L2784" s="173"/>
      <c r="M2784" s="177"/>
      <c r="T2784" s="178"/>
      <c r="AT2784" s="174" t="s">
        <v>290</v>
      </c>
      <c r="AU2784" s="174" t="s">
        <v>85</v>
      </c>
      <c r="AV2784" s="15" t="s">
        <v>83</v>
      </c>
      <c r="AW2784" s="15" t="s">
        <v>32</v>
      </c>
      <c r="AX2784" s="15" t="s">
        <v>76</v>
      </c>
      <c r="AY2784" s="174" t="s">
        <v>282</v>
      </c>
    </row>
    <row r="2785" spans="2:65" s="15" customFormat="1" ht="22.5" x14ac:dyDescent="0.2">
      <c r="B2785" s="173"/>
      <c r="D2785" s="152" t="s">
        <v>290</v>
      </c>
      <c r="E2785" s="174" t="s">
        <v>1</v>
      </c>
      <c r="F2785" s="175" t="s">
        <v>3422</v>
      </c>
      <c r="H2785" s="174" t="s">
        <v>1</v>
      </c>
      <c r="I2785" s="176"/>
      <c r="L2785" s="173"/>
      <c r="M2785" s="177"/>
      <c r="T2785" s="178"/>
      <c r="AT2785" s="174" t="s">
        <v>290</v>
      </c>
      <c r="AU2785" s="174" t="s">
        <v>85</v>
      </c>
      <c r="AV2785" s="15" t="s">
        <v>83</v>
      </c>
      <c r="AW2785" s="15" t="s">
        <v>32</v>
      </c>
      <c r="AX2785" s="15" t="s">
        <v>76</v>
      </c>
      <c r="AY2785" s="174" t="s">
        <v>282</v>
      </c>
    </row>
    <row r="2786" spans="2:65" s="15" customFormat="1" x14ac:dyDescent="0.2">
      <c r="B2786" s="173"/>
      <c r="D2786" s="152" t="s">
        <v>290</v>
      </c>
      <c r="E2786" s="174" t="s">
        <v>1</v>
      </c>
      <c r="F2786" s="175" t="s">
        <v>3423</v>
      </c>
      <c r="H2786" s="174" t="s">
        <v>1</v>
      </c>
      <c r="I2786" s="176"/>
      <c r="L2786" s="173"/>
      <c r="M2786" s="177"/>
      <c r="T2786" s="178"/>
      <c r="AT2786" s="174" t="s">
        <v>290</v>
      </c>
      <c r="AU2786" s="174" t="s">
        <v>85</v>
      </c>
      <c r="AV2786" s="15" t="s">
        <v>83</v>
      </c>
      <c r="AW2786" s="15" t="s">
        <v>32</v>
      </c>
      <c r="AX2786" s="15" t="s">
        <v>76</v>
      </c>
      <c r="AY2786" s="174" t="s">
        <v>282</v>
      </c>
    </row>
    <row r="2787" spans="2:65" s="15" customFormat="1" x14ac:dyDescent="0.2">
      <c r="B2787" s="173"/>
      <c r="D2787" s="152" t="s">
        <v>290</v>
      </c>
      <c r="E2787" s="174" t="s">
        <v>1</v>
      </c>
      <c r="F2787" s="175" t="s">
        <v>3424</v>
      </c>
      <c r="H2787" s="174" t="s">
        <v>1</v>
      </c>
      <c r="I2787" s="176"/>
      <c r="L2787" s="173"/>
      <c r="M2787" s="177"/>
      <c r="T2787" s="178"/>
      <c r="AT2787" s="174" t="s">
        <v>290</v>
      </c>
      <c r="AU2787" s="174" t="s">
        <v>85</v>
      </c>
      <c r="AV2787" s="15" t="s">
        <v>83</v>
      </c>
      <c r="AW2787" s="15" t="s">
        <v>32</v>
      </c>
      <c r="AX2787" s="15" t="s">
        <v>76</v>
      </c>
      <c r="AY2787" s="174" t="s">
        <v>282</v>
      </c>
    </row>
    <row r="2788" spans="2:65" s="15" customFormat="1" x14ac:dyDescent="0.2">
      <c r="B2788" s="173"/>
      <c r="D2788" s="152" t="s">
        <v>290</v>
      </c>
      <c r="E2788" s="174" t="s">
        <v>1</v>
      </c>
      <c r="F2788" s="175" t="s">
        <v>3425</v>
      </c>
      <c r="H2788" s="174" t="s">
        <v>1</v>
      </c>
      <c r="I2788" s="176"/>
      <c r="L2788" s="173"/>
      <c r="M2788" s="177"/>
      <c r="T2788" s="178"/>
      <c r="AT2788" s="174" t="s">
        <v>290</v>
      </c>
      <c r="AU2788" s="174" t="s">
        <v>85</v>
      </c>
      <c r="AV2788" s="15" t="s">
        <v>83</v>
      </c>
      <c r="AW2788" s="15" t="s">
        <v>32</v>
      </c>
      <c r="AX2788" s="15" t="s">
        <v>76</v>
      </c>
      <c r="AY2788" s="174" t="s">
        <v>282</v>
      </c>
    </row>
    <row r="2789" spans="2:65" s="15" customFormat="1" ht="22.5" x14ac:dyDescent="0.2">
      <c r="B2789" s="173"/>
      <c r="D2789" s="152" t="s">
        <v>290</v>
      </c>
      <c r="E2789" s="174" t="s">
        <v>1</v>
      </c>
      <c r="F2789" s="175" t="s">
        <v>3426</v>
      </c>
      <c r="H2789" s="174" t="s">
        <v>1</v>
      </c>
      <c r="I2789" s="176"/>
      <c r="L2789" s="173"/>
      <c r="M2789" s="177"/>
      <c r="T2789" s="178"/>
      <c r="AT2789" s="174" t="s">
        <v>290</v>
      </c>
      <c r="AU2789" s="174" t="s">
        <v>85</v>
      </c>
      <c r="AV2789" s="15" t="s">
        <v>83</v>
      </c>
      <c r="AW2789" s="15" t="s">
        <v>32</v>
      </c>
      <c r="AX2789" s="15" t="s">
        <v>76</v>
      </c>
      <c r="AY2789" s="174" t="s">
        <v>282</v>
      </c>
    </row>
    <row r="2790" spans="2:65" s="15" customFormat="1" x14ac:dyDescent="0.2">
      <c r="B2790" s="173"/>
      <c r="D2790" s="152" t="s">
        <v>290</v>
      </c>
      <c r="E2790" s="174" t="s">
        <v>1</v>
      </c>
      <c r="F2790" s="175" t="s">
        <v>3427</v>
      </c>
      <c r="H2790" s="174" t="s">
        <v>1</v>
      </c>
      <c r="I2790" s="176"/>
      <c r="L2790" s="173"/>
      <c r="M2790" s="177"/>
      <c r="T2790" s="178"/>
      <c r="AT2790" s="174" t="s">
        <v>290</v>
      </c>
      <c r="AU2790" s="174" t="s">
        <v>85</v>
      </c>
      <c r="AV2790" s="15" t="s">
        <v>83</v>
      </c>
      <c r="AW2790" s="15" t="s">
        <v>32</v>
      </c>
      <c r="AX2790" s="15" t="s">
        <v>76</v>
      </c>
      <c r="AY2790" s="174" t="s">
        <v>282</v>
      </c>
    </row>
    <row r="2791" spans="2:65" s="15" customFormat="1" x14ac:dyDescent="0.2">
      <c r="B2791" s="173"/>
      <c r="D2791" s="152" t="s">
        <v>290</v>
      </c>
      <c r="E2791" s="174" t="s">
        <v>1</v>
      </c>
      <c r="F2791" s="175" t="s">
        <v>3428</v>
      </c>
      <c r="H2791" s="174" t="s">
        <v>1</v>
      </c>
      <c r="I2791" s="176"/>
      <c r="L2791" s="173"/>
      <c r="M2791" s="177"/>
      <c r="T2791" s="178"/>
      <c r="AT2791" s="174" t="s">
        <v>290</v>
      </c>
      <c r="AU2791" s="174" t="s">
        <v>85</v>
      </c>
      <c r="AV2791" s="15" t="s">
        <v>83</v>
      </c>
      <c r="AW2791" s="15" t="s">
        <v>32</v>
      </c>
      <c r="AX2791" s="15" t="s">
        <v>76</v>
      </c>
      <c r="AY2791" s="174" t="s">
        <v>282</v>
      </c>
    </row>
    <row r="2792" spans="2:65" s="12" customFormat="1" x14ac:dyDescent="0.2">
      <c r="B2792" s="151"/>
      <c r="D2792" s="152" t="s">
        <v>290</v>
      </c>
      <c r="E2792" s="153" t="s">
        <v>1</v>
      </c>
      <c r="F2792" s="154" t="s">
        <v>83</v>
      </c>
      <c r="H2792" s="155">
        <v>1</v>
      </c>
      <c r="I2792" s="156"/>
      <c r="L2792" s="151"/>
      <c r="M2792" s="157"/>
      <c r="T2792" s="158"/>
      <c r="AT2792" s="153" t="s">
        <v>290</v>
      </c>
      <c r="AU2792" s="153" t="s">
        <v>85</v>
      </c>
      <c r="AV2792" s="12" t="s">
        <v>85</v>
      </c>
      <c r="AW2792" s="12" t="s">
        <v>32</v>
      </c>
      <c r="AX2792" s="12" t="s">
        <v>76</v>
      </c>
      <c r="AY2792" s="153" t="s">
        <v>282</v>
      </c>
    </row>
    <row r="2793" spans="2:65" s="13" customFormat="1" x14ac:dyDescent="0.2">
      <c r="B2793" s="159"/>
      <c r="D2793" s="152" t="s">
        <v>290</v>
      </c>
      <c r="E2793" s="160" t="s">
        <v>1</v>
      </c>
      <c r="F2793" s="161" t="s">
        <v>292</v>
      </c>
      <c r="H2793" s="162">
        <v>1</v>
      </c>
      <c r="I2793" s="163"/>
      <c r="L2793" s="159"/>
      <c r="M2793" s="164"/>
      <c r="T2793" s="165"/>
      <c r="AT2793" s="160" t="s">
        <v>290</v>
      </c>
      <c r="AU2793" s="160" t="s">
        <v>85</v>
      </c>
      <c r="AV2793" s="13" t="s">
        <v>288</v>
      </c>
      <c r="AW2793" s="13" t="s">
        <v>32</v>
      </c>
      <c r="AX2793" s="13" t="s">
        <v>83</v>
      </c>
      <c r="AY2793" s="160" t="s">
        <v>282</v>
      </c>
    </row>
    <row r="2794" spans="2:65" s="1" customFormat="1" ht="24.2" customHeight="1" x14ac:dyDescent="0.2">
      <c r="B2794" s="32"/>
      <c r="C2794" s="137" t="s">
        <v>3429</v>
      </c>
      <c r="D2794" s="137" t="s">
        <v>284</v>
      </c>
      <c r="E2794" s="138" t="s">
        <v>3430</v>
      </c>
      <c r="F2794" s="139" t="s">
        <v>3431</v>
      </c>
      <c r="G2794" s="140" t="s">
        <v>2491</v>
      </c>
      <c r="H2794" s="141">
        <v>1</v>
      </c>
      <c r="I2794" s="142"/>
      <c r="J2794" s="143">
        <f>ROUND(I2794*H2794,2)</f>
        <v>0</v>
      </c>
      <c r="K2794" s="144"/>
      <c r="L2794" s="32"/>
      <c r="M2794" s="145" t="s">
        <v>1</v>
      </c>
      <c r="N2794" s="146" t="s">
        <v>41</v>
      </c>
      <c r="P2794" s="147">
        <f>O2794*H2794</f>
        <v>0</v>
      </c>
      <c r="Q2794" s="147">
        <v>0</v>
      </c>
      <c r="R2794" s="147">
        <f>Q2794*H2794</f>
        <v>0</v>
      </c>
      <c r="S2794" s="147">
        <v>0</v>
      </c>
      <c r="T2794" s="148">
        <f>S2794*H2794</f>
        <v>0</v>
      </c>
      <c r="AR2794" s="149" t="s">
        <v>3366</v>
      </c>
      <c r="AT2794" s="149" t="s">
        <v>284</v>
      </c>
      <c r="AU2794" s="149" t="s">
        <v>85</v>
      </c>
      <c r="AY2794" s="17" t="s">
        <v>282</v>
      </c>
      <c r="BE2794" s="150">
        <f>IF(N2794="základní",J2794,0)</f>
        <v>0</v>
      </c>
      <c r="BF2794" s="150">
        <f>IF(N2794="snížená",J2794,0)</f>
        <v>0</v>
      </c>
      <c r="BG2794" s="150">
        <f>IF(N2794="zákl. přenesená",J2794,0)</f>
        <v>0</v>
      </c>
      <c r="BH2794" s="150">
        <f>IF(N2794="sníž. přenesená",J2794,0)</f>
        <v>0</v>
      </c>
      <c r="BI2794" s="150">
        <f>IF(N2794="nulová",J2794,0)</f>
        <v>0</v>
      </c>
      <c r="BJ2794" s="17" t="s">
        <v>83</v>
      </c>
      <c r="BK2794" s="150">
        <f>ROUND(I2794*H2794,2)</f>
        <v>0</v>
      </c>
      <c r="BL2794" s="17" t="s">
        <v>3366</v>
      </c>
      <c r="BM2794" s="149" t="s">
        <v>3432</v>
      </c>
    </row>
    <row r="2795" spans="2:65" s="12" customFormat="1" x14ac:dyDescent="0.2">
      <c r="B2795" s="151"/>
      <c r="D2795" s="152" t="s">
        <v>290</v>
      </c>
      <c r="E2795" s="153" t="s">
        <v>1</v>
      </c>
      <c r="F2795" s="154" t="s">
        <v>83</v>
      </c>
      <c r="H2795" s="155">
        <v>1</v>
      </c>
      <c r="I2795" s="156"/>
      <c r="L2795" s="151"/>
      <c r="M2795" s="157"/>
      <c r="T2795" s="158"/>
      <c r="AT2795" s="153" t="s">
        <v>290</v>
      </c>
      <c r="AU2795" s="153" t="s">
        <v>85</v>
      </c>
      <c r="AV2795" s="12" t="s">
        <v>85</v>
      </c>
      <c r="AW2795" s="12" t="s">
        <v>32</v>
      </c>
      <c r="AX2795" s="12" t="s">
        <v>76</v>
      </c>
      <c r="AY2795" s="153" t="s">
        <v>282</v>
      </c>
    </row>
    <row r="2796" spans="2:65" s="13" customFormat="1" x14ac:dyDescent="0.2">
      <c r="B2796" s="159"/>
      <c r="D2796" s="152" t="s">
        <v>290</v>
      </c>
      <c r="E2796" s="160" t="s">
        <v>1</v>
      </c>
      <c r="F2796" s="161" t="s">
        <v>292</v>
      </c>
      <c r="H2796" s="162">
        <v>1</v>
      </c>
      <c r="I2796" s="163"/>
      <c r="L2796" s="159"/>
      <c r="M2796" s="164"/>
      <c r="T2796" s="165"/>
      <c r="AT2796" s="160" t="s">
        <v>290</v>
      </c>
      <c r="AU2796" s="160" t="s">
        <v>85</v>
      </c>
      <c r="AV2796" s="13" t="s">
        <v>288</v>
      </c>
      <c r="AW2796" s="13" t="s">
        <v>32</v>
      </c>
      <c r="AX2796" s="13" t="s">
        <v>83</v>
      </c>
      <c r="AY2796" s="160" t="s">
        <v>282</v>
      </c>
    </row>
    <row r="2797" spans="2:65" s="1" customFormat="1" ht="16.5" customHeight="1" x14ac:dyDescent="0.2">
      <c r="B2797" s="32"/>
      <c r="C2797" s="137" t="s">
        <v>3433</v>
      </c>
      <c r="D2797" s="137" t="s">
        <v>284</v>
      </c>
      <c r="E2797" s="138" t="s">
        <v>3434</v>
      </c>
      <c r="F2797" s="139" t="s">
        <v>3435</v>
      </c>
      <c r="G2797" s="140" t="s">
        <v>2491</v>
      </c>
      <c r="H2797" s="141">
        <v>1</v>
      </c>
      <c r="I2797" s="142"/>
      <c r="J2797" s="143">
        <f>ROUND(I2797*H2797,2)</f>
        <v>0</v>
      </c>
      <c r="K2797" s="144"/>
      <c r="L2797" s="32"/>
      <c r="M2797" s="145" t="s">
        <v>1</v>
      </c>
      <c r="N2797" s="146" t="s">
        <v>41</v>
      </c>
      <c r="P2797" s="147">
        <f>O2797*H2797</f>
        <v>0</v>
      </c>
      <c r="Q2797" s="147">
        <v>0</v>
      </c>
      <c r="R2797" s="147">
        <f>Q2797*H2797</f>
        <v>0</v>
      </c>
      <c r="S2797" s="147">
        <v>0</v>
      </c>
      <c r="T2797" s="148">
        <f>S2797*H2797</f>
        <v>0</v>
      </c>
      <c r="AR2797" s="149" t="s">
        <v>3366</v>
      </c>
      <c r="AT2797" s="149" t="s">
        <v>284</v>
      </c>
      <c r="AU2797" s="149" t="s">
        <v>85</v>
      </c>
      <c r="AY2797" s="17" t="s">
        <v>282</v>
      </c>
      <c r="BE2797" s="150">
        <f>IF(N2797="základní",J2797,0)</f>
        <v>0</v>
      </c>
      <c r="BF2797" s="150">
        <f>IF(N2797="snížená",J2797,0)</f>
        <v>0</v>
      </c>
      <c r="BG2797" s="150">
        <f>IF(N2797="zákl. přenesená",J2797,0)</f>
        <v>0</v>
      </c>
      <c r="BH2797" s="150">
        <f>IF(N2797="sníž. přenesená",J2797,0)</f>
        <v>0</v>
      </c>
      <c r="BI2797" s="150">
        <f>IF(N2797="nulová",J2797,0)</f>
        <v>0</v>
      </c>
      <c r="BJ2797" s="17" t="s">
        <v>83</v>
      </c>
      <c r="BK2797" s="150">
        <f>ROUND(I2797*H2797,2)</f>
        <v>0</v>
      </c>
      <c r="BL2797" s="17" t="s">
        <v>3366</v>
      </c>
      <c r="BM2797" s="149" t="s">
        <v>3436</v>
      </c>
    </row>
    <row r="2798" spans="2:65" s="15" customFormat="1" x14ac:dyDescent="0.2">
      <c r="B2798" s="173"/>
      <c r="D2798" s="152" t="s">
        <v>290</v>
      </c>
      <c r="E2798" s="174" t="s">
        <v>1</v>
      </c>
      <c r="F2798" s="175" t="s">
        <v>3437</v>
      </c>
      <c r="H2798" s="174" t="s">
        <v>1</v>
      </c>
      <c r="I2798" s="176"/>
      <c r="L2798" s="173"/>
      <c r="M2798" s="177"/>
      <c r="T2798" s="178"/>
      <c r="AT2798" s="174" t="s">
        <v>290</v>
      </c>
      <c r="AU2798" s="174" t="s">
        <v>85</v>
      </c>
      <c r="AV2798" s="15" t="s">
        <v>83</v>
      </c>
      <c r="AW2798" s="15" t="s">
        <v>32</v>
      </c>
      <c r="AX2798" s="15" t="s">
        <v>76</v>
      </c>
      <c r="AY2798" s="174" t="s">
        <v>282</v>
      </c>
    </row>
    <row r="2799" spans="2:65" s="12" customFormat="1" x14ac:dyDescent="0.2">
      <c r="B2799" s="151"/>
      <c r="D2799" s="152" t="s">
        <v>290</v>
      </c>
      <c r="E2799" s="153" t="s">
        <v>1</v>
      </c>
      <c r="F2799" s="154" t="s">
        <v>83</v>
      </c>
      <c r="H2799" s="155">
        <v>1</v>
      </c>
      <c r="I2799" s="156"/>
      <c r="L2799" s="151"/>
      <c r="M2799" s="157"/>
      <c r="T2799" s="158"/>
      <c r="AT2799" s="153" t="s">
        <v>290</v>
      </c>
      <c r="AU2799" s="153" t="s">
        <v>85</v>
      </c>
      <c r="AV2799" s="12" t="s">
        <v>85</v>
      </c>
      <c r="AW2799" s="12" t="s">
        <v>32</v>
      </c>
      <c r="AX2799" s="12" t="s">
        <v>76</v>
      </c>
      <c r="AY2799" s="153" t="s">
        <v>282</v>
      </c>
    </row>
    <row r="2800" spans="2:65" s="13" customFormat="1" x14ac:dyDescent="0.2">
      <c r="B2800" s="159"/>
      <c r="D2800" s="152" t="s">
        <v>290</v>
      </c>
      <c r="E2800" s="160" t="s">
        <v>1</v>
      </c>
      <c r="F2800" s="161" t="s">
        <v>292</v>
      </c>
      <c r="H2800" s="162">
        <v>1</v>
      </c>
      <c r="I2800" s="163"/>
      <c r="L2800" s="159"/>
      <c r="M2800" s="164"/>
      <c r="T2800" s="165"/>
      <c r="AT2800" s="160" t="s">
        <v>290</v>
      </c>
      <c r="AU2800" s="160" t="s">
        <v>85</v>
      </c>
      <c r="AV2800" s="13" t="s">
        <v>288</v>
      </c>
      <c r="AW2800" s="13" t="s">
        <v>32</v>
      </c>
      <c r="AX2800" s="13" t="s">
        <v>83</v>
      </c>
      <c r="AY2800" s="160" t="s">
        <v>282</v>
      </c>
    </row>
    <row r="2801" spans="2:65" s="1" customFormat="1" ht="16.5" customHeight="1" x14ac:dyDescent="0.2">
      <c r="B2801" s="32"/>
      <c r="C2801" s="137" t="s">
        <v>3438</v>
      </c>
      <c r="D2801" s="137" t="s">
        <v>284</v>
      </c>
      <c r="E2801" s="138" t="s">
        <v>3439</v>
      </c>
      <c r="F2801" s="139" t="s">
        <v>3440</v>
      </c>
      <c r="G2801" s="140" t="s">
        <v>2491</v>
      </c>
      <c r="H2801" s="141">
        <v>1</v>
      </c>
      <c r="I2801" s="142"/>
      <c r="J2801" s="143">
        <f>ROUND(I2801*H2801,2)</f>
        <v>0</v>
      </c>
      <c r="K2801" s="144"/>
      <c r="L2801" s="32"/>
      <c r="M2801" s="145" t="s">
        <v>1</v>
      </c>
      <c r="N2801" s="146" t="s">
        <v>41</v>
      </c>
      <c r="P2801" s="147">
        <f>O2801*H2801</f>
        <v>0</v>
      </c>
      <c r="Q2801" s="147">
        <v>0</v>
      </c>
      <c r="R2801" s="147">
        <f>Q2801*H2801</f>
        <v>0</v>
      </c>
      <c r="S2801" s="147">
        <v>0</v>
      </c>
      <c r="T2801" s="148">
        <f>S2801*H2801</f>
        <v>0</v>
      </c>
      <c r="AR2801" s="149" t="s">
        <v>3366</v>
      </c>
      <c r="AT2801" s="149" t="s">
        <v>284</v>
      </c>
      <c r="AU2801" s="149" t="s">
        <v>85</v>
      </c>
      <c r="AY2801" s="17" t="s">
        <v>282</v>
      </c>
      <c r="BE2801" s="150">
        <f>IF(N2801="základní",J2801,0)</f>
        <v>0</v>
      </c>
      <c r="BF2801" s="150">
        <f>IF(N2801="snížená",J2801,0)</f>
        <v>0</v>
      </c>
      <c r="BG2801" s="150">
        <f>IF(N2801="zákl. přenesená",J2801,0)</f>
        <v>0</v>
      </c>
      <c r="BH2801" s="150">
        <f>IF(N2801="sníž. přenesená",J2801,0)</f>
        <v>0</v>
      </c>
      <c r="BI2801" s="150">
        <f>IF(N2801="nulová",J2801,0)</f>
        <v>0</v>
      </c>
      <c r="BJ2801" s="17" t="s">
        <v>83</v>
      </c>
      <c r="BK2801" s="150">
        <f>ROUND(I2801*H2801,2)</f>
        <v>0</v>
      </c>
      <c r="BL2801" s="17" t="s">
        <v>3366</v>
      </c>
      <c r="BM2801" s="149" t="s">
        <v>3441</v>
      </c>
    </row>
    <row r="2802" spans="2:65" s="15" customFormat="1" x14ac:dyDescent="0.2">
      <c r="B2802" s="173"/>
      <c r="D2802" s="152" t="s">
        <v>290</v>
      </c>
      <c r="E2802" s="174" t="s">
        <v>1</v>
      </c>
      <c r="F2802" s="175" t="s">
        <v>3442</v>
      </c>
      <c r="H2802" s="174" t="s">
        <v>1</v>
      </c>
      <c r="I2802" s="176"/>
      <c r="L2802" s="173"/>
      <c r="M2802" s="177"/>
      <c r="T2802" s="178"/>
      <c r="AT2802" s="174" t="s">
        <v>290</v>
      </c>
      <c r="AU2802" s="174" t="s">
        <v>85</v>
      </c>
      <c r="AV2802" s="15" t="s">
        <v>83</v>
      </c>
      <c r="AW2802" s="15" t="s">
        <v>32</v>
      </c>
      <c r="AX2802" s="15" t="s">
        <v>76</v>
      </c>
      <c r="AY2802" s="174" t="s">
        <v>282</v>
      </c>
    </row>
    <row r="2803" spans="2:65" s="15" customFormat="1" x14ac:dyDescent="0.2">
      <c r="B2803" s="173"/>
      <c r="D2803" s="152" t="s">
        <v>290</v>
      </c>
      <c r="E2803" s="174" t="s">
        <v>1</v>
      </c>
      <c r="F2803" s="175" t="s">
        <v>3443</v>
      </c>
      <c r="H2803" s="174" t="s">
        <v>1</v>
      </c>
      <c r="I2803" s="176"/>
      <c r="L2803" s="173"/>
      <c r="M2803" s="177"/>
      <c r="T2803" s="178"/>
      <c r="AT2803" s="174" t="s">
        <v>290</v>
      </c>
      <c r="AU2803" s="174" t="s">
        <v>85</v>
      </c>
      <c r="AV2803" s="15" t="s">
        <v>83</v>
      </c>
      <c r="AW2803" s="15" t="s">
        <v>32</v>
      </c>
      <c r="AX2803" s="15" t="s">
        <v>76</v>
      </c>
      <c r="AY2803" s="174" t="s">
        <v>282</v>
      </c>
    </row>
    <row r="2804" spans="2:65" s="15" customFormat="1" ht="22.5" x14ac:dyDescent="0.2">
      <c r="B2804" s="173"/>
      <c r="D2804" s="152" t="s">
        <v>290</v>
      </c>
      <c r="E2804" s="174" t="s">
        <v>1</v>
      </c>
      <c r="F2804" s="175" t="s">
        <v>3444</v>
      </c>
      <c r="H2804" s="174" t="s">
        <v>1</v>
      </c>
      <c r="I2804" s="176"/>
      <c r="L2804" s="173"/>
      <c r="M2804" s="177"/>
      <c r="T2804" s="178"/>
      <c r="AT2804" s="174" t="s">
        <v>290</v>
      </c>
      <c r="AU2804" s="174" t="s">
        <v>85</v>
      </c>
      <c r="AV2804" s="15" t="s">
        <v>83</v>
      </c>
      <c r="AW2804" s="15" t="s">
        <v>32</v>
      </c>
      <c r="AX2804" s="15" t="s">
        <v>76</v>
      </c>
      <c r="AY2804" s="174" t="s">
        <v>282</v>
      </c>
    </row>
    <row r="2805" spans="2:65" s="15" customFormat="1" x14ac:dyDescent="0.2">
      <c r="B2805" s="173"/>
      <c r="D2805" s="152" t="s">
        <v>290</v>
      </c>
      <c r="E2805" s="174" t="s">
        <v>1</v>
      </c>
      <c r="F2805" s="175" t="s">
        <v>3445</v>
      </c>
      <c r="H2805" s="174" t="s">
        <v>1</v>
      </c>
      <c r="I2805" s="176"/>
      <c r="L2805" s="173"/>
      <c r="M2805" s="177"/>
      <c r="T2805" s="178"/>
      <c r="AT2805" s="174" t="s">
        <v>290</v>
      </c>
      <c r="AU2805" s="174" t="s">
        <v>85</v>
      </c>
      <c r="AV2805" s="15" t="s">
        <v>83</v>
      </c>
      <c r="AW2805" s="15" t="s">
        <v>32</v>
      </c>
      <c r="AX2805" s="15" t="s">
        <v>76</v>
      </c>
      <c r="AY2805" s="174" t="s">
        <v>282</v>
      </c>
    </row>
    <row r="2806" spans="2:65" s="15" customFormat="1" x14ac:dyDescent="0.2">
      <c r="B2806" s="173"/>
      <c r="D2806" s="152" t="s">
        <v>290</v>
      </c>
      <c r="E2806" s="174" t="s">
        <v>1</v>
      </c>
      <c r="F2806" s="175" t="s">
        <v>3446</v>
      </c>
      <c r="H2806" s="174" t="s">
        <v>1</v>
      </c>
      <c r="I2806" s="176"/>
      <c r="L2806" s="173"/>
      <c r="M2806" s="177"/>
      <c r="T2806" s="178"/>
      <c r="AT2806" s="174" t="s">
        <v>290</v>
      </c>
      <c r="AU2806" s="174" t="s">
        <v>85</v>
      </c>
      <c r="AV2806" s="15" t="s">
        <v>83</v>
      </c>
      <c r="AW2806" s="15" t="s">
        <v>32</v>
      </c>
      <c r="AX2806" s="15" t="s">
        <v>76</v>
      </c>
      <c r="AY2806" s="174" t="s">
        <v>282</v>
      </c>
    </row>
    <row r="2807" spans="2:65" s="15" customFormat="1" ht="22.5" x14ac:dyDescent="0.2">
      <c r="B2807" s="173"/>
      <c r="D2807" s="152" t="s">
        <v>290</v>
      </c>
      <c r="E2807" s="174" t="s">
        <v>1</v>
      </c>
      <c r="F2807" s="175" t="s">
        <v>3447</v>
      </c>
      <c r="H2807" s="174" t="s">
        <v>1</v>
      </c>
      <c r="I2807" s="176"/>
      <c r="L2807" s="173"/>
      <c r="M2807" s="177"/>
      <c r="T2807" s="178"/>
      <c r="AT2807" s="174" t="s">
        <v>290</v>
      </c>
      <c r="AU2807" s="174" t="s">
        <v>85</v>
      </c>
      <c r="AV2807" s="15" t="s">
        <v>83</v>
      </c>
      <c r="AW2807" s="15" t="s">
        <v>32</v>
      </c>
      <c r="AX2807" s="15" t="s">
        <v>76</v>
      </c>
      <c r="AY2807" s="174" t="s">
        <v>282</v>
      </c>
    </row>
    <row r="2808" spans="2:65" s="15" customFormat="1" x14ac:dyDescent="0.2">
      <c r="B2808" s="173"/>
      <c r="D2808" s="152" t="s">
        <v>290</v>
      </c>
      <c r="E2808" s="174" t="s">
        <v>1</v>
      </c>
      <c r="F2808" s="175" t="s">
        <v>3448</v>
      </c>
      <c r="H2808" s="174" t="s">
        <v>1</v>
      </c>
      <c r="I2808" s="176"/>
      <c r="L2808" s="173"/>
      <c r="M2808" s="177"/>
      <c r="T2808" s="178"/>
      <c r="AT2808" s="174" t="s">
        <v>290</v>
      </c>
      <c r="AU2808" s="174" t="s">
        <v>85</v>
      </c>
      <c r="AV2808" s="15" t="s">
        <v>83</v>
      </c>
      <c r="AW2808" s="15" t="s">
        <v>32</v>
      </c>
      <c r="AX2808" s="15" t="s">
        <v>76</v>
      </c>
      <c r="AY2808" s="174" t="s">
        <v>282</v>
      </c>
    </row>
    <row r="2809" spans="2:65" s="15" customFormat="1" x14ac:dyDescent="0.2">
      <c r="B2809" s="173"/>
      <c r="D2809" s="152" t="s">
        <v>290</v>
      </c>
      <c r="E2809" s="174" t="s">
        <v>1</v>
      </c>
      <c r="F2809" s="175" t="s">
        <v>3449</v>
      </c>
      <c r="H2809" s="174" t="s">
        <v>1</v>
      </c>
      <c r="I2809" s="176"/>
      <c r="L2809" s="173"/>
      <c r="M2809" s="177"/>
      <c r="T2809" s="178"/>
      <c r="AT2809" s="174" t="s">
        <v>290</v>
      </c>
      <c r="AU2809" s="174" t="s">
        <v>85</v>
      </c>
      <c r="AV2809" s="15" t="s">
        <v>83</v>
      </c>
      <c r="AW2809" s="15" t="s">
        <v>32</v>
      </c>
      <c r="AX2809" s="15" t="s">
        <v>76</v>
      </c>
      <c r="AY2809" s="174" t="s">
        <v>282</v>
      </c>
    </row>
    <row r="2810" spans="2:65" s="12" customFormat="1" x14ac:dyDescent="0.2">
      <c r="B2810" s="151"/>
      <c r="D2810" s="152" t="s">
        <v>290</v>
      </c>
      <c r="E2810" s="153" t="s">
        <v>1</v>
      </c>
      <c r="F2810" s="154" t="s">
        <v>83</v>
      </c>
      <c r="H2810" s="155">
        <v>1</v>
      </c>
      <c r="I2810" s="156"/>
      <c r="L2810" s="151"/>
      <c r="M2810" s="157"/>
      <c r="T2810" s="158"/>
      <c r="AT2810" s="153" t="s">
        <v>290</v>
      </c>
      <c r="AU2810" s="153" t="s">
        <v>85</v>
      </c>
      <c r="AV2810" s="12" t="s">
        <v>85</v>
      </c>
      <c r="AW2810" s="12" t="s">
        <v>32</v>
      </c>
      <c r="AX2810" s="12" t="s">
        <v>76</v>
      </c>
      <c r="AY2810" s="153" t="s">
        <v>282</v>
      </c>
    </row>
    <row r="2811" spans="2:65" s="13" customFormat="1" x14ac:dyDescent="0.2">
      <c r="B2811" s="159"/>
      <c r="D2811" s="152" t="s">
        <v>290</v>
      </c>
      <c r="E2811" s="160" t="s">
        <v>1</v>
      </c>
      <c r="F2811" s="161" t="s">
        <v>292</v>
      </c>
      <c r="H2811" s="162">
        <v>1</v>
      </c>
      <c r="I2811" s="163"/>
      <c r="L2811" s="159"/>
      <c r="M2811" s="164"/>
      <c r="T2811" s="165"/>
      <c r="AT2811" s="160" t="s">
        <v>290</v>
      </c>
      <c r="AU2811" s="160" t="s">
        <v>85</v>
      </c>
      <c r="AV2811" s="13" t="s">
        <v>288</v>
      </c>
      <c r="AW2811" s="13" t="s">
        <v>32</v>
      </c>
      <c r="AX2811" s="13" t="s">
        <v>83</v>
      </c>
      <c r="AY2811" s="160" t="s">
        <v>282</v>
      </c>
    </row>
    <row r="2812" spans="2:65" s="1" customFormat="1" ht="16.5" customHeight="1" x14ac:dyDescent="0.2">
      <c r="B2812" s="32"/>
      <c r="C2812" s="137" t="s">
        <v>3450</v>
      </c>
      <c r="D2812" s="137" t="s">
        <v>284</v>
      </c>
      <c r="E2812" s="138" t="s">
        <v>3451</v>
      </c>
      <c r="F2812" s="139" t="s">
        <v>3452</v>
      </c>
      <c r="G2812" s="140" t="s">
        <v>2491</v>
      </c>
      <c r="H2812" s="141">
        <v>1</v>
      </c>
      <c r="I2812" s="142"/>
      <c r="J2812" s="143">
        <f>ROUND(I2812*H2812,2)</f>
        <v>0</v>
      </c>
      <c r="K2812" s="144"/>
      <c r="L2812" s="32"/>
      <c r="M2812" s="145" t="s">
        <v>1</v>
      </c>
      <c r="N2812" s="146" t="s">
        <v>41</v>
      </c>
      <c r="P2812" s="147">
        <f>O2812*H2812</f>
        <v>0</v>
      </c>
      <c r="Q2812" s="147">
        <v>0</v>
      </c>
      <c r="R2812" s="147">
        <f>Q2812*H2812</f>
        <v>0</v>
      </c>
      <c r="S2812" s="147">
        <v>0</v>
      </c>
      <c r="T2812" s="148">
        <f>S2812*H2812</f>
        <v>0</v>
      </c>
      <c r="AR2812" s="149" t="s">
        <v>3366</v>
      </c>
      <c r="AT2812" s="149" t="s">
        <v>284</v>
      </c>
      <c r="AU2812" s="149" t="s">
        <v>85</v>
      </c>
      <c r="AY2812" s="17" t="s">
        <v>282</v>
      </c>
      <c r="BE2812" s="150">
        <f>IF(N2812="základní",J2812,0)</f>
        <v>0</v>
      </c>
      <c r="BF2812" s="150">
        <f>IF(N2812="snížená",J2812,0)</f>
        <v>0</v>
      </c>
      <c r="BG2812" s="150">
        <f>IF(N2812="zákl. přenesená",J2812,0)</f>
        <v>0</v>
      </c>
      <c r="BH2812" s="150">
        <f>IF(N2812="sníž. přenesená",J2812,0)</f>
        <v>0</v>
      </c>
      <c r="BI2812" s="150">
        <f>IF(N2812="nulová",J2812,0)</f>
        <v>0</v>
      </c>
      <c r="BJ2812" s="17" t="s">
        <v>83</v>
      </c>
      <c r="BK2812" s="150">
        <f>ROUND(I2812*H2812,2)</f>
        <v>0</v>
      </c>
      <c r="BL2812" s="17" t="s">
        <v>3366</v>
      </c>
      <c r="BM2812" s="149" t="s">
        <v>3453</v>
      </c>
    </row>
    <row r="2813" spans="2:65" s="15" customFormat="1" x14ac:dyDescent="0.2">
      <c r="B2813" s="173"/>
      <c r="D2813" s="152" t="s">
        <v>290</v>
      </c>
      <c r="E2813" s="174" t="s">
        <v>1</v>
      </c>
      <c r="F2813" s="175" t="s">
        <v>3454</v>
      </c>
      <c r="H2813" s="174" t="s">
        <v>1</v>
      </c>
      <c r="I2813" s="176"/>
      <c r="L2813" s="173"/>
      <c r="M2813" s="177"/>
      <c r="T2813" s="178"/>
      <c r="AT2813" s="174" t="s">
        <v>290</v>
      </c>
      <c r="AU2813" s="174" t="s">
        <v>85</v>
      </c>
      <c r="AV2813" s="15" t="s">
        <v>83</v>
      </c>
      <c r="AW2813" s="15" t="s">
        <v>32</v>
      </c>
      <c r="AX2813" s="15" t="s">
        <v>76</v>
      </c>
      <c r="AY2813" s="174" t="s">
        <v>282</v>
      </c>
    </row>
    <row r="2814" spans="2:65" s="12" customFormat="1" x14ac:dyDescent="0.2">
      <c r="B2814" s="151"/>
      <c r="D2814" s="152" t="s">
        <v>290</v>
      </c>
      <c r="E2814" s="153" t="s">
        <v>1</v>
      </c>
      <c r="F2814" s="154" t="s">
        <v>83</v>
      </c>
      <c r="H2814" s="155">
        <v>1</v>
      </c>
      <c r="I2814" s="156"/>
      <c r="L2814" s="151"/>
      <c r="M2814" s="157"/>
      <c r="T2814" s="158"/>
      <c r="AT2814" s="153" t="s">
        <v>290</v>
      </c>
      <c r="AU2814" s="153" t="s">
        <v>85</v>
      </c>
      <c r="AV2814" s="12" t="s">
        <v>85</v>
      </c>
      <c r="AW2814" s="12" t="s">
        <v>32</v>
      </c>
      <c r="AX2814" s="12" t="s">
        <v>76</v>
      </c>
      <c r="AY2814" s="153" t="s">
        <v>282</v>
      </c>
    </row>
    <row r="2815" spans="2:65" s="13" customFormat="1" x14ac:dyDescent="0.2">
      <c r="B2815" s="159"/>
      <c r="D2815" s="152" t="s">
        <v>290</v>
      </c>
      <c r="E2815" s="160" t="s">
        <v>1</v>
      </c>
      <c r="F2815" s="161" t="s">
        <v>292</v>
      </c>
      <c r="H2815" s="162">
        <v>1</v>
      </c>
      <c r="I2815" s="163"/>
      <c r="L2815" s="159"/>
      <c r="M2815" s="190"/>
      <c r="N2815" s="191"/>
      <c r="O2815" s="191"/>
      <c r="P2815" s="191"/>
      <c r="Q2815" s="191"/>
      <c r="R2815" s="191"/>
      <c r="S2815" s="191"/>
      <c r="T2815" s="192"/>
      <c r="AT2815" s="160" t="s">
        <v>290</v>
      </c>
      <c r="AU2815" s="160" t="s">
        <v>85</v>
      </c>
      <c r="AV2815" s="13" t="s">
        <v>288</v>
      </c>
      <c r="AW2815" s="13" t="s">
        <v>32</v>
      </c>
      <c r="AX2815" s="13" t="s">
        <v>83</v>
      </c>
      <c r="AY2815" s="160" t="s">
        <v>282</v>
      </c>
    </row>
    <row r="2816" spans="2:65" s="1" customFormat="1" ht="6.95" customHeight="1" x14ac:dyDescent="0.2">
      <c r="B2816" s="44"/>
      <c r="C2816" s="45"/>
      <c r="D2816" s="45"/>
      <c r="E2816" s="45"/>
      <c r="F2816" s="45"/>
      <c r="G2816" s="45"/>
      <c r="H2816" s="45"/>
      <c r="I2816" s="45"/>
      <c r="J2816" s="45"/>
      <c r="K2816" s="45"/>
      <c r="L2816" s="32"/>
    </row>
  </sheetData>
  <sheetProtection algorithmName="SHA-512" hashValue="6HqvcEmey44gyXwm1JS+Ha+jOCE//K8SVhwelOsJ08hQuSvuzmE4quJO0PSKn9Gh3GHf5xrKAuesZO7/cbjFRA==" saltValue="RbIN4PBgII6z/AdQnxcMgSesB3qCZsFA/j9XSUmSLUcKURuFt7fUCg3Z01rGRRj1tdUk1/zC+m0LYbHYC5RMpA==" spinCount="100000" sheet="1" objects="1" scenarios="1" formatColumns="0" formatRows="0" autoFilter="0"/>
  <autoFilter ref="C151:K2815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227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3455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ROUND(J152,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ROUND((SUM(BE152:BE319)),  2)</f>
        <v>0</v>
      </c>
      <c r="I35" s="96">
        <v>0.21</v>
      </c>
      <c r="J35" s="86">
        <f>ROUND(((SUM(BE152:BE319))*I35),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ROUND((SUM(BF152:BF319)),  2)</f>
        <v>0</v>
      </c>
      <c r="I36" s="96">
        <v>0.15</v>
      </c>
      <c r="J36" s="86">
        <f>ROUND(((SUM(BF152:BF319))*I36),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ROUND((SUM(BG152:BG319)),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ROUND((SUM(BH152:BH319)),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ROUND((SUM(BI152:BI319)),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227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04a - Vytápění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J152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3456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47" s="9" customFormat="1" ht="19.899999999999999" customHeight="1" x14ac:dyDescent="0.2">
      <c r="B100" s="112"/>
      <c r="D100" s="113" t="s">
        <v>3457</v>
      </c>
      <c r="E100" s="114"/>
      <c r="F100" s="114"/>
      <c r="G100" s="114"/>
      <c r="H100" s="114"/>
      <c r="I100" s="114"/>
      <c r="J100" s="115">
        <f>J154</f>
        <v>0</v>
      </c>
      <c r="L100" s="112"/>
    </row>
    <row r="101" spans="2:47" s="9" customFormat="1" ht="19.899999999999999" customHeight="1" x14ac:dyDescent="0.2">
      <c r="B101" s="112"/>
      <c r="D101" s="113" t="s">
        <v>3458</v>
      </c>
      <c r="E101" s="114"/>
      <c r="F101" s="114"/>
      <c r="G101" s="114"/>
      <c r="H101" s="114"/>
      <c r="I101" s="114"/>
      <c r="J101" s="115">
        <f>J167</f>
        <v>0</v>
      </c>
      <c r="L101" s="112"/>
    </row>
    <row r="102" spans="2:47" s="9" customFormat="1" ht="19.899999999999999" customHeight="1" x14ac:dyDescent="0.2">
      <c r="B102" s="112"/>
      <c r="D102" s="113" t="s">
        <v>3459</v>
      </c>
      <c r="E102" s="114"/>
      <c r="F102" s="114"/>
      <c r="G102" s="114"/>
      <c r="H102" s="114"/>
      <c r="I102" s="114"/>
      <c r="J102" s="115">
        <f>J170</f>
        <v>0</v>
      </c>
      <c r="L102" s="112"/>
    </row>
    <row r="103" spans="2:47" s="9" customFormat="1" ht="19.899999999999999" customHeight="1" x14ac:dyDescent="0.2">
      <c r="B103" s="112"/>
      <c r="D103" s="113" t="s">
        <v>3460</v>
      </c>
      <c r="E103" s="114"/>
      <c r="F103" s="114"/>
      <c r="G103" s="114"/>
      <c r="H103" s="114"/>
      <c r="I103" s="114"/>
      <c r="J103" s="115">
        <f>J175</f>
        <v>0</v>
      </c>
      <c r="L103" s="112"/>
    </row>
    <row r="104" spans="2:47" s="9" customFormat="1" ht="19.899999999999999" customHeight="1" x14ac:dyDescent="0.2">
      <c r="B104" s="112"/>
      <c r="D104" s="113" t="s">
        <v>3461</v>
      </c>
      <c r="E104" s="114"/>
      <c r="F104" s="114"/>
      <c r="G104" s="114"/>
      <c r="H104" s="114"/>
      <c r="I104" s="114"/>
      <c r="J104" s="115">
        <f>J180</f>
        <v>0</v>
      </c>
      <c r="L104" s="112"/>
    </row>
    <row r="105" spans="2:47" s="9" customFormat="1" ht="19.899999999999999" customHeight="1" x14ac:dyDescent="0.2">
      <c r="B105" s="112"/>
      <c r="D105" s="113" t="s">
        <v>3462</v>
      </c>
      <c r="E105" s="114"/>
      <c r="F105" s="114"/>
      <c r="G105" s="114"/>
      <c r="H105" s="114"/>
      <c r="I105" s="114"/>
      <c r="J105" s="115">
        <f>J185</f>
        <v>0</v>
      </c>
      <c r="L105" s="112"/>
    </row>
    <row r="106" spans="2:47" s="9" customFormat="1" ht="19.899999999999999" customHeight="1" x14ac:dyDescent="0.2">
      <c r="B106" s="112"/>
      <c r="D106" s="113" t="s">
        <v>3463</v>
      </c>
      <c r="E106" s="114"/>
      <c r="F106" s="114"/>
      <c r="G106" s="114"/>
      <c r="H106" s="114"/>
      <c r="I106" s="114"/>
      <c r="J106" s="115">
        <f>J188</f>
        <v>0</v>
      </c>
      <c r="L106" s="112"/>
    </row>
    <row r="107" spans="2:47" s="9" customFormat="1" ht="19.899999999999999" customHeight="1" x14ac:dyDescent="0.2">
      <c r="B107" s="112"/>
      <c r="D107" s="113" t="s">
        <v>3464</v>
      </c>
      <c r="E107" s="114"/>
      <c r="F107" s="114"/>
      <c r="G107" s="114"/>
      <c r="H107" s="114"/>
      <c r="I107" s="114"/>
      <c r="J107" s="115">
        <f>J191</f>
        <v>0</v>
      </c>
      <c r="L107" s="112"/>
    </row>
    <row r="108" spans="2:47" s="9" customFormat="1" ht="19.899999999999999" customHeight="1" x14ac:dyDescent="0.2">
      <c r="B108" s="112"/>
      <c r="D108" s="113" t="s">
        <v>3465</v>
      </c>
      <c r="E108" s="114"/>
      <c r="F108" s="114"/>
      <c r="G108" s="114"/>
      <c r="H108" s="114"/>
      <c r="I108" s="114"/>
      <c r="J108" s="115">
        <f>J194</f>
        <v>0</v>
      </c>
      <c r="L108" s="112"/>
    </row>
    <row r="109" spans="2:47" s="9" customFormat="1" ht="19.899999999999999" customHeight="1" x14ac:dyDescent="0.2">
      <c r="B109" s="112"/>
      <c r="D109" s="113" t="s">
        <v>3466</v>
      </c>
      <c r="E109" s="114"/>
      <c r="F109" s="114"/>
      <c r="G109" s="114"/>
      <c r="H109" s="114"/>
      <c r="I109" s="114"/>
      <c r="J109" s="115">
        <f>J199</f>
        <v>0</v>
      </c>
      <c r="L109" s="112"/>
    </row>
    <row r="110" spans="2:47" s="9" customFormat="1" ht="14.85" customHeight="1" x14ac:dyDescent="0.2">
      <c r="B110" s="112"/>
      <c r="D110" s="113" t="s">
        <v>3467</v>
      </c>
      <c r="E110" s="114"/>
      <c r="F110" s="114"/>
      <c r="G110" s="114"/>
      <c r="H110" s="114"/>
      <c r="I110" s="114"/>
      <c r="J110" s="115">
        <f>J200</f>
        <v>0</v>
      </c>
      <c r="L110" s="112"/>
    </row>
    <row r="111" spans="2:47" s="9" customFormat="1" ht="14.85" customHeight="1" x14ac:dyDescent="0.2">
      <c r="B111" s="112"/>
      <c r="D111" s="113" t="s">
        <v>3468</v>
      </c>
      <c r="E111" s="114"/>
      <c r="F111" s="114"/>
      <c r="G111" s="114"/>
      <c r="H111" s="114"/>
      <c r="I111" s="114"/>
      <c r="J111" s="115">
        <f>J209</f>
        <v>0</v>
      </c>
      <c r="L111" s="112"/>
    </row>
    <row r="112" spans="2:47" s="9" customFormat="1" ht="14.85" customHeight="1" x14ac:dyDescent="0.2">
      <c r="B112" s="112"/>
      <c r="D112" s="113" t="s">
        <v>3469</v>
      </c>
      <c r="E112" s="114"/>
      <c r="F112" s="114"/>
      <c r="G112" s="114"/>
      <c r="H112" s="114"/>
      <c r="I112" s="114"/>
      <c r="J112" s="115">
        <f>J214</f>
        <v>0</v>
      </c>
      <c r="L112" s="112"/>
    </row>
    <row r="113" spans="2:12" s="9" customFormat="1" ht="14.85" customHeight="1" x14ac:dyDescent="0.2">
      <c r="B113" s="112"/>
      <c r="D113" s="113" t="s">
        <v>3470</v>
      </c>
      <c r="E113" s="114"/>
      <c r="F113" s="114"/>
      <c r="G113" s="114"/>
      <c r="H113" s="114"/>
      <c r="I113" s="114"/>
      <c r="J113" s="115">
        <f>J219</f>
        <v>0</v>
      </c>
      <c r="L113" s="112"/>
    </row>
    <row r="114" spans="2:12" s="9" customFormat="1" ht="19.899999999999999" customHeight="1" x14ac:dyDescent="0.2">
      <c r="B114" s="112"/>
      <c r="D114" s="113" t="s">
        <v>3471</v>
      </c>
      <c r="E114" s="114"/>
      <c r="F114" s="114"/>
      <c r="G114" s="114"/>
      <c r="H114" s="114"/>
      <c r="I114" s="114"/>
      <c r="J114" s="115">
        <f>J224</f>
        <v>0</v>
      </c>
      <c r="L114" s="112"/>
    </row>
    <row r="115" spans="2:12" s="9" customFormat="1" ht="19.899999999999999" customHeight="1" x14ac:dyDescent="0.2">
      <c r="B115" s="112"/>
      <c r="D115" s="113" t="s">
        <v>3472</v>
      </c>
      <c r="E115" s="114"/>
      <c r="F115" s="114"/>
      <c r="G115" s="114"/>
      <c r="H115" s="114"/>
      <c r="I115" s="114"/>
      <c r="J115" s="115">
        <f>J231</f>
        <v>0</v>
      </c>
      <c r="L115" s="112"/>
    </row>
    <row r="116" spans="2:12" s="9" customFormat="1" ht="19.899999999999999" customHeight="1" x14ac:dyDescent="0.2">
      <c r="B116" s="112"/>
      <c r="D116" s="113" t="s">
        <v>3473</v>
      </c>
      <c r="E116" s="114"/>
      <c r="F116" s="114"/>
      <c r="G116" s="114"/>
      <c r="H116" s="114"/>
      <c r="I116" s="114"/>
      <c r="J116" s="115">
        <f>J236</f>
        <v>0</v>
      </c>
      <c r="L116" s="112"/>
    </row>
    <row r="117" spans="2:12" s="9" customFormat="1" ht="19.899999999999999" customHeight="1" x14ac:dyDescent="0.2">
      <c r="B117" s="112"/>
      <c r="D117" s="113" t="s">
        <v>3474</v>
      </c>
      <c r="E117" s="114"/>
      <c r="F117" s="114"/>
      <c r="G117" s="114"/>
      <c r="H117" s="114"/>
      <c r="I117" s="114"/>
      <c r="J117" s="115">
        <f>J248</f>
        <v>0</v>
      </c>
      <c r="L117" s="112"/>
    </row>
    <row r="118" spans="2:12" s="9" customFormat="1" ht="19.899999999999999" customHeight="1" x14ac:dyDescent="0.2">
      <c r="B118" s="112"/>
      <c r="D118" s="113" t="s">
        <v>3475</v>
      </c>
      <c r="E118" s="114"/>
      <c r="F118" s="114"/>
      <c r="G118" s="114"/>
      <c r="H118" s="114"/>
      <c r="I118" s="114"/>
      <c r="J118" s="115">
        <f>J261</f>
        <v>0</v>
      </c>
      <c r="L118" s="112"/>
    </row>
    <row r="119" spans="2:12" s="9" customFormat="1" ht="14.85" customHeight="1" x14ac:dyDescent="0.2">
      <c r="B119" s="112"/>
      <c r="D119" s="113" t="s">
        <v>3476</v>
      </c>
      <c r="E119" s="114"/>
      <c r="F119" s="114"/>
      <c r="G119" s="114"/>
      <c r="H119" s="114"/>
      <c r="I119" s="114"/>
      <c r="J119" s="115">
        <f>J262</f>
        <v>0</v>
      </c>
      <c r="L119" s="112"/>
    </row>
    <row r="120" spans="2:12" s="9" customFormat="1" ht="19.899999999999999" customHeight="1" x14ac:dyDescent="0.2">
      <c r="B120" s="112"/>
      <c r="D120" s="113" t="s">
        <v>3477</v>
      </c>
      <c r="E120" s="114"/>
      <c r="F120" s="114"/>
      <c r="G120" s="114"/>
      <c r="H120" s="114"/>
      <c r="I120" s="114"/>
      <c r="J120" s="115">
        <f>J267</f>
        <v>0</v>
      </c>
      <c r="L120" s="112"/>
    </row>
    <row r="121" spans="2:12" s="9" customFormat="1" ht="14.85" customHeight="1" x14ac:dyDescent="0.2">
      <c r="B121" s="112"/>
      <c r="D121" s="113" t="s">
        <v>3478</v>
      </c>
      <c r="E121" s="114"/>
      <c r="F121" s="114"/>
      <c r="G121" s="114"/>
      <c r="H121" s="114"/>
      <c r="I121" s="114"/>
      <c r="J121" s="115">
        <f>J268</f>
        <v>0</v>
      </c>
      <c r="L121" s="112"/>
    </row>
    <row r="122" spans="2:12" s="9" customFormat="1" ht="19.899999999999999" customHeight="1" x14ac:dyDescent="0.2">
      <c r="B122" s="112"/>
      <c r="D122" s="113" t="s">
        <v>3479</v>
      </c>
      <c r="E122" s="114"/>
      <c r="F122" s="114"/>
      <c r="G122" s="114"/>
      <c r="H122" s="114"/>
      <c r="I122" s="114"/>
      <c r="J122" s="115">
        <f>J273</f>
        <v>0</v>
      </c>
      <c r="L122" s="112"/>
    </row>
    <row r="123" spans="2:12" s="9" customFormat="1" ht="14.85" customHeight="1" x14ac:dyDescent="0.2">
      <c r="B123" s="112"/>
      <c r="D123" s="113" t="s">
        <v>3480</v>
      </c>
      <c r="E123" s="114"/>
      <c r="F123" s="114"/>
      <c r="G123" s="114"/>
      <c r="H123" s="114"/>
      <c r="I123" s="114"/>
      <c r="J123" s="115">
        <f>J274</f>
        <v>0</v>
      </c>
      <c r="L123" s="112"/>
    </row>
    <row r="124" spans="2:12" s="9" customFormat="1" ht="19.899999999999999" customHeight="1" x14ac:dyDescent="0.2">
      <c r="B124" s="112"/>
      <c r="D124" s="113" t="s">
        <v>3481</v>
      </c>
      <c r="E124" s="114"/>
      <c r="F124" s="114"/>
      <c r="G124" s="114"/>
      <c r="H124" s="114"/>
      <c r="I124" s="114"/>
      <c r="J124" s="115">
        <f>J283</f>
        <v>0</v>
      </c>
      <c r="L124" s="112"/>
    </row>
    <row r="125" spans="2:12" s="9" customFormat="1" ht="14.85" customHeight="1" x14ac:dyDescent="0.2">
      <c r="B125" s="112"/>
      <c r="D125" s="113" t="s">
        <v>3482</v>
      </c>
      <c r="E125" s="114"/>
      <c r="F125" s="114"/>
      <c r="G125" s="114"/>
      <c r="H125" s="114"/>
      <c r="I125" s="114"/>
      <c r="J125" s="115">
        <f>J284</f>
        <v>0</v>
      </c>
      <c r="L125" s="112"/>
    </row>
    <row r="126" spans="2:12" s="9" customFormat="1" ht="19.899999999999999" customHeight="1" x14ac:dyDescent="0.2">
      <c r="B126" s="112"/>
      <c r="D126" s="113" t="s">
        <v>3483</v>
      </c>
      <c r="E126" s="114"/>
      <c r="F126" s="114"/>
      <c r="G126" s="114"/>
      <c r="H126" s="114"/>
      <c r="I126" s="114"/>
      <c r="J126" s="115">
        <f>J289</f>
        <v>0</v>
      </c>
      <c r="L126" s="112"/>
    </row>
    <row r="127" spans="2:12" s="9" customFormat="1" ht="14.85" customHeight="1" x14ac:dyDescent="0.2">
      <c r="B127" s="112"/>
      <c r="D127" s="113" t="s">
        <v>3484</v>
      </c>
      <c r="E127" s="114"/>
      <c r="F127" s="114"/>
      <c r="G127" s="114"/>
      <c r="H127" s="114"/>
      <c r="I127" s="114"/>
      <c r="J127" s="115">
        <f>J290</f>
        <v>0</v>
      </c>
      <c r="L127" s="112"/>
    </row>
    <row r="128" spans="2:12" s="9" customFormat="1" ht="19.899999999999999" customHeight="1" x14ac:dyDescent="0.2">
      <c r="B128" s="112"/>
      <c r="D128" s="113" t="s">
        <v>3485</v>
      </c>
      <c r="E128" s="114"/>
      <c r="F128" s="114"/>
      <c r="G128" s="114"/>
      <c r="H128" s="114"/>
      <c r="I128" s="114"/>
      <c r="J128" s="115">
        <f>J293</f>
        <v>0</v>
      </c>
      <c r="L128" s="112"/>
    </row>
    <row r="129" spans="2:12" s="9" customFormat="1" ht="19.899999999999999" customHeight="1" x14ac:dyDescent="0.2">
      <c r="B129" s="112"/>
      <c r="D129" s="113" t="s">
        <v>3486</v>
      </c>
      <c r="E129" s="114"/>
      <c r="F129" s="114"/>
      <c r="G129" s="114"/>
      <c r="H129" s="114"/>
      <c r="I129" s="114"/>
      <c r="J129" s="115">
        <f>J307</f>
        <v>0</v>
      </c>
      <c r="L129" s="112"/>
    </row>
    <row r="130" spans="2:12" s="9" customFormat="1" ht="19.899999999999999" customHeight="1" x14ac:dyDescent="0.2">
      <c r="B130" s="112"/>
      <c r="D130" s="113" t="s">
        <v>3487</v>
      </c>
      <c r="E130" s="114"/>
      <c r="F130" s="114"/>
      <c r="G130" s="114"/>
      <c r="H130" s="114"/>
      <c r="I130" s="114"/>
      <c r="J130" s="115">
        <f>J316</f>
        <v>0</v>
      </c>
      <c r="L130" s="112"/>
    </row>
    <row r="131" spans="2:12" s="1" customFormat="1" ht="21.75" customHeight="1" x14ac:dyDescent="0.2">
      <c r="B131" s="32"/>
      <c r="L131" s="32"/>
    </row>
    <row r="132" spans="2:12" s="1" customFormat="1" ht="6.95" customHeight="1" x14ac:dyDescent="0.2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6.95" customHeight="1" x14ac:dyDescent="0.2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4.95" customHeight="1" x14ac:dyDescent="0.2">
      <c r="B137" s="32"/>
      <c r="C137" s="21" t="s">
        <v>267</v>
      </c>
      <c r="L137" s="32"/>
    </row>
    <row r="138" spans="2:12" s="1" customFormat="1" ht="6.95" customHeight="1" x14ac:dyDescent="0.2">
      <c r="B138" s="32"/>
      <c r="L138" s="32"/>
    </row>
    <row r="139" spans="2:12" s="1" customFormat="1" ht="12" customHeight="1" x14ac:dyDescent="0.2">
      <c r="B139" s="32"/>
      <c r="C139" s="27" t="s">
        <v>16</v>
      </c>
      <c r="L139" s="32"/>
    </row>
    <row r="140" spans="2:12" s="1" customFormat="1" ht="16.5" customHeight="1" x14ac:dyDescent="0.2">
      <c r="B140" s="32"/>
      <c r="E140" s="254" t="str">
        <f>E7</f>
        <v>MŠ Vokovická</v>
      </c>
      <c r="F140" s="255"/>
      <c r="G140" s="255"/>
      <c r="H140" s="255"/>
      <c r="L140" s="32"/>
    </row>
    <row r="141" spans="2:12" ht="12" customHeight="1" x14ac:dyDescent="0.2">
      <c r="B141" s="20"/>
      <c r="C141" s="27" t="s">
        <v>226</v>
      </c>
      <c r="L141" s="20"/>
    </row>
    <row r="142" spans="2:12" s="1" customFormat="1" ht="16.5" customHeight="1" x14ac:dyDescent="0.2">
      <c r="B142" s="32"/>
      <c r="E142" s="254" t="s">
        <v>227</v>
      </c>
      <c r="F142" s="253"/>
      <c r="G142" s="253"/>
      <c r="H142" s="253"/>
      <c r="L142" s="32"/>
    </row>
    <row r="143" spans="2:12" s="1" customFormat="1" ht="12" customHeight="1" x14ac:dyDescent="0.2">
      <c r="B143" s="32"/>
      <c r="C143" s="27" t="s">
        <v>228</v>
      </c>
      <c r="L143" s="32"/>
    </row>
    <row r="144" spans="2:12" s="1" customFormat="1" ht="16.5" customHeight="1" x14ac:dyDescent="0.2">
      <c r="B144" s="32"/>
      <c r="E144" s="231" t="str">
        <f>E11</f>
        <v>04a - Vytápění</v>
      </c>
      <c r="F144" s="253"/>
      <c r="G144" s="253"/>
      <c r="H144" s="253"/>
      <c r="L144" s="32"/>
    </row>
    <row r="145" spans="2:65" s="1" customFormat="1" ht="6.95" customHeight="1" x14ac:dyDescent="0.2">
      <c r="B145" s="32"/>
      <c r="L145" s="32"/>
    </row>
    <row r="146" spans="2:65" s="1" customFormat="1" ht="12" customHeight="1" x14ac:dyDescent="0.2">
      <c r="B146" s="32"/>
      <c r="C146" s="27" t="s">
        <v>20</v>
      </c>
      <c r="F146" s="25" t="str">
        <f>F14</f>
        <v>Vokovice, p.č. 1281/256, 1281/257</v>
      </c>
      <c r="I146" s="27" t="s">
        <v>22</v>
      </c>
      <c r="J146" s="52" t="str">
        <f>IF(J14="","",J14)</f>
        <v>21. 2. 2023</v>
      </c>
      <c r="L146" s="32"/>
    </row>
    <row r="147" spans="2:65" s="1" customFormat="1" ht="6.95" customHeight="1" x14ac:dyDescent="0.2">
      <c r="B147" s="32"/>
      <c r="L147" s="32"/>
    </row>
    <row r="148" spans="2:65" s="1" customFormat="1" ht="25.7" customHeight="1" x14ac:dyDescent="0.2">
      <c r="B148" s="32"/>
      <c r="C148" s="27" t="s">
        <v>24</v>
      </c>
      <c r="F148" s="25" t="str">
        <f>E17</f>
        <v>Městská část Praha 6, Čs. Armády 601/23</v>
      </c>
      <c r="I148" s="27" t="s">
        <v>30</v>
      </c>
      <c r="J148" s="30" t="str">
        <f>E23</f>
        <v>ra15 a.s., ATELIER SEVER s.r.o.</v>
      </c>
      <c r="L148" s="32"/>
    </row>
    <row r="149" spans="2:65" s="1" customFormat="1" ht="15.2" customHeight="1" x14ac:dyDescent="0.2">
      <c r="B149" s="32"/>
      <c r="C149" s="27" t="s">
        <v>28</v>
      </c>
      <c r="F149" s="25" t="str">
        <f>IF(E20="","",E20)</f>
        <v>Vyplň údaj</v>
      </c>
      <c r="I149" s="27" t="s">
        <v>33</v>
      </c>
      <c r="J149" s="30" t="str">
        <f>E26</f>
        <v>Ecoten s.r.o.</v>
      </c>
      <c r="L149" s="32"/>
    </row>
    <row r="150" spans="2:65" s="1" customFormat="1" ht="10.35" customHeight="1" x14ac:dyDescent="0.2">
      <c r="B150" s="32"/>
      <c r="L150" s="32"/>
    </row>
    <row r="151" spans="2:65" s="10" customFormat="1" ht="29.25" customHeight="1" x14ac:dyDescent="0.2">
      <c r="B151" s="116"/>
      <c r="C151" s="117" t="s">
        <v>268</v>
      </c>
      <c r="D151" s="118" t="s">
        <v>61</v>
      </c>
      <c r="E151" s="118" t="s">
        <v>57</v>
      </c>
      <c r="F151" s="118" t="s">
        <v>58</v>
      </c>
      <c r="G151" s="118" t="s">
        <v>269</v>
      </c>
      <c r="H151" s="118" t="s">
        <v>270</v>
      </c>
      <c r="I151" s="118" t="s">
        <v>271</v>
      </c>
      <c r="J151" s="119" t="s">
        <v>232</v>
      </c>
      <c r="K151" s="120" t="s">
        <v>272</v>
      </c>
      <c r="L151" s="116"/>
      <c r="M151" s="59" t="s">
        <v>1</v>
      </c>
      <c r="N151" s="60" t="s">
        <v>40</v>
      </c>
      <c r="O151" s="60" t="s">
        <v>273</v>
      </c>
      <c r="P151" s="60" t="s">
        <v>274</v>
      </c>
      <c r="Q151" s="60" t="s">
        <v>275</v>
      </c>
      <c r="R151" s="60" t="s">
        <v>276</v>
      </c>
      <c r="S151" s="60" t="s">
        <v>277</v>
      </c>
      <c r="T151" s="61" t="s">
        <v>278</v>
      </c>
    </row>
    <row r="152" spans="2:65" s="1" customFormat="1" ht="22.9" customHeight="1" x14ac:dyDescent="0.25">
      <c r="B152" s="32"/>
      <c r="C152" s="64" t="s">
        <v>279</v>
      </c>
      <c r="J152" s="121">
        <f>BK152</f>
        <v>0</v>
      </c>
      <c r="L152" s="32"/>
      <c r="M152" s="62"/>
      <c r="N152" s="53"/>
      <c r="O152" s="53"/>
      <c r="P152" s="122">
        <f>P153</f>
        <v>0</v>
      </c>
      <c r="Q152" s="53"/>
      <c r="R152" s="122">
        <f>R153</f>
        <v>0</v>
      </c>
      <c r="S152" s="53"/>
      <c r="T152" s="123">
        <f>T153</f>
        <v>0</v>
      </c>
      <c r="AT152" s="17" t="s">
        <v>75</v>
      </c>
      <c r="AU152" s="17" t="s">
        <v>234</v>
      </c>
      <c r="BK152" s="124">
        <f>BK153</f>
        <v>0</v>
      </c>
    </row>
    <row r="153" spans="2:65" s="11" customFormat="1" ht="25.9" customHeight="1" x14ac:dyDescent="0.2">
      <c r="B153" s="125"/>
      <c r="D153" s="126" t="s">
        <v>75</v>
      </c>
      <c r="E153" s="127" t="s">
        <v>3488</v>
      </c>
      <c r="F153" s="127" t="s">
        <v>1431</v>
      </c>
      <c r="I153" s="128"/>
      <c r="J153" s="129">
        <f>BK153</f>
        <v>0</v>
      </c>
      <c r="L153" s="125"/>
      <c r="M153" s="130"/>
      <c r="P153" s="131">
        <f>P154+P167+P170+P175+P180+P185+P188+P191+P194+P199+P224+P231+P236+P248+P261+P267+P273+P283+P289+P293+P307+P316</f>
        <v>0</v>
      </c>
      <c r="R153" s="131">
        <f>R154+R167+R170+R175+R180+R185+R188+R191+R194+R199+R224+R231+R236+R248+R261+R267+R273+R283+R289+R293+R307+R316</f>
        <v>0</v>
      </c>
      <c r="T153" s="132">
        <f>T154+T167+T170+T175+T180+T185+T188+T191+T194+T199+T224+T231+T236+T248+T261+T267+T273+T283+T289+T293+T307+T316</f>
        <v>0</v>
      </c>
      <c r="AR153" s="126" t="s">
        <v>83</v>
      </c>
      <c r="AT153" s="133" t="s">
        <v>75</v>
      </c>
      <c r="AU153" s="133" t="s">
        <v>76</v>
      </c>
      <c r="AY153" s="126" t="s">
        <v>282</v>
      </c>
      <c r="BK153" s="134">
        <f>BK154+BK167+BK170+BK175+BK180+BK185+BK188+BK191+BK194+BK199+BK224+BK231+BK236+BK248+BK261+BK267+BK273+BK283+BK289+BK293+BK307+BK316</f>
        <v>0</v>
      </c>
    </row>
    <row r="154" spans="2:65" s="11" customFormat="1" ht="22.9" customHeight="1" x14ac:dyDescent="0.2">
      <c r="B154" s="125"/>
      <c r="D154" s="126" t="s">
        <v>75</v>
      </c>
      <c r="E154" s="135" t="s">
        <v>83</v>
      </c>
      <c r="F154" s="135" t="s">
        <v>3489</v>
      </c>
      <c r="I154" s="128"/>
      <c r="J154" s="136">
        <f>BK154</f>
        <v>0</v>
      </c>
      <c r="L154" s="125"/>
      <c r="M154" s="130"/>
      <c r="P154" s="131">
        <f>SUM(P155:P166)</f>
        <v>0</v>
      </c>
      <c r="R154" s="131">
        <f>SUM(R155:R166)</f>
        <v>0</v>
      </c>
      <c r="T154" s="132">
        <f>SUM(T155:T166)</f>
        <v>0</v>
      </c>
      <c r="AR154" s="126" t="s">
        <v>83</v>
      </c>
      <c r="AT154" s="133" t="s">
        <v>75</v>
      </c>
      <c r="AU154" s="133" t="s">
        <v>83</v>
      </c>
      <c r="AY154" s="126" t="s">
        <v>282</v>
      </c>
      <c r="BK154" s="134">
        <f>SUM(BK155:BK166)</f>
        <v>0</v>
      </c>
    </row>
    <row r="155" spans="2:65" s="1" customFormat="1" ht="33" customHeight="1" x14ac:dyDescent="0.2">
      <c r="B155" s="32"/>
      <c r="C155" s="179" t="s">
        <v>83</v>
      </c>
      <c r="D155" s="179" t="s">
        <v>1020</v>
      </c>
      <c r="E155" s="180" t="s">
        <v>3490</v>
      </c>
      <c r="F155" s="181" t="s">
        <v>3491</v>
      </c>
      <c r="G155" s="182" t="s">
        <v>3492</v>
      </c>
      <c r="H155" s="183">
        <v>319</v>
      </c>
      <c r="I155" s="184"/>
      <c r="J155" s="185">
        <f t="shared" ref="J155:J166" si="0">ROUND(I155*H155,2)</f>
        <v>0</v>
      </c>
      <c r="K155" s="186"/>
      <c r="L155" s="187"/>
      <c r="M155" s="188" t="s">
        <v>1</v>
      </c>
      <c r="N155" s="189" t="s">
        <v>41</v>
      </c>
      <c r="P155" s="147">
        <f t="shared" ref="P155:P166" si="1">O155*H155</f>
        <v>0</v>
      </c>
      <c r="Q155" s="147">
        <v>0</v>
      </c>
      <c r="R155" s="147">
        <f t="shared" ref="R155:R166" si="2">Q155*H155</f>
        <v>0</v>
      </c>
      <c r="S155" s="147">
        <v>0</v>
      </c>
      <c r="T155" s="148">
        <f t="shared" ref="T155:T166" si="3">S155*H155</f>
        <v>0</v>
      </c>
      <c r="AR155" s="149" t="s">
        <v>498</v>
      </c>
      <c r="AT155" s="149" t="s">
        <v>1020</v>
      </c>
      <c r="AU155" s="149" t="s">
        <v>85</v>
      </c>
      <c r="AY155" s="17" t="s">
        <v>282</v>
      </c>
      <c r="BE155" s="150">
        <f t="shared" ref="BE155:BE166" si="4">IF(N155="základní",J155,0)</f>
        <v>0</v>
      </c>
      <c r="BF155" s="150">
        <f t="shared" ref="BF155:BF166" si="5">IF(N155="snížená",J155,0)</f>
        <v>0</v>
      </c>
      <c r="BG155" s="150">
        <f t="shared" ref="BG155:BG166" si="6">IF(N155="zákl. přenesená",J155,0)</f>
        <v>0</v>
      </c>
      <c r="BH155" s="150">
        <f t="shared" ref="BH155:BH166" si="7">IF(N155="sníž. přenesená",J155,0)</f>
        <v>0</v>
      </c>
      <c r="BI155" s="150">
        <f t="shared" ref="BI155:BI166" si="8">IF(N155="nulová",J155,0)</f>
        <v>0</v>
      </c>
      <c r="BJ155" s="17" t="s">
        <v>83</v>
      </c>
      <c r="BK155" s="150">
        <f t="shared" ref="BK155:BK166" si="9">ROUND(I155*H155,2)</f>
        <v>0</v>
      </c>
      <c r="BL155" s="17" t="s">
        <v>199</v>
      </c>
      <c r="BM155" s="149" t="s">
        <v>85</v>
      </c>
    </row>
    <row r="156" spans="2:65" s="1" customFormat="1" ht="33" customHeight="1" x14ac:dyDescent="0.2">
      <c r="B156" s="32"/>
      <c r="C156" s="137" t="s">
        <v>85</v>
      </c>
      <c r="D156" s="137" t="s">
        <v>284</v>
      </c>
      <c r="E156" s="138" t="s">
        <v>3493</v>
      </c>
      <c r="F156" s="139" t="s">
        <v>3494</v>
      </c>
      <c r="G156" s="140" t="s">
        <v>3492</v>
      </c>
      <c r="H156" s="141">
        <v>319</v>
      </c>
      <c r="I156" s="142"/>
      <c r="J156" s="143">
        <f t="shared" si="0"/>
        <v>0</v>
      </c>
      <c r="K156" s="144"/>
      <c r="L156" s="32"/>
      <c r="M156" s="145" t="s">
        <v>1</v>
      </c>
      <c r="N156" s="146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199</v>
      </c>
      <c r="AT156" s="149" t="s">
        <v>284</v>
      </c>
      <c r="AU156" s="149" t="s">
        <v>85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199</v>
      </c>
      <c r="BM156" s="149" t="s">
        <v>288</v>
      </c>
    </row>
    <row r="157" spans="2:65" s="1" customFormat="1" ht="33" customHeight="1" x14ac:dyDescent="0.2">
      <c r="B157" s="32"/>
      <c r="C157" s="179" t="s">
        <v>105</v>
      </c>
      <c r="D157" s="179" t="s">
        <v>1020</v>
      </c>
      <c r="E157" s="180" t="s">
        <v>3495</v>
      </c>
      <c r="F157" s="181" t="s">
        <v>3496</v>
      </c>
      <c r="G157" s="182" t="s">
        <v>3492</v>
      </c>
      <c r="H157" s="183">
        <v>21</v>
      </c>
      <c r="I157" s="184"/>
      <c r="J157" s="185">
        <f t="shared" si="0"/>
        <v>0</v>
      </c>
      <c r="K157" s="186"/>
      <c r="L157" s="187"/>
      <c r="M157" s="188" t="s">
        <v>1</v>
      </c>
      <c r="N157" s="189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498</v>
      </c>
      <c r="AT157" s="149" t="s">
        <v>1020</v>
      </c>
      <c r="AU157" s="149" t="s">
        <v>85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199</v>
      </c>
      <c r="BM157" s="149" t="s">
        <v>338</v>
      </c>
    </row>
    <row r="158" spans="2:65" s="1" customFormat="1" ht="33" customHeight="1" x14ac:dyDescent="0.2">
      <c r="B158" s="32"/>
      <c r="C158" s="137" t="s">
        <v>288</v>
      </c>
      <c r="D158" s="137" t="s">
        <v>284</v>
      </c>
      <c r="E158" s="138" t="s">
        <v>3497</v>
      </c>
      <c r="F158" s="139" t="s">
        <v>3498</v>
      </c>
      <c r="G158" s="140" t="s">
        <v>3492</v>
      </c>
      <c r="H158" s="141">
        <v>21</v>
      </c>
      <c r="I158" s="142"/>
      <c r="J158" s="143">
        <f t="shared" si="0"/>
        <v>0</v>
      </c>
      <c r="K158" s="144"/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199</v>
      </c>
      <c r="AT158" s="149" t="s">
        <v>284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199</v>
      </c>
      <c r="BM158" s="149" t="s">
        <v>350</v>
      </c>
    </row>
    <row r="159" spans="2:65" s="1" customFormat="1" ht="33" customHeight="1" x14ac:dyDescent="0.2">
      <c r="B159" s="32"/>
      <c r="C159" s="179" t="s">
        <v>330</v>
      </c>
      <c r="D159" s="179" t="s">
        <v>1020</v>
      </c>
      <c r="E159" s="180" t="s">
        <v>3499</v>
      </c>
      <c r="F159" s="181" t="s">
        <v>3500</v>
      </c>
      <c r="G159" s="182" t="s">
        <v>3492</v>
      </c>
      <c r="H159" s="183">
        <v>57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498</v>
      </c>
      <c r="AT159" s="149" t="s">
        <v>1020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199</v>
      </c>
      <c r="BM159" s="149" t="s">
        <v>361</v>
      </c>
    </row>
    <row r="160" spans="2:65" s="1" customFormat="1" ht="33" customHeight="1" x14ac:dyDescent="0.2">
      <c r="B160" s="32"/>
      <c r="C160" s="137" t="s">
        <v>338</v>
      </c>
      <c r="D160" s="137" t="s">
        <v>284</v>
      </c>
      <c r="E160" s="138" t="s">
        <v>3501</v>
      </c>
      <c r="F160" s="139" t="s">
        <v>3502</v>
      </c>
      <c r="G160" s="140" t="s">
        <v>3492</v>
      </c>
      <c r="H160" s="141">
        <v>57</v>
      </c>
      <c r="I160" s="142"/>
      <c r="J160" s="143">
        <f t="shared" si="0"/>
        <v>0</v>
      </c>
      <c r="K160" s="144"/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199</v>
      </c>
      <c r="BM160" s="149" t="s">
        <v>188</v>
      </c>
    </row>
    <row r="161" spans="2:65" s="1" customFormat="1" ht="33" customHeight="1" x14ac:dyDescent="0.2">
      <c r="B161" s="32"/>
      <c r="C161" s="179" t="s">
        <v>343</v>
      </c>
      <c r="D161" s="179" t="s">
        <v>1020</v>
      </c>
      <c r="E161" s="180" t="s">
        <v>3503</v>
      </c>
      <c r="F161" s="181" t="s">
        <v>3504</v>
      </c>
      <c r="G161" s="182" t="s">
        <v>3492</v>
      </c>
      <c r="H161" s="183">
        <v>40</v>
      </c>
      <c r="I161" s="184"/>
      <c r="J161" s="185">
        <f t="shared" si="0"/>
        <v>0</v>
      </c>
      <c r="K161" s="186"/>
      <c r="L161" s="187"/>
      <c r="M161" s="188" t="s">
        <v>1</v>
      </c>
      <c r="N161" s="189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498</v>
      </c>
      <c r="AT161" s="149" t="s">
        <v>1020</v>
      </c>
      <c r="AU161" s="149" t="s">
        <v>85</v>
      </c>
      <c r="AY161" s="17" t="s">
        <v>282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199</v>
      </c>
      <c r="BM161" s="149" t="s">
        <v>194</v>
      </c>
    </row>
    <row r="162" spans="2:65" s="1" customFormat="1" ht="33" customHeight="1" x14ac:dyDescent="0.2">
      <c r="B162" s="32"/>
      <c r="C162" s="137" t="s">
        <v>350</v>
      </c>
      <c r="D162" s="137" t="s">
        <v>284</v>
      </c>
      <c r="E162" s="138" t="s">
        <v>3505</v>
      </c>
      <c r="F162" s="139" t="s">
        <v>3506</v>
      </c>
      <c r="G162" s="140" t="s">
        <v>3492</v>
      </c>
      <c r="H162" s="141">
        <v>40</v>
      </c>
      <c r="I162" s="142"/>
      <c r="J162" s="143">
        <f t="shared" si="0"/>
        <v>0</v>
      </c>
      <c r="K162" s="144"/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199</v>
      </c>
      <c r="BM162" s="149" t="s">
        <v>199</v>
      </c>
    </row>
    <row r="163" spans="2:65" s="1" customFormat="1" ht="33" customHeight="1" x14ac:dyDescent="0.2">
      <c r="B163" s="32"/>
      <c r="C163" s="179" t="s">
        <v>356</v>
      </c>
      <c r="D163" s="179" t="s">
        <v>1020</v>
      </c>
      <c r="E163" s="180" t="s">
        <v>3507</v>
      </c>
      <c r="F163" s="181" t="s">
        <v>3508</v>
      </c>
      <c r="G163" s="182" t="s">
        <v>3492</v>
      </c>
      <c r="H163" s="183">
        <v>44</v>
      </c>
      <c r="I163" s="184"/>
      <c r="J163" s="185">
        <f t="shared" si="0"/>
        <v>0</v>
      </c>
      <c r="K163" s="186"/>
      <c r="L163" s="187"/>
      <c r="M163" s="188" t="s">
        <v>1</v>
      </c>
      <c r="N163" s="189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498</v>
      </c>
      <c r="AT163" s="149" t="s">
        <v>1020</v>
      </c>
      <c r="AU163" s="149" t="s">
        <v>85</v>
      </c>
      <c r="AY163" s="17" t="s">
        <v>282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199</v>
      </c>
      <c r="BM163" s="149" t="s">
        <v>205</v>
      </c>
    </row>
    <row r="164" spans="2:65" s="1" customFormat="1" ht="33" customHeight="1" x14ac:dyDescent="0.2">
      <c r="B164" s="32"/>
      <c r="C164" s="137" t="s">
        <v>361</v>
      </c>
      <c r="D164" s="137" t="s">
        <v>284</v>
      </c>
      <c r="E164" s="138" t="s">
        <v>3509</v>
      </c>
      <c r="F164" s="139" t="s">
        <v>3510</v>
      </c>
      <c r="G164" s="140" t="s">
        <v>3492</v>
      </c>
      <c r="H164" s="141">
        <v>44</v>
      </c>
      <c r="I164" s="142"/>
      <c r="J164" s="143">
        <f t="shared" si="0"/>
        <v>0</v>
      </c>
      <c r="K164" s="144"/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199</v>
      </c>
      <c r="AT164" s="149" t="s">
        <v>284</v>
      </c>
      <c r="AU164" s="149" t="s">
        <v>85</v>
      </c>
      <c r="AY164" s="17" t="s">
        <v>282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199</v>
      </c>
      <c r="BM164" s="149" t="s">
        <v>208</v>
      </c>
    </row>
    <row r="165" spans="2:65" s="1" customFormat="1" ht="33" customHeight="1" x14ac:dyDescent="0.2">
      <c r="B165" s="32"/>
      <c r="C165" s="179" t="s">
        <v>185</v>
      </c>
      <c r="D165" s="179" t="s">
        <v>1020</v>
      </c>
      <c r="E165" s="180" t="s">
        <v>3511</v>
      </c>
      <c r="F165" s="181" t="s">
        <v>3512</v>
      </c>
      <c r="G165" s="182" t="s">
        <v>3492</v>
      </c>
      <c r="H165" s="183">
        <v>21</v>
      </c>
      <c r="I165" s="184"/>
      <c r="J165" s="185">
        <f t="shared" si="0"/>
        <v>0</v>
      </c>
      <c r="K165" s="186"/>
      <c r="L165" s="187"/>
      <c r="M165" s="188" t="s">
        <v>1</v>
      </c>
      <c r="N165" s="189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498</v>
      </c>
      <c r="AT165" s="149" t="s">
        <v>1020</v>
      </c>
      <c r="AU165" s="149" t="s">
        <v>85</v>
      </c>
      <c r="AY165" s="17" t="s">
        <v>282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199</v>
      </c>
      <c r="BM165" s="149" t="s">
        <v>222</v>
      </c>
    </row>
    <row r="166" spans="2:65" s="1" customFormat="1" ht="33" customHeight="1" x14ac:dyDescent="0.2">
      <c r="B166" s="32"/>
      <c r="C166" s="137" t="s">
        <v>188</v>
      </c>
      <c r="D166" s="137" t="s">
        <v>284</v>
      </c>
      <c r="E166" s="138" t="s">
        <v>3513</v>
      </c>
      <c r="F166" s="139" t="s">
        <v>3514</v>
      </c>
      <c r="G166" s="140" t="s">
        <v>3492</v>
      </c>
      <c r="H166" s="141">
        <v>21</v>
      </c>
      <c r="I166" s="142"/>
      <c r="J166" s="143">
        <f t="shared" si="0"/>
        <v>0</v>
      </c>
      <c r="K166" s="144"/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199</v>
      </c>
      <c r="BM166" s="149" t="s">
        <v>453</v>
      </c>
    </row>
    <row r="167" spans="2:65" s="11" customFormat="1" ht="22.9" customHeight="1" x14ac:dyDescent="0.2">
      <c r="B167" s="125"/>
      <c r="D167" s="126" t="s">
        <v>75</v>
      </c>
      <c r="E167" s="135" t="s">
        <v>85</v>
      </c>
      <c r="F167" s="135" t="s">
        <v>3515</v>
      </c>
      <c r="I167" s="128"/>
      <c r="J167" s="136">
        <f>BK167</f>
        <v>0</v>
      </c>
      <c r="L167" s="125"/>
      <c r="M167" s="130"/>
      <c r="P167" s="131">
        <f>SUM(P168:P169)</f>
        <v>0</v>
      </c>
      <c r="R167" s="131">
        <f>SUM(R168:R169)</f>
        <v>0</v>
      </c>
      <c r="T167" s="132">
        <f>SUM(T168:T169)</f>
        <v>0</v>
      </c>
      <c r="AR167" s="126" t="s">
        <v>83</v>
      </c>
      <c r="AT167" s="133" t="s">
        <v>75</v>
      </c>
      <c r="AU167" s="133" t="s">
        <v>83</v>
      </c>
      <c r="AY167" s="126" t="s">
        <v>282</v>
      </c>
      <c r="BK167" s="134">
        <f>SUM(BK168:BK169)</f>
        <v>0</v>
      </c>
    </row>
    <row r="168" spans="2:65" s="1" customFormat="1" ht="33" customHeight="1" x14ac:dyDescent="0.2">
      <c r="B168" s="32"/>
      <c r="C168" s="179" t="s">
        <v>191</v>
      </c>
      <c r="D168" s="179" t="s">
        <v>1020</v>
      </c>
      <c r="E168" s="180" t="s">
        <v>3516</v>
      </c>
      <c r="F168" s="181" t="s">
        <v>3517</v>
      </c>
      <c r="G168" s="182" t="s">
        <v>3492</v>
      </c>
      <c r="H168" s="183">
        <v>5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498</v>
      </c>
      <c r="AT168" s="149" t="s">
        <v>1020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199</v>
      </c>
      <c r="BM168" s="149" t="s">
        <v>463</v>
      </c>
    </row>
    <row r="169" spans="2:65" s="1" customFormat="1" ht="33" customHeight="1" x14ac:dyDescent="0.2">
      <c r="B169" s="32"/>
      <c r="C169" s="137" t="s">
        <v>194</v>
      </c>
      <c r="D169" s="137" t="s">
        <v>284</v>
      </c>
      <c r="E169" s="138" t="s">
        <v>3518</v>
      </c>
      <c r="F169" s="139" t="s">
        <v>3519</v>
      </c>
      <c r="G169" s="140" t="s">
        <v>3492</v>
      </c>
      <c r="H169" s="141">
        <v>5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199</v>
      </c>
      <c r="AT169" s="149" t="s">
        <v>284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199</v>
      </c>
      <c r="BM169" s="149" t="s">
        <v>476</v>
      </c>
    </row>
    <row r="170" spans="2:65" s="11" customFormat="1" ht="22.9" customHeight="1" x14ac:dyDescent="0.2">
      <c r="B170" s="125"/>
      <c r="D170" s="126" t="s">
        <v>75</v>
      </c>
      <c r="E170" s="135" t="s">
        <v>105</v>
      </c>
      <c r="F170" s="135" t="s">
        <v>3520</v>
      </c>
      <c r="I170" s="128"/>
      <c r="J170" s="136">
        <f>BK170</f>
        <v>0</v>
      </c>
      <c r="L170" s="125"/>
      <c r="M170" s="130"/>
      <c r="P170" s="131">
        <f>SUM(P171:P174)</f>
        <v>0</v>
      </c>
      <c r="R170" s="131">
        <f>SUM(R171:R174)</f>
        <v>0</v>
      </c>
      <c r="T170" s="132">
        <f>SUM(T171:T174)</f>
        <v>0</v>
      </c>
      <c r="AR170" s="126" t="s">
        <v>83</v>
      </c>
      <c r="AT170" s="133" t="s">
        <v>75</v>
      </c>
      <c r="AU170" s="133" t="s">
        <v>83</v>
      </c>
      <c r="AY170" s="126" t="s">
        <v>282</v>
      </c>
      <c r="BK170" s="134">
        <f>SUM(BK171:BK174)</f>
        <v>0</v>
      </c>
    </row>
    <row r="171" spans="2:65" s="1" customFormat="1" ht="33" customHeight="1" x14ac:dyDescent="0.2">
      <c r="B171" s="32"/>
      <c r="C171" s="179" t="s">
        <v>8</v>
      </c>
      <c r="D171" s="179" t="s">
        <v>1020</v>
      </c>
      <c r="E171" s="180" t="s">
        <v>3521</v>
      </c>
      <c r="F171" s="181" t="s">
        <v>3522</v>
      </c>
      <c r="G171" s="182" t="s">
        <v>3492</v>
      </c>
      <c r="H171" s="183">
        <v>319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498</v>
      </c>
      <c r="AT171" s="149" t="s">
        <v>1020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199</v>
      </c>
      <c r="BM171" s="149" t="s">
        <v>487</v>
      </c>
    </row>
    <row r="172" spans="2:65" s="1" customFormat="1" ht="33" customHeight="1" x14ac:dyDescent="0.2">
      <c r="B172" s="32"/>
      <c r="C172" s="137" t="s">
        <v>199</v>
      </c>
      <c r="D172" s="137" t="s">
        <v>284</v>
      </c>
      <c r="E172" s="138" t="s">
        <v>3523</v>
      </c>
      <c r="F172" s="139" t="s">
        <v>3524</v>
      </c>
      <c r="G172" s="140" t="s">
        <v>3492</v>
      </c>
      <c r="H172" s="141">
        <v>319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199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199</v>
      </c>
      <c r="BM172" s="149" t="s">
        <v>498</v>
      </c>
    </row>
    <row r="173" spans="2:65" s="1" customFormat="1" ht="33" customHeight="1" x14ac:dyDescent="0.2">
      <c r="B173" s="32"/>
      <c r="C173" s="179" t="s">
        <v>202</v>
      </c>
      <c r="D173" s="179" t="s">
        <v>1020</v>
      </c>
      <c r="E173" s="180" t="s">
        <v>3525</v>
      </c>
      <c r="F173" s="181" t="s">
        <v>3526</v>
      </c>
      <c r="G173" s="182" t="s">
        <v>3492</v>
      </c>
      <c r="H173" s="183">
        <v>13</v>
      </c>
      <c r="I173" s="184"/>
      <c r="J173" s="185">
        <f>ROUND(I173*H173,2)</f>
        <v>0</v>
      </c>
      <c r="K173" s="186"/>
      <c r="L173" s="187"/>
      <c r="M173" s="188" t="s">
        <v>1</v>
      </c>
      <c r="N173" s="189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498</v>
      </c>
      <c r="AT173" s="149" t="s">
        <v>1020</v>
      </c>
      <c r="AU173" s="149" t="s">
        <v>85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199</v>
      </c>
      <c r="BM173" s="149" t="s">
        <v>508</v>
      </c>
    </row>
    <row r="174" spans="2:65" s="1" customFormat="1" ht="33" customHeight="1" x14ac:dyDescent="0.2">
      <c r="B174" s="32"/>
      <c r="C174" s="137" t="s">
        <v>205</v>
      </c>
      <c r="D174" s="137" t="s">
        <v>284</v>
      </c>
      <c r="E174" s="138" t="s">
        <v>3527</v>
      </c>
      <c r="F174" s="139" t="s">
        <v>3528</v>
      </c>
      <c r="G174" s="140" t="s">
        <v>3492</v>
      </c>
      <c r="H174" s="141">
        <v>13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199</v>
      </c>
      <c r="AT174" s="149" t="s">
        <v>284</v>
      </c>
      <c r="AU174" s="149" t="s">
        <v>85</v>
      </c>
      <c r="AY174" s="17" t="s">
        <v>282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199</v>
      </c>
      <c r="BM174" s="149" t="s">
        <v>518</v>
      </c>
    </row>
    <row r="175" spans="2:65" s="11" customFormat="1" ht="22.9" customHeight="1" x14ac:dyDescent="0.2">
      <c r="B175" s="125"/>
      <c r="D175" s="126" t="s">
        <v>75</v>
      </c>
      <c r="E175" s="135" t="s">
        <v>288</v>
      </c>
      <c r="F175" s="135" t="s">
        <v>3529</v>
      </c>
      <c r="I175" s="128"/>
      <c r="J175" s="136">
        <f>BK175</f>
        <v>0</v>
      </c>
      <c r="L175" s="125"/>
      <c r="M175" s="130"/>
      <c r="P175" s="131">
        <f>SUM(P176:P179)</f>
        <v>0</v>
      </c>
      <c r="R175" s="131">
        <f>SUM(R176:R179)</f>
        <v>0</v>
      </c>
      <c r="T175" s="132">
        <f>SUM(T176:T179)</f>
        <v>0</v>
      </c>
      <c r="AR175" s="126" t="s">
        <v>83</v>
      </c>
      <c r="AT175" s="133" t="s">
        <v>75</v>
      </c>
      <c r="AU175" s="133" t="s">
        <v>83</v>
      </c>
      <c r="AY175" s="126" t="s">
        <v>282</v>
      </c>
      <c r="BK175" s="134">
        <f>SUM(BK176:BK179)</f>
        <v>0</v>
      </c>
    </row>
    <row r="176" spans="2:65" s="1" customFormat="1" ht="33" customHeight="1" x14ac:dyDescent="0.2">
      <c r="B176" s="32"/>
      <c r="C176" s="179" t="s">
        <v>416</v>
      </c>
      <c r="D176" s="179" t="s">
        <v>1020</v>
      </c>
      <c r="E176" s="180" t="s">
        <v>3530</v>
      </c>
      <c r="F176" s="181" t="s">
        <v>3531</v>
      </c>
      <c r="G176" s="182" t="s">
        <v>3492</v>
      </c>
      <c r="H176" s="183">
        <v>57</v>
      </c>
      <c r="I176" s="184"/>
      <c r="J176" s="185">
        <f>ROUND(I176*H176,2)</f>
        <v>0</v>
      </c>
      <c r="K176" s="186"/>
      <c r="L176" s="187"/>
      <c r="M176" s="188" t="s">
        <v>1</v>
      </c>
      <c r="N176" s="189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498</v>
      </c>
      <c r="AT176" s="149" t="s">
        <v>1020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199</v>
      </c>
      <c r="BM176" s="149" t="s">
        <v>528</v>
      </c>
    </row>
    <row r="177" spans="2:65" s="1" customFormat="1" ht="33" customHeight="1" x14ac:dyDescent="0.2">
      <c r="B177" s="32"/>
      <c r="C177" s="137" t="s">
        <v>208</v>
      </c>
      <c r="D177" s="137" t="s">
        <v>284</v>
      </c>
      <c r="E177" s="138" t="s">
        <v>3532</v>
      </c>
      <c r="F177" s="139" t="s">
        <v>3533</v>
      </c>
      <c r="G177" s="140" t="s">
        <v>3492</v>
      </c>
      <c r="H177" s="141">
        <v>57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199</v>
      </c>
      <c r="AT177" s="149" t="s">
        <v>284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199</v>
      </c>
      <c r="BM177" s="149" t="s">
        <v>545</v>
      </c>
    </row>
    <row r="178" spans="2:65" s="1" customFormat="1" ht="33" customHeight="1" x14ac:dyDescent="0.2">
      <c r="B178" s="32"/>
      <c r="C178" s="179" t="s">
        <v>7</v>
      </c>
      <c r="D178" s="179" t="s">
        <v>1020</v>
      </c>
      <c r="E178" s="180" t="s">
        <v>3534</v>
      </c>
      <c r="F178" s="181" t="s">
        <v>3535</v>
      </c>
      <c r="G178" s="182" t="s">
        <v>3492</v>
      </c>
      <c r="H178" s="183">
        <v>40</v>
      </c>
      <c r="I178" s="184"/>
      <c r="J178" s="185">
        <f>ROUND(I178*H178,2)</f>
        <v>0</v>
      </c>
      <c r="K178" s="186"/>
      <c r="L178" s="187"/>
      <c r="M178" s="188" t="s">
        <v>1</v>
      </c>
      <c r="N178" s="189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498</v>
      </c>
      <c r="AT178" s="149" t="s">
        <v>1020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199</v>
      </c>
      <c r="BM178" s="149" t="s">
        <v>555</v>
      </c>
    </row>
    <row r="179" spans="2:65" s="1" customFormat="1" ht="33" customHeight="1" x14ac:dyDescent="0.2">
      <c r="B179" s="32"/>
      <c r="C179" s="137" t="s">
        <v>222</v>
      </c>
      <c r="D179" s="137" t="s">
        <v>284</v>
      </c>
      <c r="E179" s="138" t="s">
        <v>3536</v>
      </c>
      <c r="F179" s="139" t="s">
        <v>3537</v>
      </c>
      <c r="G179" s="140" t="s">
        <v>3492</v>
      </c>
      <c r="H179" s="141">
        <v>40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199</v>
      </c>
      <c r="AT179" s="149" t="s">
        <v>284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566</v>
      </c>
    </row>
    <row r="180" spans="2:65" s="11" customFormat="1" ht="22.9" customHeight="1" x14ac:dyDescent="0.2">
      <c r="B180" s="125"/>
      <c r="D180" s="126" t="s">
        <v>75</v>
      </c>
      <c r="E180" s="135" t="s">
        <v>330</v>
      </c>
      <c r="F180" s="135" t="s">
        <v>3538</v>
      </c>
      <c r="I180" s="128"/>
      <c r="J180" s="136">
        <f>BK180</f>
        <v>0</v>
      </c>
      <c r="L180" s="125"/>
      <c r="M180" s="130"/>
      <c r="P180" s="131">
        <f>SUM(P181:P184)</f>
        <v>0</v>
      </c>
      <c r="R180" s="131">
        <f>SUM(R181:R184)</f>
        <v>0</v>
      </c>
      <c r="T180" s="132">
        <f>SUM(T181:T184)</f>
        <v>0</v>
      </c>
      <c r="AR180" s="126" t="s">
        <v>83</v>
      </c>
      <c r="AT180" s="133" t="s">
        <v>75</v>
      </c>
      <c r="AU180" s="133" t="s">
        <v>83</v>
      </c>
      <c r="AY180" s="126" t="s">
        <v>282</v>
      </c>
      <c r="BK180" s="134">
        <f>SUM(BK181:BK184)</f>
        <v>0</v>
      </c>
    </row>
    <row r="181" spans="2:65" s="1" customFormat="1" ht="33" customHeight="1" x14ac:dyDescent="0.2">
      <c r="B181" s="32"/>
      <c r="C181" s="179" t="s">
        <v>447</v>
      </c>
      <c r="D181" s="179" t="s">
        <v>1020</v>
      </c>
      <c r="E181" s="180" t="s">
        <v>3539</v>
      </c>
      <c r="F181" s="181" t="s">
        <v>3540</v>
      </c>
      <c r="G181" s="182" t="s">
        <v>3492</v>
      </c>
      <c r="H181" s="183">
        <v>44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498</v>
      </c>
      <c r="AT181" s="149" t="s">
        <v>1020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199</v>
      </c>
      <c r="BM181" s="149" t="s">
        <v>580</v>
      </c>
    </row>
    <row r="182" spans="2:65" s="1" customFormat="1" ht="33" customHeight="1" x14ac:dyDescent="0.2">
      <c r="B182" s="32"/>
      <c r="C182" s="137" t="s">
        <v>453</v>
      </c>
      <c r="D182" s="137" t="s">
        <v>284</v>
      </c>
      <c r="E182" s="138" t="s">
        <v>3541</v>
      </c>
      <c r="F182" s="139" t="s">
        <v>3542</v>
      </c>
      <c r="G182" s="140" t="s">
        <v>3492</v>
      </c>
      <c r="H182" s="141">
        <v>44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199</v>
      </c>
      <c r="AT182" s="149" t="s">
        <v>284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199</v>
      </c>
      <c r="BM182" s="149" t="s">
        <v>615</v>
      </c>
    </row>
    <row r="183" spans="2:65" s="1" customFormat="1" ht="33" customHeight="1" x14ac:dyDescent="0.2">
      <c r="B183" s="32"/>
      <c r="C183" s="179" t="s">
        <v>459</v>
      </c>
      <c r="D183" s="179" t="s">
        <v>1020</v>
      </c>
      <c r="E183" s="180" t="s">
        <v>3543</v>
      </c>
      <c r="F183" s="181" t="s">
        <v>3544</v>
      </c>
      <c r="G183" s="182" t="s">
        <v>3492</v>
      </c>
      <c r="H183" s="183">
        <v>13</v>
      </c>
      <c r="I183" s="184"/>
      <c r="J183" s="185">
        <f>ROUND(I183*H183,2)</f>
        <v>0</v>
      </c>
      <c r="K183" s="186"/>
      <c r="L183" s="187"/>
      <c r="M183" s="188" t="s">
        <v>1</v>
      </c>
      <c r="N183" s="189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498</v>
      </c>
      <c r="AT183" s="149" t="s">
        <v>1020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199</v>
      </c>
      <c r="BM183" s="149" t="s">
        <v>623</v>
      </c>
    </row>
    <row r="184" spans="2:65" s="1" customFormat="1" ht="33" customHeight="1" x14ac:dyDescent="0.2">
      <c r="B184" s="32"/>
      <c r="C184" s="137" t="s">
        <v>463</v>
      </c>
      <c r="D184" s="137" t="s">
        <v>284</v>
      </c>
      <c r="E184" s="138" t="s">
        <v>3545</v>
      </c>
      <c r="F184" s="139" t="s">
        <v>3546</v>
      </c>
      <c r="G184" s="140" t="s">
        <v>3492</v>
      </c>
      <c r="H184" s="141">
        <v>13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199</v>
      </c>
      <c r="AT184" s="149" t="s">
        <v>284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199</v>
      </c>
      <c r="BM184" s="149" t="s">
        <v>631</v>
      </c>
    </row>
    <row r="185" spans="2:65" s="11" customFormat="1" ht="22.9" customHeight="1" x14ac:dyDescent="0.2">
      <c r="B185" s="125"/>
      <c r="D185" s="126" t="s">
        <v>75</v>
      </c>
      <c r="E185" s="135" t="s">
        <v>338</v>
      </c>
      <c r="F185" s="135" t="s">
        <v>3547</v>
      </c>
      <c r="I185" s="128"/>
      <c r="J185" s="136">
        <f>BK185</f>
        <v>0</v>
      </c>
      <c r="L185" s="125"/>
      <c r="M185" s="130"/>
      <c r="P185" s="131">
        <f>SUM(P186:P187)</f>
        <v>0</v>
      </c>
      <c r="R185" s="131">
        <f>SUM(R186:R187)</f>
        <v>0</v>
      </c>
      <c r="T185" s="132">
        <f>SUM(T186:T187)</f>
        <v>0</v>
      </c>
      <c r="AR185" s="126" t="s">
        <v>83</v>
      </c>
      <c r="AT185" s="133" t="s">
        <v>75</v>
      </c>
      <c r="AU185" s="133" t="s">
        <v>83</v>
      </c>
      <c r="AY185" s="126" t="s">
        <v>282</v>
      </c>
      <c r="BK185" s="134">
        <f>SUM(BK186:BK187)</f>
        <v>0</v>
      </c>
    </row>
    <row r="186" spans="2:65" s="1" customFormat="1" ht="33" customHeight="1" x14ac:dyDescent="0.2">
      <c r="B186" s="32"/>
      <c r="C186" s="179" t="s">
        <v>468</v>
      </c>
      <c r="D186" s="179" t="s">
        <v>1020</v>
      </c>
      <c r="E186" s="180" t="s">
        <v>3548</v>
      </c>
      <c r="F186" s="181" t="s">
        <v>3549</v>
      </c>
      <c r="G186" s="182" t="s">
        <v>3492</v>
      </c>
      <c r="H186" s="183">
        <v>8</v>
      </c>
      <c r="I186" s="184"/>
      <c r="J186" s="185">
        <f>ROUND(I186*H186,2)</f>
        <v>0</v>
      </c>
      <c r="K186" s="186"/>
      <c r="L186" s="187"/>
      <c r="M186" s="188" t="s">
        <v>1</v>
      </c>
      <c r="N186" s="189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498</v>
      </c>
      <c r="AT186" s="149" t="s">
        <v>1020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199</v>
      </c>
      <c r="BM186" s="149" t="s">
        <v>639</v>
      </c>
    </row>
    <row r="187" spans="2:65" s="1" customFormat="1" ht="33" customHeight="1" x14ac:dyDescent="0.2">
      <c r="B187" s="32"/>
      <c r="C187" s="137" t="s">
        <v>476</v>
      </c>
      <c r="D187" s="137" t="s">
        <v>284</v>
      </c>
      <c r="E187" s="138" t="s">
        <v>3550</v>
      </c>
      <c r="F187" s="139" t="s">
        <v>3551</v>
      </c>
      <c r="G187" s="140" t="s">
        <v>3492</v>
      </c>
      <c r="H187" s="141">
        <v>8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199</v>
      </c>
      <c r="AT187" s="149" t="s">
        <v>284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199</v>
      </c>
      <c r="BM187" s="149" t="s">
        <v>647</v>
      </c>
    </row>
    <row r="188" spans="2:65" s="11" customFormat="1" ht="22.9" customHeight="1" x14ac:dyDescent="0.2">
      <c r="B188" s="125"/>
      <c r="D188" s="126" t="s">
        <v>75</v>
      </c>
      <c r="E188" s="135" t="s">
        <v>343</v>
      </c>
      <c r="F188" s="135" t="s">
        <v>3552</v>
      </c>
      <c r="I188" s="128"/>
      <c r="J188" s="136">
        <f>BK188</f>
        <v>0</v>
      </c>
      <c r="L188" s="125"/>
      <c r="M188" s="130"/>
      <c r="P188" s="131">
        <f>SUM(P189:P190)</f>
        <v>0</v>
      </c>
      <c r="R188" s="131">
        <f>SUM(R189:R190)</f>
        <v>0</v>
      </c>
      <c r="T188" s="132">
        <f>SUM(T189:T190)</f>
        <v>0</v>
      </c>
      <c r="AR188" s="126" t="s">
        <v>83</v>
      </c>
      <c r="AT188" s="133" t="s">
        <v>75</v>
      </c>
      <c r="AU188" s="133" t="s">
        <v>83</v>
      </c>
      <c r="AY188" s="126" t="s">
        <v>282</v>
      </c>
      <c r="BK188" s="134">
        <f>SUM(BK189:BK190)</f>
        <v>0</v>
      </c>
    </row>
    <row r="189" spans="2:65" s="1" customFormat="1" ht="33" customHeight="1" x14ac:dyDescent="0.2">
      <c r="B189" s="32"/>
      <c r="C189" s="179" t="s">
        <v>482</v>
      </c>
      <c r="D189" s="179" t="s">
        <v>1020</v>
      </c>
      <c r="E189" s="180" t="s">
        <v>3553</v>
      </c>
      <c r="F189" s="181" t="s">
        <v>3554</v>
      </c>
      <c r="G189" s="182" t="s">
        <v>3492</v>
      </c>
      <c r="H189" s="183">
        <v>8</v>
      </c>
      <c r="I189" s="184"/>
      <c r="J189" s="185">
        <f>ROUND(I189*H189,2)</f>
        <v>0</v>
      </c>
      <c r="K189" s="186"/>
      <c r="L189" s="187"/>
      <c r="M189" s="188" t="s">
        <v>1</v>
      </c>
      <c r="N189" s="189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498</v>
      </c>
      <c r="AT189" s="149" t="s">
        <v>1020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199</v>
      </c>
      <c r="BM189" s="149" t="s">
        <v>655</v>
      </c>
    </row>
    <row r="190" spans="2:65" s="1" customFormat="1" ht="33" customHeight="1" x14ac:dyDescent="0.2">
      <c r="B190" s="32"/>
      <c r="C190" s="137" t="s">
        <v>487</v>
      </c>
      <c r="D190" s="137" t="s">
        <v>284</v>
      </c>
      <c r="E190" s="138" t="s">
        <v>3555</v>
      </c>
      <c r="F190" s="139" t="s">
        <v>3556</v>
      </c>
      <c r="G190" s="140" t="s">
        <v>3492</v>
      </c>
      <c r="H190" s="141">
        <v>8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199</v>
      </c>
      <c r="AT190" s="149" t="s">
        <v>284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199</v>
      </c>
      <c r="BM190" s="149" t="s">
        <v>663</v>
      </c>
    </row>
    <row r="191" spans="2:65" s="11" customFormat="1" ht="22.9" customHeight="1" x14ac:dyDescent="0.2">
      <c r="B191" s="125"/>
      <c r="D191" s="126" t="s">
        <v>75</v>
      </c>
      <c r="E191" s="135" t="s">
        <v>350</v>
      </c>
      <c r="F191" s="135" t="s">
        <v>3557</v>
      </c>
      <c r="I191" s="128"/>
      <c r="J191" s="136">
        <f>BK191</f>
        <v>0</v>
      </c>
      <c r="L191" s="125"/>
      <c r="M191" s="130"/>
      <c r="P191" s="131">
        <f>SUM(P192:P193)</f>
        <v>0</v>
      </c>
      <c r="R191" s="131">
        <f>SUM(R192:R193)</f>
        <v>0</v>
      </c>
      <c r="T191" s="132">
        <f>SUM(T192:T193)</f>
        <v>0</v>
      </c>
      <c r="AR191" s="126" t="s">
        <v>83</v>
      </c>
      <c r="AT191" s="133" t="s">
        <v>75</v>
      </c>
      <c r="AU191" s="133" t="s">
        <v>83</v>
      </c>
      <c r="AY191" s="126" t="s">
        <v>282</v>
      </c>
      <c r="BK191" s="134">
        <f>SUM(BK192:BK193)</f>
        <v>0</v>
      </c>
    </row>
    <row r="192" spans="2:65" s="1" customFormat="1" ht="37.9" customHeight="1" x14ac:dyDescent="0.2">
      <c r="B192" s="32"/>
      <c r="C192" s="179" t="s">
        <v>493</v>
      </c>
      <c r="D192" s="179" t="s">
        <v>1020</v>
      </c>
      <c r="E192" s="180" t="s">
        <v>3558</v>
      </c>
      <c r="F192" s="181" t="s">
        <v>3559</v>
      </c>
      <c r="G192" s="182" t="s">
        <v>3492</v>
      </c>
      <c r="H192" s="183">
        <v>5</v>
      </c>
      <c r="I192" s="184"/>
      <c r="J192" s="185">
        <f>ROUND(I192*H192,2)</f>
        <v>0</v>
      </c>
      <c r="K192" s="186"/>
      <c r="L192" s="187"/>
      <c r="M192" s="188" t="s">
        <v>1</v>
      </c>
      <c r="N192" s="189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498</v>
      </c>
      <c r="AT192" s="149" t="s">
        <v>1020</v>
      </c>
      <c r="AU192" s="149" t="s">
        <v>85</v>
      </c>
      <c r="AY192" s="17" t="s">
        <v>282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199</v>
      </c>
      <c r="BM192" s="149" t="s">
        <v>671</v>
      </c>
    </row>
    <row r="193" spans="2:65" s="1" customFormat="1" ht="37.9" customHeight="1" x14ac:dyDescent="0.2">
      <c r="B193" s="32"/>
      <c r="C193" s="137" t="s">
        <v>498</v>
      </c>
      <c r="D193" s="137" t="s">
        <v>284</v>
      </c>
      <c r="E193" s="138" t="s">
        <v>3560</v>
      </c>
      <c r="F193" s="139" t="s">
        <v>3561</v>
      </c>
      <c r="G193" s="140" t="s">
        <v>3492</v>
      </c>
      <c r="H193" s="141">
        <v>5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199</v>
      </c>
      <c r="AT193" s="149" t="s">
        <v>284</v>
      </c>
      <c r="AU193" s="149" t="s">
        <v>85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199</v>
      </c>
      <c r="BM193" s="149" t="s">
        <v>679</v>
      </c>
    </row>
    <row r="194" spans="2:65" s="11" customFormat="1" ht="22.9" customHeight="1" x14ac:dyDescent="0.2">
      <c r="B194" s="125"/>
      <c r="D194" s="126" t="s">
        <v>75</v>
      </c>
      <c r="E194" s="135" t="s">
        <v>356</v>
      </c>
      <c r="F194" s="135" t="s">
        <v>3562</v>
      </c>
      <c r="I194" s="128"/>
      <c r="J194" s="136">
        <f>BK194</f>
        <v>0</v>
      </c>
      <c r="L194" s="125"/>
      <c r="M194" s="130"/>
      <c r="P194" s="131">
        <f>SUM(P195:P198)</f>
        <v>0</v>
      </c>
      <c r="R194" s="131">
        <f>SUM(R195:R198)</f>
        <v>0</v>
      </c>
      <c r="T194" s="132">
        <f>SUM(T195:T198)</f>
        <v>0</v>
      </c>
      <c r="AR194" s="126" t="s">
        <v>83</v>
      </c>
      <c r="AT194" s="133" t="s">
        <v>75</v>
      </c>
      <c r="AU194" s="133" t="s">
        <v>83</v>
      </c>
      <c r="AY194" s="126" t="s">
        <v>282</v>
      </c>
      <c r="BK194" s="134">
        <f>SUM(BK195:BK198)</f>
        <v>0</v>
      </c>
    </row>
    <row r="195" spans="2:65" s="1" customFormat="1" ht="24.2" customHeight="1" x14ac:dyDescent="0.2">
      <c r="B195" s="32"/>
      <c r="C195" s="179" t="s">
        <v>503</v>
      </c>
      <c r="D195" s="179" t="s">
        <v>1020</v>
      </c>
      <c r="E195" s="180" t="s">
        <v>3563</v>
      </c>
      <c r="F195" s="181" t="s">
        <v>3564</v>
      </c>
      <c r="G195" s="182" t="s">
        <v>3565</v>
      </c>
      <c r="H195" s="183">
        <v>1</v>
      </c>
      <c r="I195" s="184"/>
      <c r="J195" s="185">
        <f>ROUND(I195*H195,2)</f>
        <v>0</v>
      </c>
      <c r="K195" s="186"/>
      <c r="L195" s="187"/>
      <c r="M195" s="188" t="s">
        <v>1</v>
      </c>
      <c r="N195" s="189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498</v>
      </c>
      <c r="AT195" s="149" t="s">
        <v>1020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199</v>
      </c>
      <c r="BM195" s="149" t="s">
        <v>689</v>
      </c>
    </row>
    <row r="196" spans="2:65" s="1" customFormat="1" ht="24.2" customHeight="1" x14ac:dyDescent="0.2">
      <c r="B196" s="32"/>
      <c r="C196" s="137" t="s">
        <v>508</v>
      </c>
      <c r="D196" s="137" t="s">
        <v>284</v>
      </c>
      <c r="E196" s="138" t="s">
        <v>3566</v>
      </c>
      <c r="F196" s="139" t="s">
        <v>3567</v>
      </c>
      <c r="G196" s="140" t="s">
        <v>3565</v>
      </c>
      <c r="H196" s="141">
        <v>1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199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199</v>
      </c>
      <c r="BM196" s="149" t="s">
        <v>699</v>
      </c>
    </row>
    <row r="197" spans="2:65" s="1" customFormat="1" ht="24.2" customHeight="1" x14ac:dyDescent="0.2">
      <c r="B197" s="32"/>
      <c r="C197" s="179" t="s">
        <v>513</v>
      </c>
      <c r="D197" s="179" t="s">
        <v>1020</v>
      </c>
      <c r="E197" s="180" t="s">
        <v>3568</v>
      </c>
      <c r="F197" s="181" t="s">
        <v>3569</v>
      </c>
      <c r="G197" s="182" t="s">
        <v>3565</v>
      </c>
      <c r="H197" s="183">
        <v>1</v>
      </c>
      <c r="I197" s="184"/>
      <c r="J197" s="185">
        <f>ROUND(I197*H197,2)</f>
        <v>0</v>
      </c>
      <c r="K197" s="186"/>
      <c r="L197" s="187"/>
      <c r="M197" s="188" t="s">
        <v>1</v>
      </c>
      <c r="N197" s="189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498</v>
      </c>
      <c r="AT197" s="149" t="s">
        <v>1020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199</v>
      </c>
      <c r="BM197" s="149" t="s">
        <v>709</v>
      </c>
    </row>
    <row r="198" spans="2:65" s="1" customFormat="1" ht="24.2" customHeight="1" x14ac:dyDescent="0.2">
      <c r="B198" s="32"/>
      <c r="C198" s="137" t="s">
        <v>518</v>
      </c>
      <c r="D198" s="137" t="s">
        <v>284</v>
      </c>
      <c r="E198" s="138" t="s">
        <v>3570</v>
      </c>
      <c r="F198" s="139" t="s">
        <v>3571</v>
      </c>
      <c r="G198" s="140" t="s">
        <v>3565</v>
      </c>
      <c r="H198" s="141">
        <v>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199</v>
      </c>
      <c r="AT198" s="149" t="s">
        <v>284</v>
      </c>
      <c r="AU198" s="149" t="s">
        <v>85</v>
      </c>
      <c r="AY198" s="17" t="s">
        <v>282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199</v>
      </c>
      <c r="BM198" s="149" t="s">
        <v>736</v>
      </c>
    </row>
    <row r="199" spans="2:65" s="11" customFormat="1" ht="22.9" customHeight="1" x14ac:dyDescent="0.2">
      <c r="B199" s="125"/>
      <c r="D199" s="126" t="s">
        <v>75</v>
      </c>
      <c r="E199" s="135" t="s">
        <v>361</v>
      </c>
      <c r="F199" s="135" t="s">
        <v>3572</v>
      </c>
      <c r="I199" s="128"/>
      <c r="J199" s="136">
        <f>BK199</f>
        <v>0</v>
      </c>
      <c r="L199" s="125"/>
      <c r="M199" s="130"/>
      <c r="P199" s="131">
        <f>P200+P209+P214+P219</f>
        <v>0</v>
      </c>
      <c r="R199" s="131">
        <f>R200+R209+R214+R219</f>
        <v>0</v>
      </c>
      <c r="T199" s="132">
        <f>T200+T209+T214+T219</f>
        <v>0</v>
      </c>
      <c r="AR199" s="126" t="s">
        <v>83</v>
      </c>
      <c r="AT199" s="133" t="s">
        <v>75</v>
      </c>
      <c r="AU199" s="133" t="s">
        <v>83</v>
      </c>
      <c r="AY199" s="126" t="s">
        <v>282</v>
      </c>
      <c r="BK199" s="134">
        <f>BK200+BK209+BK214+BK219</f>
        <v>0</v>
      </c>
    </row>
    <row r="200" spans="2:65" s="11" customFormat="1" ht="20.85" customHeight="1" x14ac:dyDescent="0.2">
      <c r="B200" s="125"/>
      <c r="D200" s="126" t="s">
        <v>75</v>
      </c>
      <c r="E200" s="135" t="s">
        <v>897</v>
      </c>
      <c r="F200" s="135" t="s">
        <v>3573</v>
      </c>
      <c r="I200" s="128"/>
      <c r="J200" s="136">
        <f>BK200</f>
        <v>0</v>
      </c>
      <c r="L200" s="125"/>
      <c r="M200" s="130"/>
      <c r="P200" s="131">
        <f>SUM(P201:P208)</f>
        <v>0</v>
      </c>
      <c r="R200" s="131">
        <f>SUM(R201:R208)</f>
        <v>0</v>
      </c>
      <c r="T200" s="132">
        <f>SUM(T201:T208)</f>
        <v>0</v>
      </c>
      <c r="AR200" s="126" t="s">
        <v>83</v>
      </c>
      <c r="AT200" s="133" t="s">
        <v>75</v>
      </c>
      <c r="AU200" s="133" t="s">
        <v>85</v>
      </c>
      <c r="AY200" s="126" t="s">
        <v>282</v>
      </c>
      <c r="BK200" s="134">
        <f>SUM(BK201:BK208)</f>
        <v>0</v>
      </c>
    </row>
    <row r="201" spans="2:65" s="1" customFormat="1" ht="16.5" customHeight="1" x14ac:dyDescent="0.2">
      <c r="B201" s="32"/>
      <c r="C201" s="179" t="s">
        <v>523</v>
      </c>
      <c r="D201" s="179" t="s">
        <v>1020</v>
      </c>
      <c r="E201" s="180" t="s">
        <v>3574</v>
      </c>
      <c r="F201" s="181" t="s">
        <v>3575</v>
      </c>
      <c r="G201" s="182" t="s">
        <v>2246</v>
      </c>
      <c r="H201" s="183">
        <v>2</v>
      </c>
      <c r="I201" s="184"/>
      <c r="J201" s="185">
        <f t="shared" ref="J201:J208" si="10">ROUND(I201*H201,2)</f>
        <v>0</v>
      </c>
      <c r="K201" s="186"/>
      <c r="L201" s="187"/>
      <c r="M201" s="188" t="s">
        <v>1</v>
      </c>
      <c r="N201" s="189" t="s">
        <v>41</v>
      </c>
      <c r="P201" s="147">
        <f t="shared" ref="P201:P208" si="11">O201*H201</f>
        <v>0</v>
      </c>
      <c r="Q201" s="147">
        <v>0</v>
      </c>
      <c r="R201" s="147">
        <f t="shared" ref="R201:R208" si="12">Q201*H201</f>
        <v>0</v>
      </c>
      <c r="S201" s="147">
        <v>0</v>
      </c>
      <c r="T201" s="148">
        <f t="shared" ref="T201:T208" si="13">S201*H201</f>
        <v>0</v>
      </c>
      <c r="AR201" s="149" t="s">
        <v>498</v>
      </c>
      <c r="AT201" s="149" t="s">
        <v>1020</v>
      </c>
      <c r="AU201" s="149" t="s">
        <v>105</v>
      </c>
      <c r="AY201" s="17" t="s">
        <v>282</v>
      </c>
      <c r="BE201" s="150">
        <f t="shared" ref="BE201:BE208" si="14">IF(N201="základní",J201,0)</f>
        <v>0</v>
      </c>
      <c r="BF201" s="150">
        <f t="shared" ref="BF201:BF208" si="15">IF(N201="snížená",J201,0)</f>
        <v>0</v>
      </c>
      <c r="BG201" s="150">
        <f t="shared" ref="BG201:BG208" si="16">IF(N201="zákl. přenesená",J201,0)</f>
        <v>0</v>
      </c>
      <c r="BH201" s="150">
        <f t="shared" ref="BH201:BH208" si="17">IF(N201="sníž. přenesená",J201,0)</f>
        <v>0</v>
      </c>
      <c r="BI201" s="150">
        <f t="shared" ref="BI201:BI208" si="18">IF(N201="nulová",J201,0)</f>
        <v>0</v>
      </c>
      <c r="BJ201" s="17" t="s">
        <v>83</v>
      </c>
      <c r="BK201" s="150">
        <f t="shared" ref="BK201:BK208" si="19">ROUND(I201*H201,2)</f>
        <v>0</v>
      </c>
      <c r="BL201" s="17" t="s">
        <v>199</v>
      </c>
      <c r="BM201" s="149" t="s">
        <v>749</v>
      </c>
    </row>
    <row r="202" spans="2:65" s="1" customFormat="1" ht="16.5" customHeight="1" x14ac:dyDescent="0.2">
      <c r="B202" s="32"/>
      <c r="C202" s="137" t="s">
        <v>528</v>
      </c>
      <c r="D202" s="137" t="s">
        <v>284</v>
      </c>
      <c r="E202" s="138" t="s">
        <v>3576</v>
      </c>
      <c r="F202" s="139" t="s">
        <v>3577</v>
      </c>
      <c r="G202" s="140" t="s">
        <v>2246</v>
      </c>
      <c r="H202" s="141">
        <v>2</v>
      </c>
      <c r="I202" s="142"/>
      <c r="J202" s="143">
        <f t="shared" si="10"/>
        <v>0</v>
      </c>
      <c r="K202" s="144"/>
      <c r="L202" s="32"/>
      <c r="M202" s="145" t="s">
        <v>1</v>
      </c>
      <c r="N202" s="146" t="s">
        <v>41</v>
      </c>
      <c r="P202" s="147">
        <f t="shared" si="11"/>
        <v>0</v>
      </c>
      <c r="Q202" s="147">
        <v>0</v>
      </c>
      <c r="R202" s="147">
        <f t="shared" si="12"/>
        <v>0</v>
      </c>
      <c r="S202" s="147">
        <v>0</v>
      </c>
      <c r="T202" s="148">
        <f t="shared" si="13"/>
        <v>0</v>
      </c>
      <c r="AR202" s="149" t="s">
        <v>199</v>
      </c>
      <c r="AT202" s="149" t="s">
        <v>284</v>
      </c>
      <c r="AU202" s="149" t="s">
        <v>105</v>
      </c>
      <c r="AY202" s="17" t="s">
        <v>282</v>
      </c>
      <c r="BE202" s="150">
        <f t="shared" si="14"/>
        <v>0</v>
      </c>
      <c r="BF202" s="150">
        <f t="shared" si="15"/>
        <v>0</v>
      </c>
      <c r="BG202" s="150">
        <f t="shared" si="16"/>
        <v>0</v>
      </c>
      <c r="BH202" s="150">
        <f t="shared" si="17"/>
        <v>0</v>
      </c>
      <c r="BI202" s="150">
        <f t="shared" si="18"/>
        <v>0</v>
      </c>
      <c r="BJ202" s="17" t="s">
        <v>83</v>
      </c>
      <c r="BK202" s="150">
        <f t="shared" si="19"/>
        <v>0</v>
      </c>
      <c r="BL202" s="17" t="s">
        <v>199</v>
      </c>
      <c r="BM202" s="149" t="s">
        <v>765</v>
      </c>
    </row>
    <row r="203" spans="2:65" s="1" customFormat="1" ht="16.5" customHeight="1" x14ac:dyDescent="0.2">
      <c r="B203" s="32"/>
      <c r="C203" s="179" t="s">
        <v>539</v>
      </c>
      <c r="D203" s="179" t="s">
        <v>1020</v>
      </c>
      <c r="E203" s="180" t="s">
        <v>3578</v>
      </c>
      <c r="F203" s="181" t="s">
        <v>3579</v>
      </c>
      <c r="G203" s="182" t="s">
        <v>2246</v>
      </c>
      <c r="H203" s="183">
        <v>8</v>
      </c>
      <c r="I203" s="184"/>
      <c r="J203" s="185">
        <f t="shared" si="10"/>
        <v>0</v>
      </c>
      <c r="K203" s="186"/>
      <c r="L203" s="187"/>
      <c r="M203" s="188" t="s">
        <v>1</v>
      </c>
      <c r="N203" s="189" t="s">
        <v>41</v>
      </c>
      <c r="P203" s="147">
        <f t="shared" si="11"/>
        <v>0</v>
      </c>
      <c r="Q203" s="147">
        <v>0</v>
      </c>
      <c r="R203" s="147">
        <f t="shared" si="12"/>
        <v>0</v>
      </c>
      <c r="S203" s="147">
        <v>0</v>
      </c>
      <c r="T203" s="148">
        <f t="shared" si="13"/>
        <v>0</v>
      </c>
      <c r="AR203" s="149" t="s">
        <v>498</v>
      </c>
      <c r="AT203" s="149" t="s">
        <v>1020</v>
      </c>
      <c r="AU203" s="149" t="s">
        <v>105</v>
      </c>
      <c r="AY203" s="17" t="s">
        <v>282</v>
      </c>
      <c r="BE203" s="150">
        <f t="shared" si="14"/>
        <v>0</v>
      </c>
      <c r="BF203" s="150">
        <f t="shared" si="15"/>
        <v>0</v>
      </c>
      <c r="BG203" s="150">
        <f t="shared" si="16"/>
        <v>0</v>
      </c>
      <c r="BH203" s="150">
        <f t="shared" si="17"/>
        <v>0</v>
      </c>
      <c r="BI203" s="150">
        <f t="shared" si="18"/>
        <v>0</v>
      </c>
      <c r="BJ203" s="17" t="s">
        <v>83</v>
      </c>
      <c r="BK203" s="150">
        <f t="shared" si="19"/>
        <v>0</v>
      </c>
      <c r="BL203" s="17" t="s">
        <v>199</v>
      </c>
      <c r="BM203" s="149" t="s">
        <v>775</v>
      </c>
    </row>
    <row r="204" spans="2:65" s="1" customFormat="1" ht="16.5" customHeight="1" x14ac:dyDescent="0.2">
      <c r="B204" s="32"/>
      <c r="C204" s="137" t="s">
        <v>545</v>
      </c>
      <c r="D204" s="137" t="s">
        <v>284</v>
      </c>
      <c r="E204" s="138" t="s">
        <v>3580</v>
      </c>
      <c r="F204" s="139" t="s">
        <v>3581</v>
      </c>
      <c r="G204" s="140" t="s">
        <v>2246</v>
      </c>
      <c r="H204" s="141">
        <v>8</v>
      </c>
      <c r="I204" s="142"/>
      <c r="J204" s="143">
        <f t="shared" si="10"/>
        <v>0</v>
      </c>
      <c r="K204" s="144"/>
      <c r="L204" s="32"/>
      <c r="M204" s="145" t="s">
        <v>1</v>
      </c>
      <c r="N204" s="146" t="s">
        <v>41</v>
      </c>
      <c r="P204" s="147">
        <f t="shared" si="11"/>
        <v>0</v>
      </c>
      <c r="Q204" s="147">
        <v>0</v>
      </c>
      <c r="R204" s="147">
        <f t="shared" si="12"/>
        <v>0</v>
      </c>
      <c r="S204" s="147">
        <v>0</v>
      </c>
      <c r="T204" s="148">
        <f t="shared" si="13"/>
        <v>0</v>
      </c>
      <c r="AR204" s="149" t="s">
        <v>199</v>
      </c>
      <c r="AT204" s="149" t="s">
        <v>284</v>
      </c>
      <c r="AU204" s="149" t="s">
        <v>105</v>
      </c>
      <c r="AY204" s="17" t="s">
        <v>282</v>
      </c>
      <c r="BE204" s="150">
        <f t="shared" si="14"/>
        <v>0</v>
      </c>
      <c r="BF204" s="150">
        <f t="shared" si="15"/>
        <v>0</v>
      </c>
      <c r="BG204" s="150">
        <f t="shared" si="16"/>
        <v>0</v>
      </c>
      <c r="BH204" s="150">
        <f t="shared" si="17"/>
        <v>0</v>
      </c>
      <c r="BI204" s="150">
        <f t="shared" si="18"/>
        <v>0</v>
      </c>
      <c r="BJ204" s="17" t="s">
        <v>83</v>
      </c>
      <c r="BK204" s="150">
        <f t="shared" si="19"/>
        <v>0</v>
      </c>
      <c r="BL204" s="17" t="s">
        <v>199</v>
      </c>
      <c r="BM204" s="149" t="s">
        <v>784</v>
      </c>
    </row>
    <row r="205" spans="2:65" s="1" customFormat="1" ht="16.5" customHeight="1" x14ac:dyDescent="0.2">
      <c r="B205" s="32"/>
      <c r="C205" s="179" t="s">
        <v>550</v>
      </c>
      <c r="D205" s="179" t="s">
        <v>1020</v>
      </c>
      <c r="E205" s="180" t="s">
        <v>3582</v>
      </c>
      <c r="F205" s="181" t="s">
        <v>3583</v>
      </c>
      <c r="G205" s="182" t="s">
        <v>2246</v>
      </c>
      <c r="H205" s="183">
        <v>3</v>
      </c>
      <c r="I205" s="184"/>
      <c r="J205" s="185">
        <f t="shared" si="10"/>
        <v>0</v>
      </c>
      <c r="K205" s="186"/>
      <c r="L205" s="187"/>
      <c r="M205" s="188" t="s">
        <v>1</v>
      </c>
      <c r="N205" s="189" t="s">
        <v>41</v>
      </c>
      <c r="P205" s="147">
        <f t="shared" si="11"/>
        <v>0</v>
      </c>
      <c r="Q205" s="147">
        <v>0</v>
      </c>
      <c r="R205" s="147">
        <f t="shared" si="12"/>
        <v>0</v>
      </c>
      <c r="S205" s="147">
        <v>0</v>
      </c>
      <c r="T205" s="148">
        <f t="shared" si="13"/>
        <v>0</v>
      </c>
      <c r="AR205" s="149" t="s">
        <v>498</v>
      </c>
      <c r="AT205" s="149" t="s">
        <v>1020</v>
      </c>
      <c r="AU205" s="149" t="s">
        <v>105</v>
      </c>
      <c r="AY205" s="17" t="s">
        <v>282</v>
      </c>
      <c r="BE205" s="150">
        <f t="shared" si="14"/>
        <v>0</v>
      </c>
      <c r="BF205" s="150">
        <f t="shared" si="15"/>
        <v>0</v>
      </c>
      <c r="BG205" s="150">
        <f t="shared" si="16"/>
        <v>0</v>
      </c>
      <c r="BH205" s="150">
        <f t="shared" si="17"/>
        <v>0</v>
      </c>
      <c r="BI205" s="150">
        <f t="shared" si="18"/>
        <v>0</v>
      </c>
      <c r="BJ205" s="17" t="s">
        <v>83</v>
      </c>
      <c r="BK205" s="150">
        <f t="shared" si="19"/>
        <v>0</v>
      </c>
      <c r="BL205" s="17" t="s">
        <v>199</v>
      </c>
      <c r="BM205" s="149" t="s">
        <v>795</v>
      </c>
    </row>
    <row r="206" spans="2:65" s="1" customFormat="1" ht="16.5" customHeight="1" x14ac:dyDescent="0.2">
      <c r="B206" s="32"/>
      <c r="C206" s="137" t="s">
        <v>555</v>
      </c>
      <c r="D206" s="137" t="s">
        <v>284</v>
      </c>
      <c r="E206" s="138" t="s">
        <v>3584</v>
      </c>
      <c r="F206" s="139" t="s">
        <v>3585</v>
      </c>
      <c r="G206" s="140" t="s">
        <v>2246</v>
      </c>
      <c r="H206" s="141">
        <v>3</v>
      </c>
      <c r="I206" s="142"/>
      <c r="J206" s="143">
        <f t="shared" si="10"/>
        <v>0</v>
      </c>
      <c r="K206" s="144"/>
      <c r="L206" s="32"/>
      <c r="M206" s="145" t="s">
        <v>1</v>
      </c>
      <c r="N206" s="146" t="s">
        <v>41</v>
      </c>
      <c r="P206" s="147">
        <f t="shared" si="11"/>
        <v>0</v>
      </c>
      <c r="Q206" s="147">
        <v>0</v>
      </c>
      <c r="R206" s="147">
        <f t="shared" si="12"/>
        <v>0</v>
      </c>
      <c r="S206" s="147">
        <v>0</v>
      </c>
      <c r="T206" s="148">
        <f t="shared" si="13"/>
        <v>0</v>
      </c>
      <c r="AR206" s="149" t="s">
        <v>199</v>
      </c>
      <c r="AT206" s="149" t="s">
        <v>284</v>
      </c>
      <c r="AU206" s="149" t="s">
        <v>105</v>
      </c>
      <c r="AY206" s="17" t="s">
        <v>282</v>
      </c>
      <c r="BE206" s="150">
        <f t="shared" si="14"/>
        <v>0</v>
      </c>
      <c r="BF206" s="150">
        <f t="shared" si="15"/>
        <v>0</v>
      </c>
      <c r="BG206" s="150">
        <f t="shared" si="16"/>
        <v>0</v>
      </c>
      <c r="BH206" s="150">
        <f t="shared" si="17"/>
        <v>0</v>
      </c>
      <c r="BI206" s="150">
        <f t="shared" si="18"/>
        <v>0</v>
      </c>
      <c r="BJ206" s="17" t="s">
        <v>83</v>
      </c>
      <c r="BK206" s="150">
        <f t="shared" si="19"/>
        <v>0</v>
      </c>
      <c r="BL206" s="17" t="s">
        <v>199</v>
      </c>
      <c r="BM206" s="149" t="s">
        <v>809</v>
      </c>
    </row>
    <row r="207" spans="2:65" s="1" customFormat="1" ht="16.5" customHeight="1" x14ac:dyDescent="0.2">
      <c r="B207" s="32"/>
      <c r="C207" s="179" t="s">
        <v>560</v>
      </c>
      <c r="D207" s="179" t="s">
        <v>1020</v>
      </c>
      <c r="E207" s="180" t="s">
        <v>3586</v>
      </c>
      <c r="F207" s="181" t="s">
        <v>3587</v>
      </c>
      <c r="G207" s="182" t="s">
        <v>2246</v>
      </c>
      <c r="H207" s="183">
        <v>4</v>
      </c>
      <c r="I207" s="184"/>
      <c r="J207" s="185">
        <f t="shared" si="10"/>
        <v>0</v>
      </c>
      <c r="K207" s="186"/>
      <c r="L207" s="187"/>
      <c r="M207" s="188" t="s">
        <v>1</v>
      </c>
      <c r="N207" s="189" t="s">
        <v>41</v>
      </c>
      <c r="P207" s="147">
        <f t="shared" si="11"/>
        <v>0</v>
      </c>
      <c r="Q207" s="147">
        <v>0</v>
      </c>
      <c r="R207" s="147">
        <f t="shared" si="12"/>
        <v>0</v>
      </c>
      <c r="S207" s="147">
        <v>0</v>
      </c>
      <c r="T207" s="148">
        <f t="shared" si="13"/>
        <v>0</v>
      </c>
      <c r="AR207" s="149" t="s">
        <v>498</v>
      </c>
      <c r="AT207" s="149" t="s">
        <v>1020</v>
      </c>
      <c r="AU207" s="149" t="s">
        <v>105</v>
      </c>
      <c r="AY207" s="17" t="s">
        <v>282</v>
      </c>
      <c r="BE207" s="150">
        <f t="shared" si="14"/>
        <v>0</v>
      </c>
      <c r="BF207" s="150">
        <f t="shared" si="15"/>
        <v>0</v>
      </c>
      <c r="BG207" s="150">
        <f t="shared" si="16"/>
        <v>0</v>
      </c>
      <c r="BH207" s="150">
        <f t="shared" si="17"/>
        <v>0</v>
      </c>
      <c r="BI207" s="150">
        <f t="shared" si="18"/>
        <v>0</v>
      </c>
      <c r="BJ207" s="17" t="s">
        <v>83</v>
      </c>
      <c r="BK207" s="150">
        <f t="shared" si="19"/>
        <v>0</v>
      </c>
      <c r="BL207" s="17" t="s">
        <v>199</v>
      </c>
      <c r="BM207" s="149" t="s">
        <v>817</v>
      </c>
    </row>
    <row r="208" spans="2:65" s="1" customFormat="1" ht="16.5" customHeight="1" x14ac:dyDescent="0.2">
      <c r="B208" s="32"/>
      <c r="C208" s="137" t="s">
        <v>566</v>
      </c>
      <c r="D208" s="137" t="s">
        <v>284</v>
      </c>
      <c r="E208" s="138" t="s">
        <v>3588</v>
      </c>
      <c r="F208" s="139" t="s">
        <v>3589</v>
      </c>
      <c r="G208" s="140" t="s">
        <v>2246</v>
      </c>
      <c r="H208" s="141">
        <v>4</v>
      </c>
      <c r="I208" s="142"/>
      <c r="J208" s="143">
        <f t="shared" si="10"/>
        <v>0</v>
      </c>
      <c r="K208" s="144"/>
      <c r="L208" s="32"/>
      <c r="M208" s="145" t="s">
        <v>1</v>
      </c>
      <c r="N208" s="146" t="s">
        <v>41</v>
      </c>
      <c r="P208" s="147">
        <f t="shared" si="11"/>
        <v>0</v>
      </c>
      <c r="Q208" s="147">
        <v>0</v>
      </c>
      <c r="R208" s="147">
        <f t="shared" si="12"/>
        <v>0</v>
      </c>
      <c r="S208" s="147">
        <v>0</v>
      </c>
      <c r="T208" s="148">
        <f t="shared" si="13"/>
        <v>0</v>
      </c>
      <c r="AR208" s="149" t="s">
        <v>199</v>
      </c>
      <c r="AT208" s="149" t="s">
        <v>284</v>
      </c>
      <c r="AU208" s="149" t="s">
        <v>105</v>
      </c>
      <c r="AY208" s="17" t="s">
        <v>282</v>
      </c>
      <c r="BE208" s="150">
        <f t="shared" si="14"/>
        <v>0</v>
      </c>
      <c r="BF208" s="150">
        <f t="shared" si="15"/>
        <v>0</v>
      </c>
      <c r="BG208" s="150">
        <f t="shared" si="16"/>
        <v>0</v>
      </c>
      <c r="BH208" s="150">
        <f t="shared" si="17"/>
        <v>0</v>
      </c>
      <c r="BI208" s="150">
        <f t="shared" si="18"/>
        <v>0</v>
      </c>
      <c r="BJ208" s="17" t="s">
        <v>83</v>
      </c>
      <c r="BK208" s="150">
        <f t="shared" si="19"/>
        <v>0</v>
      </c>
      <c r="BL208" s="17" t="s">
        <v>199</v>
      </c>
      <c r="BM208" s="149" t="s">
        <v>826</v>
      </c>
    </row>
    <row r="209" spans="2:65" s="11" customFormat="1" ht="20.85" customHeight="1" x14ac:dyDescent="0.2">
      <c r="B209" s="125"/>
      <c r="D209" s="126" t="s">
        <v>75</v>
      </c>
      <c r="E209" s="135" t="s">
        <v>901</v>
      </c>
      <c r="F209" s="135" t="s">
        <v>3590</v>
      </c>
      <c r="I209" s="128"/>
      <c r="J209" s="136">
        <f>BK209</f>
        <v>0</v>
      </c>
      <c r="L209" s="125"/>
      <c r="M209" s="130"/>
      <c r="P209" s="131">
        <f>SUM(P210:P213)</f>
        <v>0</v>
      </c>
      <c r="R209" s="131">
        <f>SUM(R210:R213)</f>
        <v>0</v>
      </c>
      <c r="T209" s="132">
        <f>SUM(T210:T213)</f>
        <v>0</v>
      </c>
      <c r="AR209" s="126" t="s">
        <v>83</v>
      </c>
      <c r="AT209" s="133" t="s">
        <v>75</v>
      </c>
      <c r="AU209" s="133" t="s">
        <v>85</v>
      </c>
      <c r="AY209" s="126" t="s">
        <v>282</v>
      </c>
      <c r="BK209" s="134">
        <f>SUM(BK210:BK213)</f>
        <v>0</v>
      </c>
    </row>
    <row r="210" spans="2:65" s="1" customFormat="1" ht="16.5" customHeight="1" x14ac:dyDescent="0.2">
      <c r="B210" s="32"/>
      <c r="C210" s="179" t="s">
        <v>574</v>
      </c>
      <c r="D210" s="179" t="s">
        <v>1020</v>
      </c>
      <c r="E210" s="180" t="s">
        <v>3591</v>
      </c>
      <c r="F210" s="181" t="s">
        <v>3579</v>
      </c>
      <c r="G210" s="182" t="s">
        <v>2246</v>
      </c>
      <c r="H210" s="183">
        <v>2</v>
      </c>
      <c r="I210" s="184"/>
      <c r="J210" s="185">
        <f>ROUND(I210*H210,2)</f>
        <v>0</v>
      </c>
      <c r="K210" s="186"/>
      <c r="L210" s="187"/>
      <c r="M210" s="188" t="s">
        <v>1</v>
      </c>
      <c r="N210" s="189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498</v>
      </c>
      <c r="AT210" s="149" t="s">
        <v>1020</v>
      </c>
      <c r="AU210" s="149" t="s">
        <v>105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199</v>
      </c>
      <c r="BM210" s="149" t="s">
        <v>836</v>
      </c>
    </row>
    <row r="211" spans="2:65" s="1" customFormat="1" ht="16.5" customHeight="1" x14ac:dyDescent="0.2">
      <c r="B211" s="32"/>
      <c r="C211" s="137" t="s">
        <v>580</v>
      </c>
      <c r="D211" s="137" t="s">
        <v>284</v>
      </c>
      <c r="E211" s="138" t="s">
        <v>3592</v>
      </c>
      <c r="F211" s="139" t="s">
        <v>3581</v>
      </c>
      <c r="G211" s="140" t="s">
        <v>2246</v>
      </c>
      <c r="H211" s="141">
        <v>2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199</v>
      </c>
      <c r="AT211" s="149" t="s">
        <v>284</v>
      </c>
      <c r="AU211" s="149" t="s">
        <v>105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199</v>
      </c>
      <c r="BM211" s="149" t="s">
        <v>845</v>
      </c>
    </row>
    <row r="212" spans="2:65" s="1" customFormat="1" ht="16.5" customHeight="1" x14ac:dyDescent="0.2">
      <c r="B212" s="32"/>
      <c r="C212" s="179" t="s">
        <v>610</v>
      </c>
      <c r="D212" s="179" t="s">
        <v>1020</v>
      </c>
      <c r="E212" s="180" t="s">
        <v>3593</v>
      </c>
      <c r="F212" s="181" t="s">
        <v>3594</v>
      </c>
      <c r="G212" s="182" t="s">
        <v>2246</v>
      </c>
      <c r="H212" s="183">
        <v>1</v>
      </c>
      <c r="I212" s="184"/>
      <c r="J212" s="185">
        <f>ROUND(I212*H212,2)</f>
        <v>0</v>
      </c>
      <c r="K212" s="186"/>
      <c r="L212" s="187"/>
      <c r="M212" s="188" t="s">
        <v>1</v>
      </c>
      <c r="N212" s="189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498</v>
      </c>
      <c r="AT212" s="149" t="s">
        <v>1020</v>
      </c>
      <c r="AU212" s="149" t="s">
        <v>105</v>
      </c>
      <c r="AY212" s="17" t="s">
        <v>282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199</v>
      </c>
      <c r="BM212" s="149" t="s">
        <v>855</v>
      </c>
    </row>
    <row r="213" spans="2:65" s="1" customFormat="1" ht="16.5" customHeight="1" x14ac:dyDescent="0.2">
      <c r="B213" s="32"/>
      <c r="C213" s="137" t="s">
        <v>615</v>
      </c>
      <c r="D213" s="137" t="s">
        <v>284</v>
      </c>
      <c r="E213" s="138" t="s">
        <v>3595</v>
      </c>
      <c r="F213" s="139" t="s">
        <v>3585</v>
      </c>
      <c r="G213" s="140" t="s">
        <v>2246</v>
      </c>
      <c r="H213" s="141">
        <v>1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199</v>
      </c>
      <c r="AT213" s="149" t="s">
        <v>284</v>
      </c>
      <c r="AU213" s="149" t="s">
        <v>105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199</v>
      </c>
      <c r="BM213" s="149" t="s">
        <v>868</v>
      </c>
    </row>
    <row r="214" spans="2:65" s="11" customFormat="1" ht="20.85" customHeight="1" x14ac:dyDescent="0.2">
      <c r="B214" s="125"/>
      <c r="D214" s="126" t="s">
        <v>75</v>
      </c>
      <c r="E214" s="135" t="s">
        <v>908</v>
      </c>
      <c r="F214" s="135" t="s">
        <v>3596</v>
      </c>
      <c r="I214" s="128"/>
      <c r="J214" s="136">
        <f>BK214</f>
        <v>0</v>
      </c>
      <c r="L214" s="125"/>
      <c r="M214" s="130"/>
      <c r="P214" s="131">
        <f>SUM(P215:P218)</f>
        <v>0</v>
      </c>
      <c r="R214" s="131">
        <f>SUM(R215:R218)</f>
        <v>0</v>
      </c>
      <c r="T214" s="132">
        <f>SUM(T215:T218)</f>
        <v>0</v>
      </c>
      <c r="AR214" s="126" t="s">
        <v>83</v>
      </c>
      <c r="AT214" s="133" t="s">
        <v>75</v>
      </c>
      <c r="AU214" s="133" t="s">
        <v>85</v>
      </c>
      <c r="AY214" s="126" t="s">
        <v>282</v>
      </c>
      <c r="BK214" s="134">
        <f>SUM(BK215:BK218)</f>
        <v>0</v>
      </c>
    </row>
    <row r="215" spans="2:65" s="1" customFormat="1" ht="16.5" customHeight="1" x14ac:dyDescent="0.2">
      <c r="B215" s="32"/>
      <c r="C215" s="179" t="s">
        <v>619</v>
      </c>
      <c r="D215" s="179" t="s">
        <v>1020</v>
      </c>
      <c r="E215" s="180" t="s">
        <v>3597</v>
      </c>
      <c r="F215" s="181" t="s">
        <v>3579</v>
      </c>
      <c r="G215" s="182" t="s">
        <v>2246</v>
      </c>
      <c r="H215" s="183">
        <v>2</v>
      </c>
      <c r="I215" s="184"/>
      <c r="J215" s="185">
        <f>ROUND(I215*H215,2)</f>
        <v>0</v>
      </c>
      <c r="K215" s="186"/>
      <c r="L215" s="187"/>
      <c r="M215" s="188" t="s">
        <v>1</v>
      </c>
      <c r="N215" s="189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498</v>
      </c>
      <c r="AT215" s="149" t="s">
        <v>1020</v>
      </c>
      <c r="AU215" s="149" t="s">
        <v>105</v>
      </c>
      <c r="AY215" s="17" t="s">
        <v>282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199</v>
      </c>
      <c r="BM215" s="149" t="s">
        <v>881</v>
      </c>
    </row>
    <row r="216" spans="2:65" s="1" customFormat="1" ht="16.5" customHeight="1" x14ac:dyDescent="0.2">
      <c r="B216" s="32"/>
      <c r="C216" s="137" t="s">
        <v>623</v>
      </c>
      <c r="D216" s="137" t="s">
        <v>284</v>
      </c>
      <c r="E216" s="138" t="s">
        <v>3598</v>
      </c>
      <c r="F216" s="139" t="s">
        <v>3581</v>
      </c>
      <c r="G216" s="140" t="s">
        <v>2246</v>
      </c>
      <c r="H216" s="141">
        <v>2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199</v>
      </c>
      <c r="AT216" s="149" t="s">
        <v>284</v>
      </c>
      <c r="AU216" s="149" t="s">
        <v>105</v>
      </c>
      <c r="AY216" s="17" t="s">
        <v>282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199</v>
      </c>
      <c r="BM216" s="149" t="s">
        <v>893</v>
      </c>
    </row>
    <row r="217" spans="2:65" s="1" customFormat="1" ht="16.5" customHeight="1" x14ac:dyDescent="0.2">
      <c r="B217" s="32"/>
      <c r="C217" s="179" t="s">
        <v>627</v>
      </c>
      <c r="D217" s="179" t="s">
        <v>1020</v>
      </c>
      <c r="E217" s="180" t="s">
        <v>3599</v>
      </c>
      <c r="F217" s="181" t="s">
        <v>3594</v>
      </c>
      <c r="G217" s="182" t="s">
        <v>2246</v>
      </c>
      <c r="H217" s="183">
        <v>1</v>
      </c>
      <c r="I217" s="184"/>
      <c r="J217" s="185">
        <f>ROUND(I217*H217,2)</f>
        <v>0</v>
      </c>
      <c r="K217" s="186"/>
      <c r="L217" s="187"/>
      <c r="M217" s="188" t="s">
        <v>1</v>
      </c>
      <c r="N217" s="189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498</v>
      </c>
      <c r="AT217" s="149" t="s">
        <v>1020</v>
      </c>
      <c r="AU217" s="149" t="s">
        <v>105</v>
      </c>
      <c r="AY217" s="17" t="s">
        <v>282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199</v>
      </c>
      <c r="BM217" s="149" t="s">
        <v>901</v>
      </c>
    </row>
    <row r="218" spans="2:65" s="1" customFormat="1" ht="16.5" customHeight="1" x14ac:dyDescent="0.2">
      <c r="B218" s="32"/>
      <c r="C218" s="137" t="s">
        <v>631</v>
      </c>
      <c r="D218" s="137" t="s">
        <v>284</v>
      </c>
      <c r="E218" s="138" t="s">
        <v>3600</v>
      </c>
      <c r="F218" s="139" t="s">
        <v>3585</v>
      </c>
      <c r="G218" s="140" t="s">
        <v>2246</v>
      </c>
      <c r="H218" s="141">
        <v>1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41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199</v>
      </c>
      <c r="AT218" s="149" t="s">
        <v>284</v>
      </c>
      <c r="AU218" s="149" t="s">
        <v>105</v>
      </c>
      <c r="AY218" s="17" t="s">
        <v>282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199</v>
      </c>
      <c r="BM218" s="149" t="s">
        <v>922</v>
      </c>
    </row>
    <row r="219" spans="2:65" s="11" customFormat="1" ht="20.85" customHeight="1" x14ac:dyDescent="0.2">
      <c r="B219" s="125"/>
      <c r="D219" s="126" t="s">
        <v>75</v>
      </c>
      <c r="E219" s="135" t="s">
        <v>922</v>
      </c>
      <c r="F219" s="135" t="s">
        <v>3601</v>
      </c>
      <c r="I219" s="128"/>
      <c r="J219" s="136">
        <f>BK219</f>
        <v>0</v>
      </c>
      <c r="L219" s="125"/>
      <c r="M219" s="130"/>
      <c r="P219" s="131">
        <f>SUM(P220:P223)</f>
        <v>0</v>
      </c>
      <c r="R219" s="131">
        <f>SUM(R220:R223)</f>
        <v>0</v>
      </c>
      <c r="T219" s="132">
        <f>SUM(T220:T223)</f>
        <v>0</v>
      </c>
      <c r="AR219" s="126" t="s">
        <v>83</v>
      </c>
      <c r="AT219" s="133" t="s">
        <v>75</v>
      </c>
      <c r="AU219" s="133" t="s">
        <v>85</v>
      </c>
      <c r="AY219" s="126" t="s">
        <v>282</v>
      </c>
      <c r="BK219" s="134">
        <f>SUM(BK220:BK223)</f>
        <v>0</v>
      </c>
    </row>
    <row r="220" spans="2:65" s="1" customFormat="1" ht="16.5" customHeight="1" x14ac:dyDescent="0.2">
      <c r="B220" s="32"/>
      <c r="C220" s="179" t="s">
        <v>635</v>
      </c>
      <c r="D220" s="179" t="s">
        <v>1020</v>
      </c>
      <c r="E220" s="180" t="s">
        <v>3602</v>
      </c>
      <c r="F220" s="181" t="s">
        <v>3603</v>
      </c>
      <c r="G220" s="182" t="s">
        <v>3565</v>
      </c>
      <c r="H220" s="183">
        <v>1</v>
      </c>
      <c r="I220" s="184"/>
      <c r="J220" s="185">
        <f>ROUND(I220*H220,2)</f>
        <v>0</v>
      </c>
      <c r="K220" s="186"/>
      <c r="L220" s="187"/>
      <c r="M220" s="188" t="s">
        <v>1</v>
      </c>
      <c r="N220" s="189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498</v>
      </c>
      <c r="AT220" s="149" t="s">
        <v>1020</v>
      </c>
      <c r="AU220" s="149" t="s">
        <v>105</v>
      </c>
      <c r="AY220" s="17" t="s">
        <v>282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199</v>
      </c>
      <c r="BM220" s="149" t="s">
        <v>935</v>
      </c>
    </row>
    <row r="221" spans="2:65" s="1" customFormat="1" ht="16.5" customHeight="1" x14ac:dyDescent="0.2">
      <c r="B221" s="32"/>
      <c r="C221" s="137" t="s">
        <v>639</v>
      </c>
      <c r="D221" s="137" t="s">
        <v>284</v>
      </c>
      <c r="E221" s="138" t="s">
        <v>3604</v>
      </c>
      <c r="F221" s="139" t="s">
        <v>3605</v>
      </c>
      <c r="G221" s="140" t="s">
        <v>3565</v>
      </c>
      <c r="H221" s="141">
        <v>1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199</v>
      </c>
      <c r="AT221" s="149" t="s">
        <v>284</v>
      </c>
      <c r="AU221" s="149" t="s">
        <v>105</v>
      </c>
      <c r="AY221" s="17" t="s">
        <v>282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199</v>
      </c>
      <c r="BM221" s="149" t="s">
        <v>951</v>
      </c>
    </row>
    <row r="222" spans="2:65" s="1" customFormat="1" ht="16.5" customHeight="1" x14ac:dyDescent="0.2">
      <c r="B222" s="32"/>
      <c r="C222" s="179" t="s">
        <v>643</v>
      </c>
      <c r="D222" s="179" t="s">
        <v>1020</v>
      </c>
      <c r="E222" s="180" t="s">
        <v>3606</v>
      </c>
      <c r="F222" s="181" t="s">
        <v>3607</v>
      </c>
      <c r="G222" s="182" t="s">
        <v>3565</v>
      </c>
      <c r="H222" s="183">
        <v>1</v>
      </c>
      <c r="I222" s="184"/>
      <c r="J222" s="185">
        <f>ROUND(I222*H222,2)</f>
        <v>0</v>
      </c>
      <c r="K222" s="186"/>
      <c r="L222" s="187"/>
      <c r="M222" s="188" t="s">
        <v>1</v>
      </c>
      <c r="N222" s="189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498</v>
      </c>
      <c r="AT222" s="149" t="s">
        <v>1020</v>
      </c>
      <c r="AU222" s="149" t="s">
        <v>105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199</v>
      </c>
      <c r="BM222" s="149" t="s">
        <v>964</v>
      </c>
    </row>
    <row r="223" spans="2:65" s="1" customFormat="1" ht="16.5" customHeight="1" x14ac:dyDescent="0.2">
      <c r="B223" s="32"/>
      <c r="C223" s="137" t="s">
        <v>647</v>
      </c>
      <c r="D223" s="137" t="s">
        <v>284</v>
      </c>
      <c r="E223" s="138" t="s">
        <v>3608</v>
      </c>
      <c r="F223" s="139" t="s">
        <v>3609</v>
      </c>
      <c r="G223" s="140" t="s">
        <v>3565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199</v>
      </c>
      <c r="AT223" s="149" t="s">
        <v>284</v>
      </c>
      <c r="AU223" s="149" t="s">
        <v>105</v>
      </c>
      <c r="AY223" s="17" t="s">
        <v>282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199</v>
      </c>
      <c r="BM223" s="149" t="s">
        <v>973</v>
      </c>
    </row>
    <row r="224" spans="2:65" s="11" customFormat="1" ht="22.9" customHeight="1" x14ac:dyDescent="0.2">
      <c r="B224" s="125"/>
      <c r="D224" s="126" t="s">
        <v>75</v>
      </c>
      <c r="E224" s="135" t="s">
        <v>185</v>
      </c>
      <c r="F224" s="135" t="s">
        <v>3610</v>
      </c>
      <c r="I224" s="128"/>
      <c r="J224" s="136">
        <f>BK224</f>
        <v>0</v>
      </c>
      <c r="L224" s="125"/>
      <c r="M224" s="130"/>
      <c r="P224" s="131">
        <f>SUM(P225:P230)</f>
        <v>0</v>
      </c>
      <c r="R224" s="131">
        <f>SUM(R225:R230)</f>
        <v>0</v>
      </c>
      <c r="T224" s="132">
        <f>SUM(T225:T230)</f>
        <v>0</v>
      </c>
      <c r="AR224" s="126" t="s">
        <v>83</v>
      </c>
      <c r="AT224" s="133" t="s">
        <v>75</v>
      </c>
      <c r="AU224" s="133" t="s">
        <v>83</v>
      </c>
      <c r="AY224" s="126" t="s">
        <v>282</v>
      </c>
      <c r="BK224" s="134">
        <f>SUM(BK225:BK230)</f>
        <v>0</v>
      </c>
    </row>
    <row r="225" spans="2:65" s="1" customFormat="1" ht="16.5" customHeight="1" x14ac:dyDescent="0.2">
      <c r="B225" s="32"/>
      <c r="C225" s="179" t="s">
        <v>651</v>
      </c>
      <c r="D225" s="179" t="s">
        <v>1020</v>
      </c>
      <c r="E225" s="180" t="s">
        <v>3611</v>
      </c>
      <c r="F225" s="181" t="s">
        <v>3612</v>
      </c>
      <c r="G225" s="182" t="s">
        <v>2246</v>
      </c>
      <c r="H225" s="183">
        <v>1</v>
      </c>
      <c r="I225" s="184"/>
      <c r="J225" s="185">
        <f t="shared" ref="J225:J230" si="20">ROUND(I225*H225,2)</f>
        <v>0</v>
      </c>
      <c r="K225" s="186"/>
      <c r="L225" s="187"/>
      <c r="M225" s="188" t="s">
        <v>1</v>
      </c>
      <c r="N225" s="189" t="s">
        <v>41</v>
      </c>
      <c r="P225" s="147">
        <f t="shared" ref="P225:P230" si="21">O225*H225</f>
        <v>0</v>
      </c>
      <c r="Q225" s="147">
        <v>0</v>
      </c>
      <c r="R225" s="147">
        <f t="shared" ref="R225:R230" si="22">Q225*H225</f>
        <v>0</v>
      </c>
      <c r="S225" s="147">
        <v>0</v>
      </c>
      <c r="T225" s="148">
        <f t="shared" ref="T225:T230" si="23">S225*H225</f>
        <v>0</v>
      </c>
      <c r="AR225" s="149" t="s">
        <v>498</v>
      </c>
      <c r="AT225" s="149" t="s">
        <v>1020</v>
      </c>
      <c r="AU225" s="149" t="s">
        <v>85</v>
      </c>
      <c r="AY225" s="17" t="s">
        <v>282</v>
      </c>
      <c r="BE225" s="150">
        <f t="shared" ref="BE225:BE230" si="24">IF(N225="základní",J225,0)</f>
        <v>0</v>
      </c>
      <c r="BF225" s="150">
        <f t="shared" ref="BF225:BF230" si="25">IF(N225="snížená",J225,0)</f>
        <v>0</v>
      </c>
      <c r="BG225" s="150">
        <f t="shared" ref="BG225:BG230" si="26">IF(N225="zákl. přenesená",J225,0)</f>
        <v>0</v>
      </c>
      <c r="BH225" s="150">
        <f t="shared" ref="BH225:BH230" si="27">IF(N225="sníž. přenesená",J225,0)</f>
        <v>0</v>
      </c>
      <c r="BI225" s="150">
        <f t="shared" ref="BI225:BI230" si="28">IF(N225="nulová",J225,0)</f>
        <v>0</v>
      </c>
      <c r="BJ225" s="17" t="s">
        <v>83</v>
      </c>
      <c r="BK225" s="150">
        <f t="shared" ref="BK225:BK230" si="29">ROUND(I225*H225,2)</f>
        <v>0</v>
      </c>
      <c r="BL225" s="17" t="s">
        <v>199</v>
      </c>
      <c r="BM225" s="149" t="s">
        <v>981</v>
      </c>
    </row>
    <row r="226" spans="2:65" s="1" customFormat="1" ht="16.5" customHeight="1" x14ac:dyDescent="0.2">
      <c r="B226" s="32"/>
      <c r="C226" s="137" t="s">
        <v>655</v>
      </c>
      <c r="D226" s="137" t="s">
        <v>284</v>
      </c>
      <c r="E226" s="138" t="s">
        <v>3613</v>
      </c>
      <c r="F226" s="139" t="s">
        <v>3614</v>
      </c>
      <c r="G226" s="140" t="s">
        <v>2246</v>
      </c>
      <c r="H226" s="141">
        <v>1</v>
      </c>
      <c r="I226" s="142"/>
      <c r="J226" s="143">
        <f t="shared" si="20"/>
        <v>0</v>
      </c>
      <c r="K226" s="144"/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199</v>
      </c>
      <c r="AT226" s="149" t="s">
        <v>284</v>
      </c>
      <c r="AU226" s="149" t="s">
        <v>85</v>
      </c>
      <c r="AY226" s="17" t="s">
        <v>282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199</v>
      </c>
      <c r="BM226" s="149" t="s">
        <v>992</v>
      </c>
    </row>
    <row r="227" spans="2:65" s="1" customFormat="1" ht="16.5" customHeight="1" x14ac:dyDescent="0.2">
      <c r="B227" s="32"/>
      <c r="C227" s="179" t="s">
        <v>659</v>
      </c>
      <c r="D227" s="179" t="s">
        <v>1020</v>
      </c>
      <c r="E227" s="180" t="s">
        <v>3615</v>
      </c>
      <c r="F227" s="181" t="s">
        <v>3616</v>
      </c>
      <c r="G227" s="182" t="s">
        <v>2246</v>
      </c>
      <c r="H227" s="183">
        <v>1</v>
      </c>
      <c r="I227" s="184"/>
      <c r="J227" s="185">
        <f t="shared" si="20"/>
        <v>0</v>
      </c>
      <c r="K227" s="186"/>
      <c r="L227" s="187"/>
      <c r="M227" s="188" t="s">
        <v>1</v>
      </c>
      <c r="N227" s="189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498</v>
      </c>
      <c r="AT227" s="149" t="s">
        <v>1020</v>
      </c>
      <c r="AU227" s="149" t="s">
        <v>85</v>
      </c>
      <c r="AY227" s="17" t="s">
        <v>282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199</v>
      </c>
      <c r="BM227" s="149" t="s">
        <v>1007</v>
      </c>
    </row>
    <row r="228" spans="2:65" s="1" customFormat="1" ht="16.5" customHeight="1" x14ac:dyDescent="0.2">
      <c r="B228" s="32"/>
      <c r="C228" s="137" t="s">
        <v>663</v>
      </c>
      <c r="D228" s="137" t="s">
        <v>284</v>
      </c>
      <c r="E228" s="138" t="s">
        <v>3617</v>
      </c>
      <c r="F228" s="139" t="s">
        <v>3618</v>
      </c>
      <c r="G228" s="140" t="s">
        <v>2246</v>
      </c>
      <c r="H228" s="141">
        <v>1</v>
      </c>
      <c r="I228" s="142"/>
      <c r="J228" s="143">
        <f t="shared" si="20"/>
        <v>0</v>
      </c>
      <c r="K228" s="144"/>
      <c r="L228" s="32"/>
      <c r="M228" s="145" t="s">
        <v>1</v>
      </c>
      <c r="N228" s="146" t="s">
        <v>41</v>
      </c>
      <c r="P228" s="147">
        <f t="shared" si="21"/>
        <v>0</v>
      </c>
      <c r="Q228" s="147">
        <v>0</v>
      </c>
      <c r="R228" s="147">
        <f t="shared" si="22"/>
        <v>0</v>
      </c>
      <c r="S228" s="147">
        <v>0</v>
      </c>
      <c r="T228" s="148">
        <f t="shared" si="23"/>
        <v>0</v>
      </c>
      <c r="AR228" s="149" t="s">
        <v>199</v>
      </c>
      <c r="AT228" s="149" t="s">
        <v>284</v>
      </c>
      <c r="AU228" s="149" t="s">
        <v>85</v>
      </c>
      <c r="AY228" s="17" t="s">
        <v>282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199</v>
      </c>
      <c r="BM228" s="149" t="s">
        <v>1015</v>
      </c>
    </row>
    <row r="229" spans="2:65" s="1" customFormat="1" ht="16.5" customHeight="1" x14ac:dyDescent="0.2">
      <c r="B229" s="32"/>
      <c r="C229" s="179" t="s">
        <v>667</v>
      </c>
      <c r="D229" s="179" t="s">
        <v>1020</v>
      </c>
      <c r="E229" s="180" t="s">
        <v>3619</v>
      </c>
      <c r="F229" s="181" t="s">
        <v>3620</v>
      </c>
      <c r="G229" s="182" t="s">
        <v>2246</v>
      </c>
      <c r="H229" s="183">
        <v>1</v>
      </c>
      <c r="I229" s="184"/>
      <c r="J229" s="185">
        <f t="shared" si="20"/>
        <v>0</v>
      </c>
      <c r="K229" s="186"/>
      <c r="L229" s="187"/>
      <c r="M229" s="188" t="s">
        <v>1</v>
      </c>
      <c r="N229" s="189" t="s">
        <v>41</v>
      </c>
      <c r="P229" s="147">
        <f t="shared" si="21"/>
        <v>0</v>
      </c>
      <c r="Q229" s="147">
        <v>0</v>
      </c>
      <c r="R229" s="147">
        <f t="shared" si="22"/>
        <v>0</v>
      </c>
      <c r="S229" s="147">
        <v>0</v>
      </c>
      <c r="T229" s="148">
        <f t="shared" si="23"/>
        <v>0</v>
      </c>
      <c r="AR229" s="149" t="s">
        <v>498</v>
      </c>
      <c r="AT229" s="149" t="s">
        <v>1020</v>
      </c>
      <c r="AU229" s="149" t="s">
        <v>85</v>
      </c>
      <c r="AY229" s="17" t="s">
        <v>282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83</v>
      </c>
      <c r="BK229" s="150">
        <f t="shared" si="29"/>
        <v>0</v>
      </c>
      <c r="BL229" s="17" t="s">
        <v>199</v>
      </c>
      <c r="BM229" s="149" t="s">
        <v>1026</v>
      </c>
    </row>
    <row r="230" spans="2:65" s="1" customFormat="1" ht="16.5" customHeight="1" x14ac:dyDescent="0.2">
      <c r="B230" s="32"/>
      <c r="C230" s="137" t="s">
        <v>671</v>
      </c>
      <c r="D230" s="137" t="s">
        <v>284</v>
      </c>
      <c r="E230" s="138" t="s">
        <v>3621</v>
      </c>
      <c r="F230" s="139" t="s">
        <v>3622</v>
      </c>
      <c r="G230" s="140" t="s">
        <v>2246</v>
      </c>
      <c r="H230" s="141">
        <v>1</v>
      </c>
      <c r="I230" s="142"/>
      <c r="J230" s="143">
        <f t="shared" si="20"/>
        <v>0</v>
      </c>
      <c r="K230" s="144"/>
      <c r="L230" s="32"/>
      <c r="M230" s="145" t="s">
        <v>1</v>
      </c>
      <c r="N230" s="146" t="s">
        <v>41</v>
      </c>
      <c r="P230" s="147">
        <f t="shared" si="21"/>
        <v>0</v>
      </c>
      <c r="Q230" s="147">
        <v>0</v>
      </c>
      <c r="R230" s="147">
        <f t="shared" si="22"/>
        <v>0</v>
      </c>
      <c r="S230" s="147">
        <v>0</v>
      </c>
      <c r="T230" s="148">
        <f t="shared" si="23"/>
        <v>0</v>
      </c>
      <c r="AR230" s="149" t="s">
        <v>199</v>
      </c>
      <c r="AT230" s="149" t="s">
        <v>284</v>
      </c>
      <c r="AU230" s="149" t="s">
        <v>85</v>
      </c>
      <c r="AY230" s="17" t="s">
        <v>282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83</v>
      </c>
      <c r="BK230" s="150">
        <f t="shared" si="29"/>
        <v>0</v>
      </c>
      <c r="BL230" s="17" t="s">
        <v>199</v>
      </c>
      <c r="BM230" s="149" t="s">
        <v>1037</v>
      </c>
    </row>
    <row r="231" spans="2:65" s="11" customFormat="1" ht="22.9" customHeight="1" x14ac:dyDescent="0.2">
      <c r="B231" s="125"/>
      <c r="D231" s="126" t="s">
        <v>75</v>
      </c>
      <c r="E231" s="135" t="s">
        <v>188</v>
      </c>
      <c r="F231" s="135" t="s">
        <v>3623</v>
      </c>
      <c r="I231" s="128"/>
      <c r="J231" s="136">
        <f>BK231</f>
        <v>0</v>
      </c>
      <c r="L231" s="125"/>
      <c r="M231" s="130"/>
      <c r="P231" s="131">
        <f>SUM(P232:P235)</f>
        <v>0</v>
      </c>
      <c r="R231" s="131">
        <f>SUM(R232:R235)</f>
        <v>0</v>
      </c>
      <c r="T231" s="132">
        <f>SUM(T232:T235)</f>
        <v>0</v>
      </c>
      <c r="AR231" s="126" t="s">
        <v>83</v>
      </c>
      <c r="AT231" s="133" t="s">
        <v>75</v>
      </c>
      <c r="AU231" s="133" t="s">
        <v>83</v>
      </c>
      <c r="AY231" s="126" t="s">
        <v>282</v>
      </c>
      <c r="BK231" s="134">
        <f>SUM(BK232:BK235)</f>
        <v>0</v>
      </c>
    </row>
    <row r="232" spans="2:65" s="1" customFormat="1" ht="16.5" customHeight="1" x14ac:dyDescent="0.2">
      <c r="B232" s="32"/>
      <c r="C232" s="179" t="s">
        <v>675</v>
      </c>
      <c r="D232" s="179" t="s">
        <v>1020</v>
      </c>
      <c r="E232" s="180" t="s">
        <v>3624</v>
      </c>
      <c r="F232" s="181" t="s">
        <v>3625</v>
      </c>
      <c r="G232" s="182" t="s">
        <v>2246</v>
      </c>
      <c r="H232" s="183">
        <v>2</v>
      </c>
      <c r="I232" s="184"/>
      <c r="J232" s="185">
        <f>ROUND(I232*H232,2)</f>
        <v>0</v>
      </c>
      <c r="K232" s="186"/>
      <c r="L232" s="187"/>
      <c r="M232" s="188" t="s">
        <v>1</v>
      </c>
      <c r="N232" s="189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498</v>
      </c>
      <c r="AT232" s="149" t="s">
        <v>1020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199</v>
      </c>
      <c r="BM232" s="149" t="s">
        <v>1051</v>
      </c>
    </row>
    <row r="233" spans="2:65" s="1" customFormat="1" ht="16.5" customHeight="1" x14ac:dyDescent="0.2">
      <c r="B233" s="32"/>
      <c r="C233" s="137" t="s">
        <v>679</v>
      </c>
      <c r="D233" s="137" t="s">
        <v>284</v>
      </c>
      <c r="E233" s="138" t="s">
        <v>3626</v>
      </c>
      <c r="F233" s="139" t="s">
        <v>3581</v>
      </c>
      <c r="G233" s="140" t="s">
        <v>2246</v>
      </c>
      <c r="H233" s="141">
        <v>2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199</v>
      </c>
      <c r="AT233" s="149" t="s">
        <v>284</v>
      </c>
      <c r="AU233" s="149" t="s">
        <v>85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199</v>
      </c>
      <c r="BM233" s="149" t="s">
        <v>1084</v>
      </c>
    </row>
    <row r="234" spans="2:65" s="1" customFormat="1" ht="16.5" customHeight="1" x14ac:dyDescent="0.2">
      <c r="B234" s="32"/>
      <c r="C234" s="179" t="s">
        <v>683</v>
      </c>
      <c r="D234" s="179" t="s">
        <v>1020</v>
      </c>
      <c r="E234" s="180" t="s">
        <v>3627</v>
      </c>
      <c r="F234" s="181" t="s">
        <v>3594</v>
      </c>
      <c r="G234" s="182" t="s">
        <v>2246</v>
      </c>
      <c r="H234" s="183">
        <v>1</v>
      </c>
      <c r="I234" s="184"/>
      <c r="J234" s="185">
        <f>ROUND(I234*H234,2)</f>
        <v>0</v>
      </c>
      <c r="K234" s="186"/>
      <c r="L234" s="187"/>
      <c r="M234" s="188" t="s">
        <v>1</v>
      </c>
      <c r="N234" s="189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498</v>
      </c>
      <c r="AT234" s="149" t="s">
        <v>1020</v>
      </c>
      <c r="AU234" s="149" t="s">
        <v>85</v>
      </c>
      <c r="AY234" s="17" t="s">
        <v>282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199</v>
      </c>
      <c r="BM234" s="149" t="s">
        <v>1103</v>
      </c>
    </row>
    <row r="235" spans="2:65" s="1" customFormat="1" ht="16.5" customHeight="1" x14ac:dyDescent="0.2">
      <c r="B235" s="32"/>
      <c r="C235" s="137" t="s">
        <v>689</v>
      </c>
      <c r="D235" s="137" t="s">
        <v>284</v>
      </c>
      <c r="E235" s="138" t="s">
        <v>3628</v>
      </c>
      <c r="F235" s="139" t="s">
        <v>3585</v>
      </c>
      <c r="G235" s="140" t="s">
        <v>2246</v>
      </c>
      <c r="H235" s="141">
        <v>1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41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199</v>
      </c>
      <c r="AT235" s="149" t="s">
        <v>284</v>
      </c>
      <c r="AU235" s="149" t="s">
        <v>85</v>
      </c>
      <c r="AY235" s="17" t="s">
        <v>282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199</v>
      </c>
      <c r="BM235" s="149" t="s">
        <v>1118</v>
      </c>
    </row>
    <row r="236" spans="2:65" s="11" customFormat="1" ht="22.9" customHeight="1" x14ac:dyDescent="0.2">
      <c r="B236" s="125"/>
      <c r="D236" s="126" t="s">
        <v>75</v>
      </c>
      <c r="E236" s="135" t="s">
        <v>191</v>
      </c>
      <c r="F236" s="135" t="s">
        <v>3629</v>
      </c>
      <c r="I236" s="128"/>
      <c r="J236" s="136">
        <f>BK236</f>
        <v>0</v>
      </c>
      <c r="L236" s="125"/>
      <c r="M236" s="130"/>
      <c r="P236" s="131">
        <f>SUM(P237:P247)</f>
        <v>0</v>
      </c>
      <c r="R236" s="131">
        <f>SUM(R237:R247)</f>
        <v>0</v>
      </c>
      <c r="T236" s="132">
        <f>SUM(T237:T247)</f>
        <v>0</v>
      </c>
      <c r="AR236" s="126" t="s">
        <v>83</v>
      </c>
      <c r="AT236" s="133" t="s">
        <v>75</v>
      </c>
      <c r="AU236" s="133" t="s">
        <v>83</v>
      </c>
      <c r="AY236" s="126" t="s">
        <v>282</v>
      </c>
      <c r="BK236" s="134">
        <f>SUM(BK237:BK247)</f>
        <v>0</v>
      </c>
    </row>
    <row r="237" spans="2:65" s="1" customFormat="1" ht="16.5" customHeight="1" x14ac:dyDescent="0.2">
      <c r="B237" s="32"/>
      <c r="C237" s="179" t="s">
        <v>694</v>
      </c>
      <c r="D237" s="179" t="s">
        <v>1020</v>
      </c>
      <c r="E237" s="180" t="s">
        <v>3630</v>
      </c>
      <c r="F237" s="181" t="s">
        <v>3575</v>
      </c>
      <c r="G237" s="182" t="s">
        <v>2246</v>
      </c>
      <c r="H237" s="183">
        <v>9</v>
      </c>
      <c r="I237" s="184"/>
      <c r="J237" s="185">
        <f t="shared" ref="J237:J247" si="30">ROUND(I237*H237,2)</f>
        <v>0</v>
      </c>
      <c r="K237" s="186"/>
      <c r="L237" s="187"/>
      <c r="M237" s="188" t="s">
        <v>1</v>
      </c>
      <c r="N237" s="189" t="s">
        <v>41</v>
      </c>
      <c r="P237" s="147">
        <f t="shared" ref="P237:P247" si="31">O237*H237</f>
        <v>0</v>
      </c>
      <c r="Q237" s="147">
        <v>0</v>
      </c>
      <c r="R237" s="147">
        <f t="shared" ref="R237:R247" si="32">Q237*H237</f>
        <v>0</v>
      </c>
      <c r="S237" s="147">
        <v>0</v>
      </c>
      <c r="T237" s="148">
        <f t="shared" ref="T237:T247" si="33">S237*H237</f>
        <v>0</v>
      </c>
      <c r="AR237" s="149" t="s">
        <v>498</v>
      </c>
      <c r="AT237" s="149" t="s">
        <v>1020</v>
      </c>
      <c r="AU237" s="149" t="s">
        <v>85</v>
      </c>
      <c r="AY237" s="17" t="s">
        <v>282</v>
      </c>
      <c r="BE237" s="150">
        <f t="shared" ref="BE237:BE247" si="34">IF(N237="základní",J237,0)</f>
        <v>0</v>
      </c>
      <c r="BF237" s="150">
        <f t="shared" ref="BF237:BF247" si="35">IF(N237="snížená",J237,0)</f>
        <v>0</v>
      </c>
      <c r="BG237" s="150">
        <f t="shared" ref="BG237:BG247" si="36">IF(N237="zákl. přenesená",J237,0)</f>
        <v>0</v>
      </c>
      <c r="BH237" s="150">
        <f t="shared" ref="BH237:BH247" si="37">IF(N237="sníž. přenesená",J237,0)</f>
        <v>0</v>
      </c>
      <c r="BI237" s="150">
        <f t="shared" ref="BI237:BI247" si="38">IF(N237="nulová",J237,0)</f>
        <v>0</v>
      </c>
      <c r="BJ237" s="17" t="s">
        <v>83</v>
      </c>
      <c r="BK237" s="150">
        <f t="shared" ref="BK237:BK247" si="39">ROUND(I237*H237,2)</f>
        <v>0</v>
      </c>
      <c r="BL237" s="17" t="s">
        <v>199</v>
      </c>
      <c r="BM237" s="149" t="s">
        <v>1127</v>
      </c>
    </row>
    <row r="238" spans="2:65" s="1" customFormat="1" ht="16.5" customHeight="1" x14ac:dyDescent="0.2">
      <c r="B238" s="32"/>
      <c r="C238" s="137" t="s">
        <v>699</v>
      </c>
      <c r="D238" s="137" t="s">
        <v>284</v>
      </c>
      <c r="E238" s="138" t="s">
        <v>3631</v>
      </c>
      <c r="F238" s="139" t="s">
        <v>3577</v>
      </c>
      <c r="G238" s="140" t="s">
        <v>2246</v>
      </c>
      <c r="H238" s="141">
        <v>9</v>
      </c>
      <c r="I238" s="142"/>
      <c r="J238" s="143">
        <f t="shared" si="30"/>
        <v>0</v>
      </c>
      <c r="K238" s="144"/>
      <c r="L238" s="32"/>
      <c r="M238" s="145" t="s">
        <v>1</v>
      </c>
      <c r="N238" s="146" t="s">
        <v>41</v>
      </c>
      <c r="P238" s="147">
        <f t="shared" si="31"/>
        <v>0</v>
      </c>
      <c r="Q238" s="147">
        <v>0</v>
      </c>
      <c r="R238" s="147">
        <f t="shared" si="32"/>
        <v>0</v>
      </c>
      <c r="S238" s="147">
        <v>0</v>
      </c>
      <c r="T238" s="148">
        <f t="shared" si="33"/>
        <v>0</v>
      </c>
      <c r="AR238" s="149" t="s">
        <v>199</v>
      </c>
      <c r="AT238" s="149" t="s">
        <v>284</v>
      </c>
      <c r="AU238" s="149" t="s">
        <v>85</v>
      </c>
      <c r="AY238" s="17" t="s">
        <v>282</v>
      </c>
      <c r="BE238" s="150">
        <f t="shared" si="34"/>
        <v>0</v>
      </c>
      <c r="BF238" s="150">
        <f t="shared" si="35"/>
        <v>0</v>
      </c>
      <c r="BG238" s="150">
        <f t="shared" si="36"/>
        <v>0</v>
      </c>
      <c r="BH238" s="150">
        <f t="shared" si="37"/>
        <v>0</v>
      </c>
      <c r="BI238" s="150">
        <f t="shared" si="38"/>
        <v>0</v>
      </c>
      <c r="BJ238" s="17" t="s">
        <v>83</v>
      </c>
      <c r="BK238" s="150">
        <f t="shared" si="39"/>
        <v>0</v>
      </c>
      <c r="BL238" s="17" t="s">
        <v>199</v>
      </c>
      <c r="BM238" s="149" t="s">
        <v>1136</v>
      </c>
    </row>
    <row r="239" spans="2:65" s="1" customFormat="1" ht="16.5" customHeight="1" x14ac:dyDescent="0.2">
      <c r="B239" s="32"/>
      <c r="C239" s="179" t="s">
        <v>703</v>
      </c>
      <c r="D239" s="179" t="s">
        <v>1020</v>
      </c>
      <c r="E239" s="180" t="s">
        <v>3632</v>
      </c>
      <c r="F239" s="181" t="s">
        <v>3633</v>
      </c>
      <c r="G239" s="182" t="s">
        <v>2246</v>
      </c>
      <c r="H239" s="183">
        <v>2</v>
      </c>
      <c r="I239" s="184"/>
      <c r="J239" s="185">
        <f t="shared" si="30"/>
        <v>0</v>
      </c>
      <c r="K239" s="186"/>
      <c r="L239" s="187"/>
      <c r="M239" s="188" t="s">
        <v>1</v>
      </c>
      <c r="N239" s="189" t="s">
        <v>41</v>
      </c>
      <c r="P239" s="147">
        <f t="shared" si="31"/>
        <v>0</v>
      </c>
      <c r="Q239" s="147">
        <v>0</v>
      </c>
      <c r="R239" s="147">
        <f t="shared" si="32"/>
        <v>0</v>
      </c>
      <c r="S239" s="147">
        <v>0</v>
      </c>
      <c r="T239" s="148">
        <f t="shared" si="33"/>
        <v>0</v>
      </c>
      <c r="AR239" s="149" t="s">
        <v>498</v>
      </c>
      <c r="AT239" s="149" t="s">
        <v>1020</v>
      </c>
      <c r="AU239" s="149" t="s">
        <v>85</v>
      </c>
      <c r="AY239" s="17" t="s">
        <v>282</v>
      </c>
      <c r="BE239" s="150">
        <f t="shared" si="34"/>
        <v>0</v>
      </c>
      <c r="BF239" s="150">
        <f t="shared" si="35"/>
        <v>0</v>
      </c>
      <c r="BG239" s="150">
        <f t="shared" si="36"/>
        <v>0</v>
      </c>
      <c r="BH239" s="150">
        <f t="shared" si="37"/>
        <v>0</v>
      </c>
      <c r="BI239" s="150">
        <f t="shared" si="38"/>
        <v>0</v>
      </c>
      <c r="BJ239" s="17" t="s">
        <v>83</v>
      </c>
      <c r="BK239" s="150">
        <f t="shared" si="39"/>
        <v>0</v>
      </c>
      <c r="BL239" s="17" t="s">
        <v>199</v>
      </c>
      <c r="BM239" s="149" t="s">
        <v>1160</v>
      </c>
    </row>
    <row r="240" spans="2:65" s="1" customFormat="1" ht="16.5" customHeight="1" x14ac:dyDescent="0.2">
      <c r="B240" s="32"/>
      <c r="C240" s="137" t="s">
        <v>709</v>
      </c>
      <c r="D240" s="137" t="s">
        <v>284</v>
      </c>
      <c r="E240" s="138" t="s">
        <v>3634</v>
      </c>
      <c r="F240" s="139" t="s">
        <v>3635</v>
      </c>
      <c r="G240" s="140" t="s">
        <v>2246</v>
      </c>
      <c r="H240" s="141">
        <v>2</v>
      </c>
      <c r="I240" s="142"/>
      <c r="J240" s="143">
        <f t="shared" si="30"/>
        <v>0</v>
      </c>
      <c r="K240" s="144"/>
      <c r="L240" s="32"/>
      <c r="M240" s="145" t="s">
        <v>1</v>
      </c>
      <c r="N240" s="146" t="s">
        <v>41</v>
      </c>
      <c r="P240" s="147">
        <f t="shared" si="31"/>
        <v>0</v>
      </c>
      <c r="Q240" s="147">
        <v>0</v>
      </c>
      <c r="R240" s="147">
        <f t="shared" si="32"/>
        <v>0</v>
      </c>
      <c r="S240" s="147">
        <v>0</v>
      </c>
      <c r="T240" s="148">
        <f t="shared" si="33"/>
        <v>0</v>
      </c>
      <c r="AR240" s="149" t="s">
        <v>199</v>
      </c>
      <c r="AT240" s="149" t="s">
        <v>284</v>
      </c>
      <c r="AU240" s="149" t="s">
        <v>85</v>
      </c>
      <c r="AY240" s="17" t="s">
        <v>282</v>
      </c>
      <c r="BE240" s="150">
        <f t="shared" si="34"/>
        <v>0</v>
      </c>
      <c r="BF240" s="150">
        <f t="shared" si="35"/>
        <v>0</v>
      </c>
      <c r="BG240" s="150">
        <f t="shared" si="36"/>
        <v>0</v>
      </c>
      <c r="BH240" s="150">
        <f t="shared" si="37"/>
        <v>0</v>
      </c>
      <c r="BI240" s="150">
        <f t="shared" si="38"/>
        <v>0</v>
      </c>
      <c r="BJ240" s="17" t="s">
        <v>83</v>
      </c>
      <c r="BK240" s="150">
        <f t="shared" si="39"/>
        <v>0</v>
      </c>
      <c r="BL240" s="17" t="s">
        <v>199</v>
      </c>
      <c r="BM240" s="149" t="s">
        <v>1179</v>
      </c>
    </row>
    <row r="241" spans="2:65" s="1" customFormat="1" ht="16.5" customHeight="1" x14ac:dyDescent="0.2">
      <c r="B241" s="32"/>
      <c r="C241" s="179" t="s">
        <v>727</v>
      </c>
      <c r="D241" s="179" t="s">
        <v>1020</v>
      </c>
      <c r="E241" s="180" t="s">
        <v>3636</v>
      </c>
      <c r="F241" s="181" t="s">
        <v>3637</v>
      </c>
      <c r="G241" s="182" t="s">
        <v>2246</v>
      </c>
      <c r="H241" s="183">
        <v>2</v>
      </c>
      <c r="I241" s="184"/>
      <c r="J241" s="185">
        <f t="shared" si="30"/>
        <v>0</v>
      </c>
      <c r="K241" s="186"/>
      <c r="L241" s="187"/>
      <c r="M241" s="188" t="s">
        <v>1</v>
      </c>
      <c r="N241" s="189" t="s">
        <v>41</v>
      </c>
      <c r="P241" s="147">
        <f t="shared" si="31"/>
        <v>0</v>
      </c>
      <c r="Q241" s="147">
        <v>0</v>
      </c>
      <c r="R241" s="147">
        <f t="shared" si="32"/>
        <v>0</v>
      </c>
      <c r="S241" s="147">
        <v>0</v>
      </c>
      <c r="T241" s="148">
        <f t="shared" si="33"/>
        <v>0</v>
      </c>
      <c r="AR241" s="149" t="s">
        <v>498</v>
      </c>
      <c r="AT241" s="149" t="s">
        <v>1020</v>
      </c>
      <c r="AU241" s="149" t="s">
        <v>85</v>
      </c>
      <c r="AY241" s="17" t="s">
        <v>282</v>
      </c>
      <c r="BE241" s="150">
        <f t="shared" si="34"/>
        <v>0</v>
      </c>
      <c r="BF241" s="150">
        <f t="shared" si="35"/>
        <v>0</v>
      </c>
      <c r="BG241" s="150">
        <f t="shared" si="36"/>
        <v>0</v>
      </c>
      <c r="BH241" s="150">
        <f t="shared" si="37"/>
        <v>0</v>
      </c>
      <c r="BI241" s="150">
        <f t="shared" si="38"/>
        <v>0</v>
      </c>
      <c r="BJ241" s="17" t="s">
        <v>83</v>
      </c>
      <c r="BK241" s="150">
        <f t="shared" si="39"/>
        <v>0</v>
      </c>
      <c r="BL241" s="17" t="s">
        <v>199</v>
      </c>
      <c r="BM241" s="149" t="s">
        <v>1195</v>
      </c>
    </row>
    <row r="242" spans="2:65" s="1" customFormat="1" ht="16.5" customHeight="1" x14ac:dyDescent="0.2">
      <c r="B242" s="32"/>
      <c r="C242" s="137" t="s">
        <v>736</v>
      </c>
      <c r="D242" s="137" t="s">
        <v>284</v>
      </c>
      <c r="E242" s="138" t="s">
        <v>3638</v>
      </c>
      <c r="F242" s="139" t="s">
        <v>3639</v>
      </c>
      <c r="G242" s="140" t="s">
        <v>2246</v>
      </c>
      <c r="H242" s="141">
        <v>2</v>
      </c>
      <c r="I242" s="142"/>
      <c r="J242" s="143">
        <f t="shared" si="30"/>
        <v>0</v>
      </c>
      <c r="K242" s="144"/>
      <c r="L242" s="32"/>
      <c r="M242" s="145" t="s">
        <v>1</v>
      </c>
      <c r="N242" s="146" t="s">
        <v>41</v>
      </c>
      <c r="P242" s="147">
        <f t="shared" si="31"/>
        <v>0</v>
      </c>
      <c r="Q242" s="147">
        <v>0</v>
      </c>
      <c r="R242" s="147">
        <f t="shared" si="32"/>
        <v>0</v>
      </c>
      <c r="S242" s="147">
        <v>0</v>
      </c>
      <c r="T242" s="148">
        <f t="shared" si="33"/>
        <v>0</v>
      </c>
      <c r="AR242" s="149" t="s">
        <v>199</v>
      </c>
      <c r="AT242" s="149" t="s">
        <v>284</v>
      </c>
      <c r="AU242" s="149" t="s">
        <v>85</v>
      </c>
      <c r="AY242" s="17" t="s">
        <v>282</v>
      </c>
      <c r="BE242" s="150">
        <f t="shared" si="34"/>
        <v>0</v>
      </c>
      <c r="BF242" s="150">
        <f t="shared" si="35"/>
        <v>0</v>
      </c>
      <c r="BG242" s="150">
        <f t="shared" si="36"/>
        <v>0</v>
      </c>
      <c r="BH242" s="150">
        <f t="shared" si="37"/>
        <v>0</v>
      </c>
      <c r="BI242" s="150">
        <f t="shared" si="38"/>
        <v>0</v>
      </c>
      <c r="BJ242" s="17" t="s">
        <v>83</v>
      </c>
      <c r="BK242" s="150">
        <f t="shared" si="39"/>
        <v>0</v>
      </c>
      <c r="BL242" s="17" t="s">
        <v>199</v>
      </c>
      <c r="BM242" s="149" t="s">
        <v>1203</v>
      </c>
    </row>
    <row r="243" spans="2:65" s="1" customFormat="1" ht="16.5" customHeight="1" x14ac:dyDescent="0.2">
      <c r="B243" s="32"/>
      <c r="C243" s="179" t="s">
        <v>742</v>
      </c>
      <c r="D243" s="179" t="s">
        <v>1020</v>
      </c>
      <c r="E243" s="180" t="s">
        <v>3640</v>
      </c>
      <c r="F243" s="181" t="s">
        <v>3641</v>
      </c>
      <c r="G243" s="182" t="s">
        <v>2246</v>
      </c>
      <c r="H243" s="183">
        <v>4</v>
      </c>
      <c r="I243" s="184"/>
      <c r="J243" s="185">
        <f t="shared" si="30"/>
        <v>0</v>
      </c>
      <c r="K243" s="186"/>
      <c r="L243" s="187"/>
      <c r="M243" s="188" t="s">
        <v>1</v>
      </c>
      <c r="N243" s="189" t="s">
        <v>41</v>
      </c>
      <c r="P243" s="147">
        <f t="shared" si="31"/>
        <v>0</v>
      </c>
      <c r="Q243" s="147">
        <v>0</v>
      </c>
      <c r="R243" s="147">
        <f t="shared" si="32"/>
        <v>0</v>
      </c>
      <c r="S243" s="147">
        <v>0</v>
      </c>
      <c r="T243" s="148">
        <f t="shared" si="33"/>
        <v>0</v>
      </c>
      <c r="AR243" s="149" t="s">
        <v>498</v>
      </c>
      <c r="AT243" s="149" t="s">
        <v>1020</v>
      </c>
      <c r="AU243" s="149" t="s">
        <v>85</v>
      </c>
      <c r="AY243" s="17" t="s">
        <v>282</v>
      </c>
      <c r="BE243" s="150">
        <f t="shared" si="34"/>
        <v>0</v>
      </c>
      <c r="BF243" s="150">
        <f t="shared" si="35"/>
        <v>0</v>
      </c>
      <c r="BG243" s="150">
        <f t="shared" si="36"/>
        <v>0</v>
      </c>
      <c r="BH243" s="150">
        <f t="shared" si="37"/>
        <v>0</v>
      </c>
      <c r="BI243" s="150">
        <f t="shared" si="38"/>
        <v>0</v>
      </c>
      <c r="BJ243" s="17" t="s">
        <v>83</v>
      </c>
      <c r="BK243" s="150">
        <f t="shared" si="39"/>
        <v>0</v>
      </c>
      <c r="BL243" s="17" t="s">
        <v>199</v>
      </c>
      <c r="BM243" s="149" t="s">
        <v>1220</v>
      </c>
    </row>
    <row r="244" spans="2:65" s="1" customFormat="1" ht="16.5" customHeight="1" x14ac:dyDescent="0.2">
      <c r="B244" s="32"/>
      <c r="C244" s="137" t="s">
        <v>749</v>
      </c>
      <c r="D244" s="137" t="s">
        <v>284</v>
      </c>
      <c r="E244" s="138" t="s">
        <v>3642</v>
      </c>
      <c r="F244" s="139" t="s">
        <v>3643</v>
      </c>
      <c r="G244" s="140" t="s">
        <v>2246</v>
      </c>
      <c r="H244" s="141">
        <v>4</v>
      </c>
      <c r="I244" s="142"/>
      <c r="J244" s="143">
        <f t="shared" si="30"/>
        <v>0</v>
      </c>
      <c r="K244" s="144"/>
      <c r="L244" s="32"/>
      <c r="M244" s="145" t="s">
        <v>1</v>
      </c>
      <c r="N244" s="146" t="s">
        <v>41</v>
      </c>
      <c r="P244" s="147">
        <f t="shared" si="31"/>
        <v>0</v>
      </c>
      <c r="Q244" s="147">
        <v>0</v>
      </c>
      <c r="R244" s="147">
        <f t="shared" si="32"/>
        <v>0</v>
      </c>
      <c r="S244" s="147">
        <v>0</v>
      </c>
      <c r="T244" s="148">
        <f t="shared" si="33"/>
        <v>0</v>
      </c>
      <c r="AR244" s="149" t="s">
        <v>199</v>
      </c>
      <c r="AT244" s="149" t="s">
        <v>284</v>
      </c>
      <c r="AU244" s="149" t="s">
        <v>85</v>
      </c>
      <c r="AY244" s="17" t="s">
        <v>282</v>
      </c>
      <c r="BE244" s="150">
        <f t="shared" si="34"/>
        <v>0</v>
      </c>
      <c r="BF244" s="150">
        <f t="shared" si="35"/>
        <v>0</v>
      </c>
      <c r="BG244" s="150">
        <f t="shared" si="36"/>
        <v>0</v>
      </c>
      <c r="BH244" s="150">
        <f t="shared" si="37"/>
        <v>0</v>
      </c>
      <c r="BI244" s="150">
        <f t="shared" si="38"/>
        <v>0</v>
      </c>
      <c r="BJ244" s="17" t="s">
        <v>83</v>
      </c>
      <c r="BK244" s="150">
        <f t="shared" si="39"/>
        <v>0</v>
      </c>
      <c r="BL244" s="17" t="s">
        <v>199</v>
      </c>
      <c r="BM244" s="149" t="s">
        <v>1237</v>
      </c>
    </row>
    <row r="245" spans="2:65" s="1" customFormat="1" ht="24.2" customHeight="1" x14ac:dyDescent="0.2">
      <c r="B245" s="32"/>
      <c r="C245" s="179" t="s">
        <v>758</v>
      </c>
      <c r="D245" s="179" t="s">
        <v>1020</v>
      </c>
      <c r="E245" s="180" t="s">
        <v>3644</v>
      </c>
      <c r="F245" s="181" t="s">
        <v>3645</v>
      </c>
      <c r="G245" s="182" t="s">
        <v>3565</v>
      </c>
      <c r="H245" s="183">
        <v>1</v>
      </c>
      <c r="I245" s="184"/>
      <c r="J245" s="185">
        <f t="shared" si="30"/>
        <v>0</v>
      </c>
      <c r="K245" s="186"/>
      <c r="L245" s="187"/>
      <c r="M245" s="188" t="s">
        <v>1</v>
      </c>
      <c r="N245" s="189" t="s">
        <v>41</v>
      </c>
      <c r="P245" s="147">
        <f t="shared" si="31"/>
        <v>0</v>
      </c>
      <c r="Q245" s="147">
        <v>0</v>
      </c>
      <c r="R245" s="147">
        <f t="shared" si="32"/>
        <v>0</v>
      </c>
      <c r="S245" s="147">
        <v>0</v>
      </c>
      <c r="T245" s="148">
        <f t="shared" si="33"/>
        <v>0</v>
      </c>
      <c r="AR245" s="149" t="s">
        <v>498</v>
      </c>
      <c r="AT245" s="149" t="s">
        <v>1020</v>
      </c>
      <c r="AU245" s="149" t="s">
        <v>85</v>
      </c>
      <c r="AY245" s="17" t="s">
        <v>282</v>
      </c>
      <c r="BE245" s="150">
        <f t="shared" si="34"/>
        <v>0</v>
      </c>
      <c r="BF245" s="150">
        <f t="shared" si="35"/>
        <v>0</v>
      </c>
      <c r="BG245" s="150">
        <f t="shared" si="36"/>
        <v>0</v>
      </c>
      <c r="BH245" s="150">
        <f t="shared" si="37"/>
        <v>0</v>
      </c>
      <c r="BI245" s="150">
        <f t="shared" si="38"/>
        <v>0</v>
      </c>
      <c r="BJ245" s="17" t="s">
        <v>83</v>
      </c>
      <c r="BK245" s="150">
        <f t="shared" si="39"/>
        <v>0</v>
      </c>
      <c r="BL245" s="17" t="s">
        <v>199</v>
      </c>
      <c r="BM245" s="149" t="s">
        <v>1247</v>
      </c>
    </row>
    <row r="246" spans="2:65" s="1" customFormat="1" ht="16.5" customHeight="1" x14ac:dyDescent="0.2">
      <c r="B246" s="32"/>
      <c r="C246" s="179" t="s">
        <v>765</v>
      </c>
      <c r="D246" s="179" t="s">
        <v>1020</v>
      </c>
      <c r="E246" s="180" t="s">
        <v>3646</v>
      </c>
      <c r="F246" s="181" t="s">
        <v>3647</v>
      </c>
      <c r="G246" s="182" t="s">
        <v>3565</v>
      </c>
      <c r="H246" s="183">
        <v>12</v>
      </c>
      <c r="I246" s="184"/>
      <c r="J246" s="185">
        <f t="shared" si="30"/>
        <v>0</v>
      </c>
      <c r="K246" s="186"/>
      <c r="L246" s="187"/>
      <c r="M246" s="188" t="s">
        <v>1</v>
      </c>
      <c r="N246" s="189" t="s">
        <v>41</v>
      </c>
      <c r="P246" s="147">
        <f t="shared" si="31"/>
        <v>0</v>
      </c>
      <c r="Q246" s="147">
        <v>0</v>
      </c>
      <c r="R246" s="147">
        <f t="shared" si="32"/>
        <v>0</v>
      </c>
      <c r="S246" s="147">
        <v>0</v>
      </c>
      <c r="T246" s="148">
        <f t="shared" si="33"/>
        <v>0</v>
      </c>
      <c r="AR246" s="149" t="s">
        <v>498</v>
      </c>
      <c r="AT246" s="149" t="s">
        <v>1020</v>
      </c>
      <c r="AU246" s="149" t="s">
        <v>85</v>
      </c>
      <c r="AY246" s="17" t="s">
        <v>282</v>
      </c>
      <c r="BE246" s="150">
        <f t="shared" si="34"/>
        <v>0</v>
      </c>
      <c r="BF246" s="150">
        <f t="shared" si="35"/>
        <v>0</v>
      </c>
      <c r="BG246" s="150">
        <f t="shared" si="36"/>
        <v>0</v>
      </c>
      <c r="BH246" s="150">
        <f t="shared" si="37"/>
        <v>0</v>
      </c>
      <c r="BI246" s="150">
        <f t="shared" si="38"/>
        <v>0</v>
      </c>
      <c r="BJ246" s="17" t="s">
        <v>83</v>
      </c>
      <c r="BK246" s="150">
        <f t="shared" si="39"/>
        <v>0</v>
      </c>
      <c r="BL246" s="17" t="s">
        <v>199</v>
      </c>
      <c r="BM246" s="149" t="s">
        <v>1255</v>
      </c>
    </row>
    <row r="247" spans="2:65" s="1" customFormat="1" ht="16.5" customHeight="1" x14ac:dyDescent="0.2">
      <c r="B247" s="32"/>
      <c r="C247" s="137" t="s">
        <v>771</v>
      </c>
      <c r="D247" s="137" t="s">
        <v>284</v>
      </c>
      <c r="E247" s="138" t="s">
        <v>3648</v>
      </c>
      <c r="F247" s="139" t="s">
        <v>3649</v>
      </c>
      <c r="G247" s="140" t="s">
        <v>3565</v>
      </c>
      <c r="H247" s="141">
        <v>12</v>
      </c>
      <c r="I247" s="142"/>
      <c r="J247" s="143">
        <f t="shared" si="30"/>
        <v>0</v>
      </c>
      <c r="K247" s="144"/>
      <c r="L247" s="32"/>
      <c r="M247" s="145" t="s">
        <v>1</v>
      </c>
      <c r="N247" s="146" t="s">
        <v>41</v>
      </c>
      <c r="P247" s="147">
        <f t="shared" si="31"/>
        <v>0</v>
      </c>
      <c r="Q247" s="147">
        <v>0</v>
      </c>
      <c r="R247" s="147">
        <f t="shared" si="32"/>
        <v>0</v>
      </c>
      <c r="S247" s="147">
        <v>0</v>
      </c>
      <c r="T247" s="148">
        <f t="shared" si="33"/>
        <v>0</v>
      </c>
      <c r="AR247" s="149" t="s">
        <v>199</v>
      </c>
      <c r="AT247" s="149" t="s">
        <v>284</v>
      </c>
      <c r="AU247" s="149" t="s">
        <v>85</v>
      </c>
      <c r="AY247" s="17" t="s">
        <v>282</v>
      </c>
      <c r="BE247" s="150">
        <f t="shared" si="34"/>
        <v>0</v>
      </c>
      <c r="BF247" s="150">
        <f t="shared" si="35"/>
        <v>0</v>
      </c>
      <c r="BG247" s="150">
        <f t="shared" si="36"/>
        <v>0</v>
      </c>
      <c r="BH247" s="150">
        <f t="shared" si="37"/>
        <v>0</v>
      </c>
      <c r="BI247" s="150">
        <f t="shared" si="38"/>
        <v>0</v>
      </c>
      <c r="BJ247" s="17" t="s">
        <v>83</v>
      </c>
      <c r="BK247" s="150">
        <f t="shared" si="39"/>
        <v>0</v>
      </c>
      <c r="BL247" s="17" t="s">
        <v>199</v>
      </c>
      <c r="BM247" s="149" t="s">
        <v>1265</v>
      </c>
    </row>
    <row r="248" spans="2:65" s="11" customFormat="1" ht="22.9" customHeight="1" x14ac:dyDescent="0.2">
      <c r="B248" s="125"/>
      <c r="D248" s="126" t="s">
        <v>75</v>
      </c>
      <c r="E248" s="135" t="s">
        <v>194</v>
      </c>
      <c r="F248" s="135" t="s">
        <v>3650</v>
      </c>
      <c r="I248" s="128"/>
      <c r="J248" s="136">
        <f>BK248</f>
        <v>0</v>
      </c>
      <c r="L248" s="125"/>
      <c r="M248" s="130"/>
      <c r="P248" s="131">
        <f>SUM(P249:P260)</f>
        <v>0</v>
      </c>
      <c r="R248" s="131">
        <f>SUM(R249:R260)</f>
        <v>0</v>
      </c>
      <c r="T248" s="132">
        <f>SUM(T249:T260)</f>
        <v>0</v>
      </c>
      <c r="AR248" s="126" t="s">
        <v>83</v>
      </c>
      <c r="AT248" s="133" t="s">
        <v>75</v>
      </c>
      <c r="AU248" s="133" t="s">
        <v>83</v>
      </c>
      <c r="AY248" s="126" t="s">
        <v>282</v>
      </c>
      <c r="BK248" s="134">
        <f>SUM(BK249:BK260)</f>
        <v>0</v>
      </c>
    </row>
    <row r="249" spans="2:65" s="1" customFormat="1" ht="16.5" customHeight="1" x14ac:dyDescent="0.2">
      <c r="B249" s="32"/>
      <c r="C249" s="179" t="s">
        <v>775</v>
      </c>
      <c r="D249" s="179" t="s">
        <v>1020</v>
      </c>
      <c r="E249" s="180" t="s">
        <v>3651</v>
      </c>
      <c r="F249" s="181" t="s">
        <v>3652</v>
      </c>
      <c r="G249" s="182" t="s">
        <v>2246</v>
      </c>
      <c r="H249" s="183">
        <v>10</v>
      </c>
      <c r="I249" s="184"/>
      <c r="J249" s="185">
        <f t="shared" ref="J249:J260" si="40">ROUND(I249*H249,2)</f>
        <v>0</v>
      </c>
      <c r="K249" s="186"/>
      <c r="L249" s="187"/>
      <c r="M249" s="188" t="s">
        <v>1</v>
      </c>
      <c r="N249" s="189" t="s">
        <v>41</v>
      </c>
      <c r="P249" s="147">
        <f t="shared" ref="P249:P260" si="41">O249*H249</f>
        <v>0</v>
      </c>
      <c r="Q249" s="147">
        <v>0</v>
      </c>
      <c r="R249" s="147">
        <f t="shared" ref="R249:R260" si="42">Q249*H249</f>
        <v>0</v>
      </c>
      <c r="S249" s="147">
        <v>0</v>
      </c>
      <c r="T249" s="148">
        <f t="shared" ref="T249:T260" si="43">S249*H249</f>
        <v>0</v>
      </c>
      <c r="AR249" s="149" t="s">
        <v>498</v>
      </c>
      <c r="AT249" s="149" t="s">
        <v>1020</v>
      </c>
      <c r="AU249" s="149" t="s">
        <v>85</v>
      </c>
      <c r="AY249" s="17" t="s">
        <v>282</v>
      </c>
      <c r="BE249" s="150">
        <f t="shared" ref="BE249:BE260" si="44">IF(N249="základní",J249,0)</f>
        <v>0</v>
      </c>
      <c r="BF249" s="150">
        <f t="shared" ref="BF249:BF260" si="45">IF(N249="snížená",J249,0)</f>
        <v>0</v>
      </c>
      <c r="BG249" s="150">
        <f t="shared" ref="BG249:BG260" si="46">IF(N249="zákl. přenesená",J249,0)</f>
        <v>0</v>
      </c>
      <c r="BH249" s="150">
        <f t="shared" ref="BH249:BH260" si="47">IF(N249="sníž. přenesená",J249,0)</f>
        <v>0</v>
      </c>
      <c r="BI249" s="150">
        <f t="shared" ref="BI249:BI260" si="48">IF(N249="nulová",J249,0)</f>
        <v>0</v>
      </c>
      <c r="BJ249" s="17" t="s">
        <v>83</v>
      </c>
      <c r="BK249" s="150">
        <f t="shared" ref="BK249:BK260" si="49">ROUND(I249*H249,2)</f>
        <v>0</v>
      </c>
      <c r="BL249" s="17" t="s">
        <v>199</v>
      </c>
      <c r="BM249" s="149" t="s">
        <v>1276</v>
      </c>
    </row>
    <row r="250" spans="2:65" s="1" customFormat="1" ht="16.5" customHeight="1" x14ac:dyDescent="0.2">
      <c r="B250" s="32"/>
      <c r="C250" s="137" t="s">
        <v>778</v>
      </c>
      <c r="D250" s="137" t="s">
        <v>284</v>
      </c>
      <c r="E250" s="138" t="s">
        <v>3653</v>
      </c>
      <c r="F250" s="139" t="s">
        <v>3654</v>
      </c>
      <c r="G250" s="140" t="s">
        <v>2246</v>
      </c>
      <c r="H250" s="141">
        <v>10</v>
      </c>
      <c r="I250" s="142"/>
      <c r="J250" s="143">
        <f t="shared" si="40"/>
        <v>0</v>
      </c>
      <c r="K250" s="144"/>
      <c r="L250" s="32"/>
      <c r="M250" s="145" t="s">
        <v>1</v>
      </c>
      <c r="N250" s="146" t="s">
        <v>41</v>
      </c>
      <c r="P250" s="147">
        <f t="shared" si="41"/>
        <v>0</v>
      </c>
      <c r="Q250" s="147">
        <v>0</v>
      </c>
      <c r="R250" s="147">
        <f t="shared" si="42"/>
        <v>0</v>
      </c>
      <c r="S250" s="147">
        <v>0</v>
      </c>
      <c r="T250" s="148">
        <f t="shared" si="43"/>
        <v>0</v>
      </c>
      <c r="AR250" s="149" t="s">
        <v>199</v>
      </c>
      <c r="AT250" s="149" t="s">
        <v>284</v>
      </c>
      <c r="AU250" s="149" t="s">
        <v>85</v>
      </c>
      <c r="AY250" s="17" t="s">
        <v>282</v>
      </c>
      <c r="BE250" s="150">
        <f t="shared" si="44"/>
        <v>0</v>
      </c>
      <c r="BF250" s="150">
        <f t="shared" si="45"/>
        <v>0</v>
      </c>
      <c r="BG250" s="150">
        <f t="shared" si="46"/>
        <v>0</v>
      </c>
      <c r="BH250" s="150">
        <f t="shared" si="47"/>
        <v>0</v>
      </c>
      <c r="BI250" s="150">
        <f t="shared" si="48"/>
        <v>0</v>
      </c>
      <c r="BJ250" s="17" t="s">
        <v>83</v>
      </c>
      <c r="BK250" s="150">
        <f t="shared" si="49"/>
        <v>0</v>
      </c>
      <c r="BL250" s="17" t="s">
        <v>199</v>
      </c>
      <c r="BM250" s="149" t="s">
        <v>1285</v>
      </c>
    </row>
    <row r="251" spans="2:65" s="1" customFormat="1" ht="16.5" customHeight="1" x14ac:dyDescent="0.2">
      <c r="B251" s="32"/>
      <c r="C251" s="179" t="s">
        <v>784</v>
      </c>
      <c r="D251" s="179" t="s">
        <v>1020</v>
      </c>
      <c r="E251" s="180" t="s">
        <v>3655</v>
      </c>
      <c r="F251" s="181" t="s">
        <v>3656</v>
      </c>
      <c r="G251" s="182" t="s">
        <v>2246</v>
      </c>
      <c r="H251" s="183">
        <v>7</v>
      </c>
      <c r="I251" s="184"/>
      <c r="J251" s="185">
        <f t="shared" si="40"/>
        <v>0</v>
      </c>
      <c r="K251" s="186"/>
      <c r="L251" s="187"/>
      <c r="M251" s="188" t="s">
        <v>1</v>
      </c>
      <c r="N251" s="189" t="s">
        <v>41</v>
      </c>
      <c r="P251" s="147">
        <f t="shared" si="41"/>
        <v>0</v>
      </c>
      <c r="Q251" s="147">
        <v>0</v>
      </c>
      <c r="R251" s="147">
        <f t="shared" si="42"/>
        <v>0</v>
      </c>
      <c r="S251" s="147">
        <v>0</v>
      </c>
      <c r="T251" s="148">
        <f t="shared" si="43"/>
        <v>0</v>
      </c>
      <c r="AR251" s="149" t="s">
        <v>498</v>
      </c>
      <c r="AT251" s="149" t="s">
        <v>1020</v>
      </c>
      <c r="AU251" s="149" t="s">
        <v>85</v>
      </c>
      <c r="AY251" s="17" t="s">
        <v>282</v>
      </c>
      <c r="BE251" s="150">
        <f t="shared" si="44"/>
        <v>0</v>
      </c>
      <c r="BF251" s="150">
        <f t="shared" si="45"/>
        <v>0</v>
      </c>
      <c r="BG251" s="150">
        <f t="shared" si="46"/>
        <v>0</v>
      </c>
      <c r="BH251" s="150">
        <f t="shared" si="47"/>
        <v>0</v>
      </c>
      <c r="BI251" s="150">
        <f t="shared" si="48"/>
        <v>0</v>
      </c>
      <c r="BJ251" s="17" t="s">
        <v>83</v>
      </c>
      <c r="BK251" s="150">
        <f t="shared" si="49"/>
        <v>0</v>
      </c>
      <c r="BL251" s="17" t="s">
        <v>199</v>
      </c>
      <c r="BM251" s="149" t="s">
        <v>1295</v>
      </c>
    </row>
    <row r="252" spans="2:65" s="1" customFormat="1" ht="16.5" customHeight="1" x14ac:dyDescent="0.2">
      <c r="B252" s="32"/>
      <c r="C252" s="137" t="s">
        <v>789</v>
      </c>
      <c r="D252" s="137" t="s">
        <v>284</v>
      </c>
      <c r="E252" s="138" t="s">
        <v>3657</v>
      </c>
      <c r="F252" s="139" t="s">
        <v>3658</v>
      </c>
      <c r="G252" s="140" t="s">
        <v>2246</v>
      </c>
      <c r="H252" s="141">
        <v>7</v>
      </c>
      <c r="I252" s="142"/>
      <c r="J252" s="143">
        <f t="shared" si="40"/>
        <v>0</v>
      </c>
      <c r="K252" s="144"/>
      <c r="L252" s="32"/>
      <c r="M252" s="145" t="s">
        <v>1</v>
      </c>
      <c r="N252" s="146" t="s">
        <v>41</v>
      </c>
      <c r="P252" s="147">
        <f t="shared" si="41"/>
        <v>0</v>
      </c>
      <c r="Q252" s="147">
        <v>0</v>
      </c>
      <c r="R252" s="147">
        <f t="shared" si="42"/>
        <v>0</v>
      </c>
      <c r="S252" s="147">
        <v>0</v>
      </c>
      <c r="T252" s="148">
        <f t="shared" si="43"/>
        <v>0</v>
      </c>
      <c r="AR252" s="149" t="s">
        <v>199</v>
      </c>
      <c r="AT252" s="149" t="s">
        <v>284</v>
      </c>
      <c r="AU252" s="149" t="s">
        <v>85</v>
      </c>
      <c r="AY252" s="17" t="s">
        <v>282</v>
      </c>
      <c r="BE252" s="150">
        <f t="shared" si="44"/>
        <v>0</v>
      </c>
      <c r="BF252" s="150">
        <f t="shared" si="45"/>
        <v>0</v>
      </c>
      <c r="BG252" s="150">
        <f t="shared" si="46"/>
        <v>0</v>
      </c>
      <c r="BH252" s="150">
        <f t="shared" si="47"/>
        <v>0</v>
      </c>
      <c r="BI252" s="150">
        <f t="shared" si="48"/>
        <v>0</v>
      </c>
      <c r="BJ252" s="17" t="s">
        <v>83</v>
      </c>
      <c r="BK252" s="150">
        <f t="shared" si="49"/>
        <v>0</v>
      </c>
      <c r="BL252" s="17" t="s">
        <v>199</v>
      </c>
      <c r="BM252" s="149" t="s">
        <v>1305</v>
      </c>
    </row>
    <row r="253" spans="2:65" s="1" customFormat="1" ht="16.5" customHeight="1" x14ac:dyDescent="0.2">
      <c r="B253" s="32"/>
      <c r="C253" s="179" t="s">
        <v>795</v>
      </c>
      <c r="D253" s="179" t="s">
        <v>1020</v>
      </c>
      <c r="E253" s="180" t="s">
        <v>3659</v>
      </c>
      <c r="F253" s="181" t="s">
        <v>3660</v>
      </c>
      <c r="G253" s="182" t="s">
        <v>2246</v>
      </c>
      <c r="H253" s="183">
        <v>7</v>
      </c>
      <c r="I253" s="184"/>
      <c r="J253" s="185">
        <f t="shared" si="40"/>
        <v>0</v>
      </c>
      <c r="K253" s="186"/>
      <c r="L253" s="187"/>
      <c r="M253" s="188" t="s">
        <v>1</v>
      </c>
      <c r="N253" s="189" t="s">
        <v>41</v>
      </c>
      <c r="P253" s="147">
        <f t="shared" si="41"/>
        <v>0</v>
      </c>
      <c r="Q253" s="147">
        <v>0</v>
      </c>
      <c r="R253" s="147">
        <f t="shared" si="42"/>
        <v>0</v>
      </c>
      <c r="S253" s="147">
        <v>0</v>
      </c>
      <c r="T253" s="148">
        <f t="shared" si="43"/>
        <v>0</v>
      </c>
      <c r="AR253" s="149" t="s">
        <v>498</v>
      </c>
      <c r="AT253" s="149" t="s">
        <v>1020</v>
      </c>
      <c r="AU253" s="149" t="s">
        <v>85</v>
      </c>
      <c r="AY253" s="17" t="s">
        <v>282</v>
      </c>
      <c r="BE253" s="150">
        <f t="shared" si="44"/>
        <v>0</v>
      </c>
      <c r="BF253" s="150">
        <f t="shared" si="45"/>
        <v>0</v>
      </c>
      <c r="BG253" s="150">
        <f t="shared" si="46"/>
        <v>0</v>
      </c>
      <c r="BH253" s="150">
        <f t="shared" si="47"/>
        <v>0</v>
      </c>
      <c r="BI253" s="150">
        <f t="shared" si="48"/>
        <v>0</v>
      </c>
      <c r="BJ253" s="17" t="s">
        <v>83</v>
      </c>
      <c r="BK253" s="150">
        <f t="shared" si="49"/>
        <v>0</v>
      </c>
      <c r="BL253" s="17" t="s">
        <v>199</v>
      </c>
      <c r="BM253" s="149" t="s">
        <v>1316</v>
      </c>
    </row>
    <row r="254" spans="2:65" s="1" customFormat="1" ht="16.5" customHeight="1" x14ac:dyDescent="0.2">
      <c r="B254" s="32"/>
      <c r="C254" s="137" t="s">
        <v>802</v>
      </c>
      <c r="D254" s="137" t="s">
        <v>284</v>
      </c>
      <c r="E254" s="138" t="s">
        <v>3661</v>
      </c>
      <c r="F254" s="139" t="s">
        <v>3662</v>
      </c>
      <c r="G254" s="140" t="s">
        <v>2246</v>
      </c>
      <c r="H254" s="141">
        <v>7</v>
      </c>
      <c r="I254" s="142"/>
      <c r="J254" s="143">
        <f t="shared" si="40"/>
        <v>0</v>
      </c>
      <c r="K254" s="144"/>
      <c r="L254" s="32"/>
      <c r="M254" s="145" t="s">
        <v>1</v>
      </c>
      <c r="N254" s="146" t="s">
        <v>41</v>
      </c>
      <c r="P254" s="147">
        <f t="shared" si="41"/>
        <v>0</v>
      </c>
      <c r="Q254" s="147">
        <v>0</v>
      </c>
      <c r="R254" s="147">
        <f t="shared" si="42"/>
        <v>0</v>
      </c>
      <c r="S254" s="147">
        <v>0</v>
      </c>
      <c r="T254" s="148">
        <f t="shared" si="43"/>
        <v>0</v>
      </c>
      <c r="AR254" s="149" t="s">
        <v>199</v>
      </c>
      <c r="AT254" s="149" t="s">
        <v>284</v>
      </c>
      <c r="AU254" s="149" t="s">
        <v>85</v>
      </c>
      <c r="AY254" s="17" t="s">
        <v>282</v>
      </c>
      <c r="BE254" s="150">
        <f t="shared" si="44"/>
        <v>0</v>
      </c>
      <c r="BF254" s="150">
        <f t="shared" si="45"/>
        <v>0</v>
      </c>
      <c r="BG254" s="150">
        <f t="shared" si="46"/>
        <v>0</v>
      </c>
      <c r="BH254" s="150">
        <f t="shared" si="47"/>
        <v>0</v>
      </c>
      <c r="BI254" s="150">
        <f t="shared" si="48"/>
        <v>0</v>
      </c>
      <c r="BJ254" s="17" t="s">
        <v>83</v>
      </c>
      <c r="BK254" s="150">
        <f t="shared" si="49"/>
        <v>0</v>
      </c>
      <c r="BL254" s="17" t="s">
        <v>199</v>
      </c>
      <c r="BM254" s="149" t="s">
        <v>1330</v>
      </c>
    </row>
    <row r="255" spans="2:65" s="1" customFormat="1" ht="16.5" customHeight="1" x14ac:dyDescent="0.2">
      <c r="B255" s="32"/>
      <c r="C255" s="179" t="s">
        <v>809</v>
      </c>
      <c r="D255" s="179" t="s">
        <v>1020</v>
      </c>
      <c r="E255" s="180" t="s">
        <v>3663</v>
      </c>
      <c r="F255" s="181" t="s">
        <v>3664</v>
      </c>
      <c r="G255" s="182" t="s">
        <v>2246</v>
      </c>
      <c r="H255" s="183">
        <v>7</v>
      </c>
      <c r="I255" s="184"/>
      <c r="J255" s="185">
        <f t="shared" si="40"/>
        <v>0</v>
      </c>
      <c r="K255" s="186"/>
      <c r="L255" s="187"/>
      <c r="M255" s="188" t="s">
        <v>1</v>
      </c>
      <c r="N255" s="189" t="s">
        <v>41</v>
      </c>
      <c r="P255" s="147">
        <f t="shared" si="41"/>
        <v>0</v>
      </c>
      <c r="Q255" s="147">
        <v>0</v>
      </c>
      <c r="R255" s="147">
        <f t="shared" si="42"/>
        <v>0</v>
      </c>
      <c r="S255" s="147">
        <v>0</v>
      </c>
      <c r="T255" s="148">
        <f t="shared" si="43"/>
        <v>0</v>
      </c>
      <c r="AR255" s="149" t="s">
        <v>498</v>
      </c>
      <c r="AT255" s="149" t="s">
        <v>1020</v>
      </c>
      <c r="AU255" s="149" t="s">
        <v>85</v>
      </c>
      <c r="AY255" s="17" t="s">
        <v>282</v>
      </c>
      <c r="BE255" s="150">
        <f t="shared" si="44"/>
        <v>0</v>
      </c>
      <c r="BF255" s="150">
        <f t="shared" si="45"/>
        <v>0</v>
      </c>
      <c r="BG255" s="150">
        <f t="shared" si="46"/>
        <v>0</v>
      </c>
      <c r="BH255" s="150">
        <f t="shared" si="47"/>
        <v>0</v>
      </c>
      <c r="BI255" s="150">
        <f t="shared" si="48"/>
        <v>0</v>
      </c>
      <c r="BJ255" s="17" t="s">
        <v>83</v>
      </c>
      <c r="BK255" s="150">
        <f t="shared" si="49"/>
        <v>0</v>
      </c>
      <c r="BL255" s="17" t="s">
        <v>199</v>
      </c>
      <c r="BM255" s="149" t="s">
        <v>1339</v>
      </c>
    </row>
    <row r="256" spans="2:65" s="1" customFormat="1" ht="16.5" customHeight="1" x14ac:dyDescent="0.2">
      <c r="B256" s="32"/>
      <c r="C256" s="137" t="s">
        <v>813</v>
      </c>
      <c r="D256" s="137" t="s">
        <v>284</v>
      </c>
      <c r="E256" s="138" t="s">
        <v>3665</v>
      </c>
      <c r="F256" s="139" t="s">
        <v>3666</v>
      </c>
      <c r="G256" s="140" t="s">
        <v>2246</v>
      </c>
      <c r="H256" s="141">
        <v>7</v>
      </c>
      <c r="I256" s="142"/>
      <c r="J256" s="143">
        <f t="shared" si="40"/>
        <v>0</v>
      </c>
      <c r="K256" s="144"/>
      <c r="L256" s="32"/>
      <c r="M256" s="145" t="s">
        <v>1</v>
      </c>
      <c r="N256" s="146" t="s">
        <v>41</v>
      </c>
      <c r="P256" s="147">
        <f t="shared" si="41"/>
        <v>0</v>
      </c>
      <c r="Q256" s="147">
        <v>0</v>
      </c>
      <c r="R256" s="147">
        <f t="shared" si="42"/>
        <v>0</v>
      </c>
      <c r="S256" s="147">
        <v>0</v>
      </c>
      <c r="T256" s="148">
        <f t="shared" si="43"/>
        <v>0</v>
      </c>
      <c r="AR256" s="149" t="s">
        <v>199</v>
      </c>
      <c r="AT256" s="149" t="s">
        <v>284</v>
      </c>
      <c r="AU256" s="149" t="s">
        <v>85</v>
      </c>
      <c r="AY256" s="17" t="s">
        <v>282</v>
      </c>
      <c r="BE256" s="150">
        <f t="shared" si="44"/>
        <v>0</v>
      </c>
      <c r="BF256" s="150">
        <f t="shared" si="45"/>
        <v>0</v>
      </c>
      <c r="BG256" s="150">
        <f t="shared" si="46"/>
        <v>0</v>
      </c>
      <c r="BH256" s="150">
        <f t="shared" si="47"/>
        <v>0</v>
      </c>
      <c r="BI256" s="150">
        <f t="shared" si="48"/>
        <v>0</v>
      </c>
      <c r="BJ256" s="17" t="s">
        <v>83</v>
      </c>
      <c r="BK256" s="150">
        <f t="shared" si="49"/>
        <v>0</v>
      </c>
      <c r="BL256" s="17" t="s">
        <v>199</v>
      </c>
      <c r="BM256" s="149" t="s">
        <v>1347</v>
      </c>
    </row>
    <row r="257" spans="2:65" s="1" customFormat="1" ht="24.2" customHeight="1" x14ac:dyDescent="0.2">
      <c r="B257" s="32"/>
      <c r="C257" s="179" t="s">
        <v>817</v>
      </c>
      <c r="D257" s="179" t="s">
        <v>1020</v>
      </c>
      <c r="E257" s="180" t="s">
        <v>3667</v>
      </c>
      <c r="F257" s="181" t="s">
        <v>3668</v>
      </c>
      <c r="G257" s="182" t="s">
        <v>2246</v>
      </c>
      <c r="H257" s="183">
        <v>8</v>
      </c>
      <c r="I257" s="184"/>
      <c r="J257" s="185">
        <f t="shared" si="40"/>
        <v>0</v>
      </c>
      <c r="K257" s="186"/>
      <c r="L257" s="187"/>
      <c r="M257" s="188" t="s">
        <v>1</v>
      </c>
      <c r="N257" s="189" t="s">
        <v>41</v>
      </c>
      <c r="P257" s="147">
        <f t="shared" si="41"/>
        <v>0</v>
      </c>
      <c r="Q257" s="147">
        <v>0</v>
      </c>
      <c r="R257" s="147">
        <f t="shared" si="42"/>
        <v>0</v>
      </c>
      <c r="S257" s="147">
        <v>0</v>
      </c>
      <c r="T257" s="148">
        <f t="shared" si="43"/>
        <v>0</v>
      </c>
      <c r="AR257" s="149" t="s">
        <v>498</v>
      </c>
      <c r="AT257" s="149" t="s">
        <v>1020</v>
      </c>
      <c r="AU257" s="149" t="s">
        <v>85</v>
      </c>
      <c r="AY257" s="17" t="s">
        <v>282</v>
      </c>
      <c r="BE257" s="150">
        <f t="shared" si="44"/>
        <v>0</v>
      </c>
      <c r="BF257" s="150">
        <f t="shared" si="45"/>
        <v>0</v>
      </c>
      <c r="BG257" s="150">
        <f t="shared" si="46"/>
        <v>0</v>
      </c>
      <c r="BH257" s="150">
        <f t="shared" si="47"/>
        <v>0</v>
      </c>
      <c r="BI257" s="150">
        <f t="shared" si="48"/>
        <v>0</v>
      </c>
      <c r="BJ257" s="17" t="s">
        <v>83</v>
      </c>
      <c r="BK257" s="150">
        <f t="shared" si="49"/>
        <v>0</v>
      </c>
      <c r="BL257" s="17" t="s">
        <v>199</v>
      </c>
      <c r="BM257" s="149" t="s">
        <v>1356</v>
      </c>
    </row>
    <row r="258" spans="2:65" s="1" customFormat="1" ht="24.2" customHeight="1" x14ac:dyDescent="0.2">
      <c r="B258" s="32"/>
      <c r="C258" s="137" t="s">
        <v>821</v>
      </c>
      <c r="D258" s="137" t="s">
        <v>284</v>
      </c>
      <c r="E258" s="138" t="s">
        <v>3669</v>
      </c>
      <c r="F258" s="139" t="s">
        <v>3670</v>
      </c>
      <c r="G258" s="140" t="s">
        <v>2246</v>
      </c>
      <c r="H258" s="141">
        <v>8</v>
      </c>
      <c r="I258" s="142"/>
      <c r="J258" s="143">
        <f t="shared" si="40"/>
        <v>0</v>
      </c>
      <c r="K258" s="144"/>
      <c r="L258" s="32"/>
      <c r="M258" s="145" t="s">
        <v>1</v>
      </c>
      <c r="N258" s="146" t="s">
        <v>41</v>
      </c>
      <c r="P258" s="147">
        <f t="shared" si="41"/>
        <v>0</v>
      </c>
      <c r="Q258" s="147">
        <v>0</v>
      </c>
      <c r="R258" s="147">
        <f t="shared" si="42"/>
        <v>0</v>
      </c>
      <c r="S258" s="147">
        <v>0</v>
      </c>
      <c r="T258" s="148">
        <f t="shared" si="43"/>
        <v>0</v>
      </c>
      <c r="AR258" s="149" t="s">
        <v>199</v>
      </c>
      <c r="AT258" s="149" t="s">
        <v>284</v>
      </c>
      <c r="AU258" s="149" t="s">
        <v>85</v>
      </c>
      <c r="AY258" s="17" t="s">
        <v>282</v>
      </c>
      <c r="BE258" s="150">
        <f t="shared" si="44"/>
        <v>0</v>
      </c>
      <c r="BF258" s="150">
        <f t="shared" si="45"/>
        <v>0</v>
      </c>
      <c r="BG258" s="150">
        <f t="shared" si="46"/>
        <v>0</v>
      </c>
      <c r="BH258" s="150">
        <f t="shared" si="47"/>
        <v>0</v>
      </c>
      <c r="BI258" s="150">
        <f t="shared" si="48"/>
        <v>0</v>
      </c>
      <c r="BJ258" s="17" t="s">
        <v>83</v>
      </c>
      <c r="BK258" s="150">
        <f t="shared" si="49"/>
        <v>0</v>
      </c>
      <c r="BL258" s="17" t="s">
        <v>199</v>
      </c>
      <c r="BM258" s="149" t="s">
        <v>1366</v>
      </c>
    </row>
    <row r="259" spans="2:65" s="1" customFormat="1" ht="24.2" customHeight="1" x14ac:dyDescent="0.2">
      <c r="B259" s="32"/>
      <c r="C259" s="179" t="s">
        <v>826</v>
      </c>
      <c r="D259" s="179" t="s">
        <v>1020</v>
      </c>
      <c r="E259" s="180" t="s">
        <v>3671</v>
      </c>
      <c r="F259" s="181" t="s">
        <v>3672</v>
      </c>
      <c r="G259" s="182" t="s">
        <v>2246</v>
      </c>
      <c r="H259" s="183">
        <v>6</v>
      </c>
      <c r="I259" s="184"/>
      <c r="J259" s="185">
        <f t="shared" si="40"/>
        <v>0</v>
      </c>
      <c r="K259" s="186"/>
      <c r="L259" s="187"/>
      <c r="M259" s="188" t="s">
        <v>1</v>
      </c>
      <c r="N259" s="189" t="s">
        <v>41</v>
      </c>
      <c r="P259" s="147">
        <f t="shared" si="41"/>
        <v>0</v>
      </c>
      <c r="Q259" s="147">
        <v>0</v>
      </c>
      <c r="R259" s="147">
        <f t="shared" si="42"/>
        <v>0</v>
      </c>
      <c r="S259" s="147">
        <v>0</v>
      </c>
      <c r="T259" s="148">
        <f t="shared" si="43"/>
        <v>0</v>
      </c>
      <c r="AR259" s="149" t="s">
        <v>498</v>
      </c>
      <c r="AT259" s="149" t="s">
        <v>1020</v>
      </c>
      <c r="AU259" s="149" t="s">
        <v>85</v>
      </c>
      <c r="AY259" s="17" t="s">
        <v>282</v>
      </c>
      <c r="BE259" s="150">
        <f t="shared" si="44"/>
        <v>0</v>
      </c>
      <c r="BF259" s="150">
        <f t="shared" si="45"/>
        <v>0</v>
      </c>
      <c r="BG259" s="150">
        <f t="shared" si="46"/>
        <v>0</v>
      </c>
      <c r="BH259" s="150">
        <f t="shared" si="47"/>
        <v>0</v>
      </c>
      <c r="BI259" s="150">
        <f t="shared" si="48"/>
        <v>0</v>
      </c>
      <c r="BJ259" s="17" t="s">
        <v>83</v>
      </c>
      <c r="BK259" s="150">
        <f t="shared" si="49"/>
        <v>0</v>
      </c>
      <c r="BL259" s="17" t="s">
        <v>199</v>
      </c>
      <c r="BM259" s="149" t="s">
        <v>1374</v>
      </c>
    </row>
    <row r="260" spans="2:65" s="1" customFormat="1" ht="24.2" customHeight="1" x14ac:dyDescent="0.2">
      <c r="B260" s="32"/>
      <c r="C260" s="137" t="s">
        <v>831</v>
      </c>
      <c r="D260" s="137" t="s">
        <v>284</v>
      </c>
      <c r="E260" s="138" t="s">
        <v>3673</v>
      </c>
      <c r="F260" s="139" t="s">
        <v>3674</v>
      </c>
      <c r="G260" s="140" t="s">
        <v>2246</v>
      </c>
      <c r="H260" s="141">
        <v>6</v>
      </c>
      <c r="I260" s="142"/>
      <c r="J260" s="143">
        <f t="shared" si="40"/>
        <v>0</v>
      </c>
      <c r="K260" s="144"/>
      <c r="L260" s="32"/>
      <c r="M260" s="145" t="s">
        <v>1</v>
      </c>
      <c r="N260" s="146" t="s">
        <v>41</v>
      </c>
      <c r="P260" s="147">
        <f t="shared" si="41"/>
        <v>0</v>
      </c>
      <c r="Q260" s="147">
        <v>0</v>
      </c>
      <c r="R260" s="147">
        <f t="shared" si="42"/>
        <v>0</v>
      </c>
      <c r="S260" s="147">
        <v>0</v>
      </c>
      <c r="T260" s="148">
        <f t="shared" si="43"/>
        <v>0</v>
      </c>
      <c r="AR260" s="149" t="s">
        <v>199</v>
      </c>
      <c r="AT260" s="149" t="s">
        <v>284</v>
      </c>
      <c r="AU260" s="149" t="s">
        <v>85</v>
      </c>
      <c r="AY260" s="17" t="s">
        <v>282</v>
      </c>
      <c r="BE260" s="150">
        <f t="shared" si="44"/>
        <v>0</v>
      </c>
      <c r="BF260" s="150">
        <f t="shared" si="45"/>
        <v>0</v>
      </c>
      <c r="BG260" s="150">
        <f t="shared" si="46"/>
        <v>0</v>
      </c>
      <c r="BH260" s="150">
        <f t="shared" si="47"/>
        <v>0</v>
      </c>
      <c r="BI260" s="150">
        <f t="shared" si="48"/>
        <v>0</v>
      </c>
      <c r="BJ260" s="17" t="s">
        <v>83</v>
      </c>
      <c r="BK260" s="150">
        <f t="shared" si="49"/>
        <v>0</v>
      </c>
      <c r="BL260" s="17" t="s">
        <v>199</v>
      </c>
      <c r="BM260" s="149" t="s">
        <v>1385</v>
      </c>
    </row>
    <row r="261" spans="2:65" s="11" customFormat="1" ht="22.9" customHeight="1" x14ac:dyDescent="0.2">
      <c r="B261" s="125"/>
      <c r="D261" s="126" t="s">
        <v>75</v>
      </c>
      <c r="E261" s="135" t="s">
        <v>8</v>
      </c>
      <c r="F261" s="135" t="s">
        <v>3675</v>
      </c>
      <c r="I261" s="128"/>
      <c r="J261" s="136">
        <f>BK261</f>
        <v>0</v>
      </c>
      <c r="L261" s="125"/>
      <c r="M261" s="130"/>
      <c r="P261" s="131">
        <f>P262</f>
        <v>0</v>
      </c>
      <c r="R261" s="131">
        <f>R262</f>
        <v>0</v>
      </c>
      <c r="T261" s="132">
        <f>T262</f>
        <v>0</v>
      </c>
      <c r="AR261" s="126" t="s">
        <v>83</v>
      </c>
      <c r="AT261" s="133" t="s">
        <v>75</v>
      </c>
      <c r="AU261" s="133" t="s">
        <v>83</v>
      </c>
      <c r="AY261" s="126" t="s">
        <v>282</v>
      </c>
      <c r="BK261" s="134">
        <f>BK262</f>
        <v>0</v>
      </c>
    </row>
    <row r="262" spans="2:65" s="11" customFormat="1" ht="20.85" customHeight="1" x14ac:dyDescent="0.2">
      <c r="B262" s="125"/>
      <c r="D262" s="126" t="s">
        <v>75</v>
      </c>
      <c r="E262" s="135" t="s">
        <v>3676</v>
      </c>
      <c r="F262" s="135" t="s">
        <v>3677</v>
      </c>
      <c r="I262" s="128"/>
      <c r="J262" s="136">
        <f>BK262</f>
        <v>0</v>
      </c>
      <c r="L262" s="125"/>
      <c r="M262" s="130"/>
      <c r="P262" s="131">
        <f>SUM(P263:P266)</f>
        <v>0</v>
      </c>
      <c r="R262" s="131">
        <f>SUM(R263:R266)</f>
        <v>0</v>
      </c>
      <c r="T262" s="132">
        <f>SUM(T263:T266)</f>
        <v>0</v>
      </c>
      <c r="AR262" s="126" t="s">
        <v>83</v>
      </c>
      <c r="AT262" s="133" t="s">
        <v>75</v>
      </c>
      <c r="AU262" s="133" t="s">
        <v>85</v>
      </c>
      <c r="AY262" s="126" t="s">
        <v>282</v>
      </c>
      <c r="BK262" s="134">
        <f>SUM(BK263:BK266)</f>
        <v>0</v>
      </c>
    </row>
    <row r="263" spans="2:65" s="1" customFormat="1" ht="16.5" customHeight="1" x14ac:dyDescent="0.2">
      <c r="B263" s="32"/>
      <c r="C263" s="179" t="s">
        <v>836</v>
      </c>
      <c r="D263" s="179" t="s">
        <v>1020</v>
      </c>
      <c r="E263" s="180" t="s">
        <v>3678</v>
      </c>
      <c r="F263" s="181" t="s">
        <v>3679</v>
      </c>
      <c r="G263" s="182" t="s">
        <v>2246</v>
      </c>
      <c r="H263" s="183">
        <v>2</v>
      </c>
      <c r="I263" s="184"/>
      <c r="J263" s="185">
        <f>ROUND(I263*H263,2)</f>
        <v>0</v>
      </c>
      <c r="K263" s="186"/>
      <c r="L263" s="187"/>
      <c r="M263" s="188" t="s">
        <v>1</v>
      </c>
      <c r="N263" s="189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498</v>
      </c>
      <c r="AT263" s="149" t="s">
        <v>1020</v>
      </c>
      <c r="AU263" s="149" t="s">
        <v>105</v>
      </c>
      <c r="AY263" s="17" t="s">
        <v>282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199</v>
      </c>
      <c r="BM263" s="149" t="s">
        <v>1397</v>
      </c>
    </row>
    <row r="264" spans="2:65" s="1" customFormat="1" ht="16.5" customHeight="1" x14ac:dyDescent="0.2">
      <c r="B264" s="32"/>
      <c r="C264" s="137" t="s">
        <v>840</v>
      </c>
      <c r="D264" s="137" t="s">
        <v>284</v>
      </c>
      <c r="E264" s="138" t="s">
        <v>3680</v>
      </c>
      <c r="F264" s="139" t="s">
        <v>3681</v>
      </c>
      <c r="G264" s="140" t="s">
        <v>2246</v>
      </c>
      <c r="H264" s="141">
        <v>2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41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199</v>
      </c>
      <c r="AT264" s="149" t="s">
        <v>284</v>
      </c>
      <c r="AU264" s="149" t="s">
        <v>105</v>
      </c>
      <c r="AY264" s="17" t="s">
        <v>282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199</v>
      </c>
      <c r="BM264" s="149" t="s">
        <v>1405</v>
      </c>
    </row>
    <row r="265" spans="2:65" s="1" customFormat="1" ht="16.5" customHeight="1" x14ac:dyDescent="0.2">
      <c r="B265" s="32"/>
      <c r="C265" s="179" t="s">
        <v>845</v>
      </c>
      <c r="D265" s="179" t="s">
        <v>1020</v>
      </c>
      <c r="E265" s="180" t="s">
        <v>3682</v>
      </c>
      <c r="F265" s="181" t="s">
        <v>3683</v>
      </c>
      <c r="G265" s="182" t="s">
        <v>2246</v>
      </c>
      <c r="H265" s="183">
        <v>6</v>
      </c>
      <c r="I265" s="184"/>
      <c r="J265" s="185">
        <f>ROUND(I265*H265,2)</f>
        <v>0</v>
      </c>
      <c r="K265" s="186"/>
      <c r="L265" s="187"/>
      <c r="M265" s="188" t="s">
        <v>1</v>
      </c>
      <c r="N265" s="189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498</v>
      </c>
      <c r="AT265" s="149" t="s">
        <v>1020</v>
      </c>
      <c r="AU265" s="149" t="s">
        <v>105</v>
      </c>
      <c r="AY265" s="17" t="s">
        <v>282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199</v>
      </c>
      <c r="BM265" s="149" t="s">
        <v>1413</v>
      </c>
    </row>
    <row r="266" spans="2:65" s="1" customFormat="1" ht="16.5" customHeight="1" x14ac:dyDescent="0.2">
      <c r="B266" s="32"/>
      <c r="C266" s="137" t="s">
        <v>850</v>
      </c>
      <c r="D266" s="137" t="s">
        <v>284</v>
      </c>
      <c r="E266" s="138" t="s">
        <v>3684</v>
      </c>
      <c r="F266" s="139" t="s">
        <v>3685</v>
      </c>
      <c r="G266" s="140" t="s">
        <v>2246</v>
      </c>
      <c r="H266" s="141">
        <v>6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199</v>
      </c>
      <c r="AT266" s="149" t="s">
        <v>284</v>
      </c>
      <c r="AU266" s="149" t="s">
        <v>105</v>
      </c>
      <c r="AY266" s="17" t="s">
        <v>282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199</v>
      </c>
      <c r="BM266" s="149" t="s">
        <v>1421</v>
      </c>
    </row>
    <row r="267" spans="2:65" s="11" customFormat="1" ht="22.9" customHeight="1" x14ac:dyDescent="0.2">
      <c r="B267" s="125"/>
      <c r="D267" s="126" t="s">
        <v>75</v>
      </c>
      <c r="E267" s="135" t="s">
        <v>199</v>
      </c>
      <c r="F267" s="135" t="s">
        <v>3686</v>
      </c>
      <c r="I267" s="128"/>
      <c r="J267" s="136">
        <f>BK267</f>
        <v>0</v>
      </c>
      <c r="L267" s="125"/>
      <c r="M267" s="130"/>
      <c r="P267" s="131">
        <f>P268</f>
        <v>0</v>
      </c>
      <c r="R267" s="131">
        <f>R268</f>
        <v>0</v>
      </c>
      <c r="T267" s="132">
        <f>T268</f>
        <v>0</v>
      </c>
      <c r="AR267" s="126" t="s">
        <v>83</v>
      </c>
      <c r="AT267" s="133" t="s">
        <v>75</v>
      </c>
      <c r="AU267" s="133" t="s">
        <v>83</v>
      </c>
      <c r="AY267" s="126" t="s">
        <v>282</v>
      </c>
      <c r="BK267" s="134">
        <f>BK268</f>
        <v>0</v>
      </c>
    </row>
    <row r="268" spans="2:65" s="11" customFormat="1" ht="20.85" customHeight="1" x14ac:dyDescent="0.2">
      <c r="B268" s="125"/>
      <c r="D268" s="126" t="s">
        <v>75</v>
      </c>
      <c r="E268" s="135" t="s">
        <v>3687</v>
      </c>
      <c r="F268" s="135" t="s">
        <v>3688</v>
      </c>
      <c r="I268" s="128"/>
      <c r="J268" s="136">
        <f>BK268</f>
        <v>0</v>
      </c>
      <c r="L268" s="125"/>
      <c r="M268" s="130"/>
      <c r="P268" s="131">
        <f>SUM(P269:P272)</f>
        <v>0</v>
      </c>
      <c r="R268" s="131">
        <f>SUM(R269:R272)</f>
        <v>0</v>
      </c>
      <c r="T268" s="132">
        <f>SUM(T269:T272)</f>
        <v>0</v>
      </c>
      <c r="AR268" s="126" t="s">
        <v>83</v>
      </c>
      <c r="AT268" s="133" t="s">
        <v>75</v>
      </c>
      <c r="AU268" s="133" t="s">
        <v>85</v>
      </c>
      <c r="AY268" s="126" t="s">
        <v>282</v>
      </c>
      <c r="BK268" s="134">
        <f>SUM(BK269:BK272)</f>
        <v>0</v>
      </c>
    </row>
    <row r="269" spans="2:65" s="1" customFormat="1" ht="16.5" customHeight="1" x14ac:dyDescent="0.2">
      <c r="B269" s="32"/>
      <c r="C269" s="179" t="s">
        <v>855</v>
      </c>
      <c r="D269" s="179" t="s">
        <v>1020</v>
      </c>
      <c r="E269" s="180" t="s">
        <v>3689</v>
      </c>
      <c r="F269" s="181" t="s">
        <v>3690</v>
      </c>
      <c r="G269" s="182" t="s">
        <v>2246</v>
      </c>
      <c r="H269" s="183">
        <v>1</v>
      </c>
      <c r="I269" s="184"/>
      <c r="J269" s="185">
        <f>ROUND(I269*H269,2)</f>
        <v>0</v>
      </c>
      <c r="K269" s="186"/>
      <c r="L269" s="187"/>
      <c r="M269" s="188" t="s">
        <v>1</v>
      </c>
      <c r="N269" s="189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498</v>
      </c>
      <c r="AT269" s="149" t="s">
        <v>1020</v>
      </c>
      <c r="AU269" s="149" t="s">
        <v>105</v>
      </c>
      <c r="AY269" s="17" t="s">
        <v>282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199</v>
      </c>
      <c r="BM269" s="149" t="s">
        <v>1435</v>
      </c>
    </row>
    <row r="270" spans="2:65" s="1" customFormat="1" ht="16.5" customHeight="1" x14ac:dyDescent="0.2">
      <c r="B270" s="32"/>
      <c r="C270" s="137" t="s">
        <v>864</v>
      </c>
      <c r="D270" s="137" t="s">
        <v>284</v>
      </c>
      <c r="E270" s="138" t="s">
        <v>3691</v>
      </c>
      <c r="F270" s="139" t="s">
        <v>3692</v>
      </c>
      <c r="G270" s="140" t="s">
        <v>2246</v>
      </c>
      <c r="H270" s="141">
        <v>1</v>
      </c>
      <c r="I270" s="142"/>
      <c r="J270" s="143">
        <f>ROUND(I270*H270,2)</f>
        <v>0</v>
      </c>
      <c r="K270" s="144"/>
      <c r="L270" s="32"/>
      <c r="M270" s="145" t="s">
        <v>1</v>
      </c>
      <c r="N270" s="146" t="s">
        <v>41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199</v>
      </c>
      <c r="AT270" s="149" t="s">
        <v>284</v>
      </c>
      <c r="AU270" s="149" t="s">
        <v>105</v>
      </c>
      <c r="AY270" s="17" t="s">
        <v>282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199</v>
      </c>
      <c r="BM270" s="149" t="s">
        <v>1446</v>
      </c>
    </row>
    <row r="271" spans="2:65" s="1" customFormat="1" ht="16.5" customHeight="1" x14ac:dyDescent="0.2">
      <c r="B271" s="32"/>
      <c r="C271" s="179" t="s">
        <v>868</v>
      </c>
      <c r="D271" s="179" t="s">
        <v>1020</v>
      </c>
      <c r="E271" s="180" t="s">
        <v>3693</v>
      </c>
      <c r="F271" s="181" t="s">
        <v>3694</v>
      </c>
      <c r="G271" s="182" t="s">
        <v>2246</v>
      </c>
      <c r="H271" s="183">
        <v>1</v>
      </c>
      <c r="I271" s="184"/>
      <c r="J271" s="185">
        <f>ROUND(I271*H271,2)</f>
        <v>0</v>
      </c>
      <c r="K271" s="186"/>
      <c r="L271" s="187"/>
      <c r="M271" s="188" t="s">
        <v>1</v>
      </c>
      <c r="N271" s="189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498</v>
      </c>
      <c r="AT271" s="149" t="s">
        <v>1020</v>
      </c>
      <c r="AU271" s="149" t="s">
        <v>105</v>
      </c>
      <c r="AY271" s="17" t="s">
        <v>282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199</v>
      </c>
      <c r="BM271" s="149" t="s">
        <v>1455</v>
      </c>
    </row>
    <row r="272" spans="2:65" s="1" customFormat="1" ht="16.5" customHeight="1" x14ac:dyDescent="0.2">
      <c r="B272" s="32"/>
      <c r="C272" s="137" t="s">
        <v>874</v>
      </c>
      <c r="D272" s="137" t="s">
        <v>284</v>
      </c>
      <c r="E272" s="138" t="s">
        <v>3695</v>
      </c>
      <c r="F272" s="139" t="s">
        <v>3696</v>
      </c>
      <c r="G272" s="140" t="s">
        <v>2246</v>
      </c>
      <c r="H272" s="141">
        <v>1</v>
      </c>
      <c r="I272" s="142"/>
      <c r="J272" s="143">
        <f>ROUND(I272*H272,2)</f>
        <v>0</v>
      </c>
      <c r="K272" s="144"/>
      <c r="L272" s="32"/>
      <c r="M272" s="145" t="s">
        <v>1</v>
      </c>
      <c r="N272" s="146" t="s">
        <v>41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199</v>
      </c>
      <c r="AT272" s="149" t="s">
        <v>284</v>
      </c>
      <c r="AU272" s="149" t="s">
        <v>105</v>
      </c>
      <c r="AY272" s="17" t="s">
        <v>282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199</v>
      </c>
      <c r="BM272" s="149" t="s">
        <v>1466</v>
      </c>
    </row>
    <row r="273" spans="2:65" s="11" customFormat="1" ht="22.9" customHeight="1" x14ac:dyDescent="0.2">
      <c r="B273" s="125"/>
      <c r="D273" s="126" t="s">
        <v>75</v>
      </c>
      <c r="E273" s="135" t="s">
        <v>202</v>
      </c>
      <c r="F273" s="135" t="s">
        <v>3686</v>
      </c>
      <c r="I273" s="128"/>
      <c r="J273" s="136">
        <f>BK273</f>
        <v>0</v>
      </c>
      <c r="L273" s="125"/>
      <c r="M273" s="130"/>
      <c r="P273" s="131">
        <f>P274</f>
        <v>0</v>
      </c>
      <c r="R273" s="131">
        <f>R274</f>
        <v>0</v>
      </c>
      <c r="T273" s="132">
        <f>T274</f>
        <v>0</v>
      </c>
      <c r="AR273" s="126" t="s">
        <v>83</v>
      </c>
      <c r="AT273" s="133" t="s">
        <v>75</v>
      </c>
      <c r="AU273" s="133" t="s">
        <v>83</v>
      </c>
      <c r="AY273" s="126" t="s">
        <v>282</v>
      </c>
      <c r="BK273" s="134">
        <f>BK274</f>
        <v>0</v>
      </c>
    </row>
    <row r="274" spans="2:65" s="11" customFormat="1" ht="20.85" customHeight="1" x14ac:dyDescent="0.2">
      <c r="B274" s="125"/>
      <c r="D274" s="126" t="s">
        <v>75</v>
      </c>
      <c r="E274" s="135" t="s">
        <v>1351</v>
      </c>
      <c r="F274" s="135" t="s">
        <v>3697</v>
      </c>
      <c r="I274" s="128"/>
      <c r="J274" s="136">
        <f>BK274</f>
        <v>0</v>
      </c>
      <c r="L274" s="125"/>
      <c r="M274" s="130"/>
      <c r="P274" s="131">
        <f>SUM(P275:P282)</f>
        <v>0</v>
      </c>
      <c r="R274" s="131">
        <f>SUM(R275:R282)</f>
        <v>0</v>
      </c>
      <c r="T274" s="132">
        <f>SUM(T275:T282)</f>
        <v>0</v>
      </c>
      <c r="AR274" s="126" t="s">
        <v>83</v>
      </c>
      <c r="AT274" s="133" t="s">
        <v>75</v>
      </c>
      <c r="AU274" s="133" t="s">
        <v>85</v>
      </c>
      <c r="AY274" s="126" t="s">
        <v>282</v>
      </c>
      <c r="BK274" s="134">
        <f>SUM(BK275:BK282)</f>
        <v>0</v>
      </c>
    </row>
    <row r="275" spans="2:65" s="1" customFormat="1" ht="16.5" customHeight="1" x14ac:dyDescent="0.2">
      <c r="B275" s="32"/>
      <c r="C275" s="179" t="s">
        <v>881</v>
      </c>
      <c r="D275" s="179" t="s">
        <v>1020</v>
      </c>
      <c r="E275" s="180" t="s">
        <v>3698</v>
      </c>
      <c r="F275" s="181" t="s">
        <v>3699</v>
      </c>
      <c r="G275" s="182" t="s">
        <v>2246</v>
      </c>
      <c r="H275" s="183">
        <v>1</v>
      </c>
      <c r="I275" s="184"/>
      <c r="J275" s="185">
        <f t="shared" ref="J275:J282" si="50">ROUND(I275*H275,2)</f>
        <v>0</v>
      </c>
      <c r="K275" s="186"/>
      <c r="L275" s="187"/>
      <c r="M275" s="188" t="s">
        <v>1</v>
      </c>
      <c r="N275" s="189" t="s">
        <v>41</v>
      </c>
      <c r="P275" s="147">
        <f t="shared" ref="P275:P282" si="51">O275*H275</f>
        <v>0</v>
      </c>
      <c r="Q275" s="147">
        <v>0</v>
      </c>
      <c r="R275" s="147">
        <f t="shared" ref="R275:R282" si="52">Q275*H275</f>
        <v>0</v>
      </c>
      <c r="S275" s="147">
        <v>0</v>
      </c>
      <c r="T275" s="148">
        <f t="shared" ref="T275:T282" si="53">S275*H275</f>
        <v>0</v>
      </c>
      <c r="AR275" s="149" t="s">
        <v>498</v>
      </c>
      <c r="AT275" s="149" t="s">
        <v>1020</v>
      </c>
      <c r="AU275" s="149" t="s">
        <v>105</v>
      </c>
      <c r="AY275" s="17" t="s">
        <v>282</v>
      </c>
      <c r="BE275" s="150">
        <f t="shared" ref="BE275:BE282" si="54">IF(N275="základní",J275,0)</f>
        <v>0</v>
      </c>
      <c r="BF275" s="150">
        <f t="shared" ref="BF275:BF282" si="55">IF(N275="snížená",J275,0)</f>
        <v>0</v>
      </c>
      <c r="BG275" s="150">
        <f t="shared" ref="BG275:BG282" si="56">IF(N275="zákl. přenesená",J275,0)</f>
        <v>0</v>
      </c>
      <c r="BH275" s="150">
        <f t="shared" ref="BH275:BH282" si="57">IF(N275="sníž. přenesená",J275,0)</f>
        <v>0</v>
      </c>
      <c r="BI275" s="150">
        <f t="shared" ref="BI275:BI282" si="58">IF(N275="nulová",J275,0)</f>
        <v>0</v>
      </c>
      <c r="BJ275" s="17" t="s">
        <v>83</v>
      </c>
      <c r="BK275" s="150">
        <f t="shared" ref="BK275:BK282" si="59">ROUND(I275*H275,2)</f>
        <v>0</v>
      </c>
      <c r="BL275" s="17" t="s">
        <v>199</v>
      </c>
      <c r="BM275" s="149" t="s">
        <v>1475</v>
      </c>
    </row>
    <row r="276" spans="2:65" s="1" customFormat="1" ht="16.5" customHeight="1" x14ac:dyDescent="0.2">
      <c r="B276" s="32"/>
      <c r="C276" s="137" t="s">
        <v>889</v>
      </c>
      <c r="D276" s="137" t="s">
        <v>284</v>
      </c>
      <c r="E276" s="138" t="s">
        <v>3700</v>
      </c>
      <c r="F276" s="139" t="s">
        <v>3701</v>
      </c>
      <c r="G276" s="140" t="s">
        <v>2246</v>
      </c>
      <c r="H276" s="141">
        <v>1</v>
      </c>
      <c r="I276" s="142"/>
      <c r="J276" s="143">
        <f t="shared" si="50"/>
        <v>0</v>
      </c>
      <c r="K276" s="144"/>
      <c r="L276" s="32"/>
      <c r="M276" s="145" t="s">
        <v>1</v>
      </c>
      <c r="N276" s="146" t="s">
        <v>41</v>
      </c>
      <c r="P276" s="147">
        <f t="shared" si="51"/>
        <v>0</v>
      </c>
      <c r="Q276" s="147">
        <v>0</v>
      </c>
      <c r="R276" s="147">
        <f t="shared" si="52"/>
        <v>0</v>
      </c>
      <c r="S276" s="147">
        <v>0</v>
      </c>
      <c r="T276" s="148">
        <f t="shared" si="53"/>
        <v>0</v>
      </c>
      <c r="AR276" s="149" t="s">
        <v>199</v>
      </c>
      <c r="AT276" s="149" t="s">
        <v>284</v>
      </c>
      <c r="AU276" s="149" t="s">
        <v>105</v>
      </c>
      <c r="AY276" s="17" t="s">
        <v>282</v>
      </c>
      <c r="BE276" s="150">
        <f t="shared" si="54"/>
        <v>0</v>
      </c>
      <c r="BF276" s="150">
        <f t="shared" si="55"/>
        <v>0</v>
      </c>
      <c r="BG276" s="150">
        <f t="shared" si="56"/>
        <v>0</v>
      </c>
      <c r="BH276" s="150">
        <f t="shared" si="57"/>
        <v>0</v>
      </c>
      <c r="BI276" s="150">
        <f t="shared" si="58"/>
        <v>0</v>
      </c>
      <c r="BJ276" s="17" t="s">
        <v>83</v>
      </c>
      <c r="BK276" s="150">
        <f t="shared" si="59"/>
        <v>0</v>
      </c>
      <c r="BL276" s="17" t="s">
        <v>199</v>
      </c>
      <c r="BM276" s="149" t="s">
        <v>1482</v>
      </c>
    </row>
    <row r="277" spans="2:65" s="1" customFormat="1" ht="16.5" customHeight="1" x14ac:dyDescent="0.2">
      <c r="B277" s="32"/>
      <c r="C277" s="179" t="s">
        <v>893</v>
      </c>
      <c r="D277" s="179" t="s">
        <v>1020</v>
      </c>
      <c r="E277" s="180" t="s">
        <v>3702</v>
      </c>
      <c r="F277" s="181" t="s">
        <v>3703</v>
      </c>
      <c r="G277" s="182" t="s">
        <v>2246</v>
      </c>
      <c r="H277" s="183">
        <v>1</v>
      </c>
      <c r="I277" s="184"/>
      <c r="J277" s="185">
        <f t="shared" si="50"/>
        <v>0</v>
      </c>
      <c r="K277" s="186"/>
      <c r="L277" s="187"/>
      <c r="M277" s="188" t="s">
        <v>1</v>
      </c>
      <c r="N277" s="189" t="s">
        <v>41</v>
      </c>
      <c r="P277" s="147">
        <f t="shared" si="51"/>
        <v>0</v>
      </c>
      <c r="Q277" s="147">
        <v>0</v>
      </c>
      <c r="R277" s="147">
        <f t="shared" si="52"/>
        <v>0</v>
      </c>
      <c r="S277" s="147">
        <v>0</v>
      </c>
      <c r="T277" s="148">
        <f t="shared" si="53"/>
        <v>0</v>
      </c>
      <c r="AR277" s="149" t="s">
        <v>498</v>
      </c>
      <c r="AT277" s="149" t="s">
        <v>1020</v>
      </c>
      <c r="AU277" s="149" t="s">
        <v>105</v>
      </c>
      <c r="AY277" s="17" t="s">
        <v>282</v>
      </c>
      <c r="BE277" s="150">
        <f t="shared" si="54"/>
        <v>0</v>
      </c>
      <c r="BF277" s="150">
        <f t="shared" si="55"/>
        <v>0</v>
      </c>
      <c r="BG277" s="150">
        <f t="shared" si="56"/>
        <v>0</v>
      </c>
      <c r="BH277" s="150">
        <f t="shared" si="57"/>
        <v>0</v>
      </c>
      <c r="BI277" s="150">
        <f t="shared" si="58"/>
        <v>0</v>
      </c>
      <c r="BJ277" s="17" t="s">
        <v>83</v>
      </c>
      <c r="BK277" s="150">
        <f t="shared" si="59"/>
        <v>0</v>
      </c>
      <c r="BL277" s="17" t="s">
        <v>199</v>
      </c>
      <c r="BM277" s="149" t="s">
        <v>1492</v>
      </c>
    </row>
    <row r="278" spans="2:65" s="1" customFormat="1" ht="16.5" customHeight="1" x14ac:dyDescent="0.2">
      <c r="B278" s="32"/>
      <c r="C278" s="137" t="s">
        <v>897</v>
      </c>
      <c r="D278" s="137" t="s">
        <v>284</v>
      </c>
      <c r="E278" s="138" t="s">
        <v>3704</v>
      </c>
      <c r="F278" s="139" t="s">
        <v>3705</v>
      </c>
      <c r="G278" s="140" t="s">
        <v>2246</v>
      </c>
      <c r="H278" s="141">
        <v>1</v>
      </c>
      <c r="I278" s="142"/>
      <c r="J278" s="143">
        <f t="shared" si="50"/>
        <v>0</v>
      </c>
      <c r="K278" s="144"/>
      <c r="L278" s="32"/>
      <c r="M278" s="145" t="s">
        <v>1</v>
      </c>
      <c r="N278" s="146" t="s">
        <v>41</v>
      </c>
      <c r="P278" s="147">
        <f t="shared" si="51"/>
        <v>0</v>
      </c>
      <c r="Q278" s="147">
        <v>0</v>
      </c>
      <c r="R278" s="147">
        <f t="shared" si="52"/>
        <v>0</v>
      </c>
      <c r="S278" s="147">
        <v>0</v>
      </c>
      <c r="T278" s="148">
        <f t="shared" si="53"/>
        <v>0</v>
      </c>
      <c r="AR278" s="149" t="s">
        <v>199</v>
      </c>
      <c r="AT278" s="149" t="s">
        <v>284</v>
      </c>
      <c r="AU278" s="149" t="s">
        <v>105</v>
      </c>
      <c r="AY278" s="17" t="s">
        <v>282</v>
      </c>
      <c r="BE278" s="150">
        <f t="shared" si="54"/>
        <v>0</v>
      </c>
      <c r="BF278" s="150">
        <f t="shared" si="55"/>
        <v>0</v>
      </c>
      <c r="BG278" s="150">
        <f t="shared" si="56"/>
        <v>0</v>
      </c>
      <c r="BH278" s="150">
        <f t="shared" si="57"/>
        <v>0</v>
      </c>
      <c r="BI278" s="150">
        <f t="shared" si="58"/>
        <v>0</v>
      </c>
      <c r="BJ278" s="17" t="s">
        <v>83</v>
      </c>
      <c r="BK278" s="150">
        <f t="shared" si="59"/>
        <v>0</v>
      </c>
      <c r="BL278" s="17" t="s">
        <v>199</v>
      </c>
      <c r="BM278" s="149" t="s">
        <v>1504</v>
      </c>
    </row>
    <row r="279" spans="2:65" s="1" customFormat="1" ht="16.5" customHeight="1" x14ac:dyDescent="0.2">
      <c r="B279" s="32"/>
      <c r="C279" s="179" t="s">
        <v>901</v>
      </c>
      <c r="D279" s="179" t="s">
        <v>1020</v>
      </c>
      <c r="E279" s="180" t="s">
        <v>3706</v>
      </c>
      <c r="F279" s="181" t="s">
        <v>3707</v>
      </c>
      <c r="G279" s="182" t="s">
        <v>2246</v>
      </c>
      <c r="H279" s="183">
        <v>1</v>
      </c>
      <c r="I279" s="184"/>
      <c r="J279" s="185">
        <f t="shared" si="50"/>
        <v>0</v>
      </c>
      <c r="K279" s="186"/>
      <c r="L279" s="187"/>
      <c r="M279" s="188" t="s">
        <v>1</v>
      </c>
      <c r="N279" s="189" t="s">
        <v>41</v>
      </c>
      <c r="P279" s="147">
        <f t="shared" si="51"/>
        <v>0</v>
      </c>
      <c r="Q279" s="147">
        <v>0</v>
      </c>
      <c r="R279" s="147">
        <f t="shared" si="52"/>
        <v>0</v>
      </c>
      <c r="S279" s="147">
        <v>0</v>
      </c>
      <c r="T279" s="148">
        <f t="shared" si="53"/>
        <v>0</v>
      </c>
      <c r="AR279" s="149" t="s">
        <v>498</v>
      </c>
      <c r="AT279" s="149" t="s">
        <v>1020</v>
      </c>
      <c r="AU279" s="149" t="s">
        <v>105</v>
      </c>
      <c r="AY279" s="17" t="s">
        <v>282</v>
      </c>
      <c r="BE279" s="150">
        <f t="shared" si="54"/>
        <v>0</v>
      </c>
      <c r="BF279" s="150">
        <f t="shared" si="55"/>
        <v>0</v>
      </c>
      <c r="BG279" s="150">
        <f t="shared" si="56"/>
        <v>0</v>
      </c>
      <c r="BH279" s="150">
        <f t="shared" si="57"/>
        <v>0</v>
      </c>
      <c r="BI279" s="150">
        <f t="shared" si="58"/>
        <v>0</v>
      </c>
      <c r="BJ279" s="17" t="s">
        <v>83</v>
      </c>
      <c r="BK279" s="150">
        <f t="shared" si="59"/>
        <v>0</v>
      </c>
      <c r="BL279" s="17" t="s">
        <v>199</v>
      </c>
      <c r="BM279" s="149" t="s">
        <v>1519</v>
      </c>
    </row>
    <row r="280" spans="2:65" s="1" customFormat="1" ht="16.5" customHeight="1" x14ac:dyDescent="0.2">
      <c r="B280" s="32"/>
      <c r="C280" s="137" t="s">
        <v>908</v>
      </c>
      <c r="D280" s="137" t="s">
        <v>284</v>
      </c>
      <c r="E280" s="138" t="s">
        <v>3708</v>
      </c>
      <c r="F280" s="139" t="s">
        <v>3709</v>
      </c>
      <c r="G280" s="140" t="s">
        <v>2246</v>
      </c>
      <c r="H280" s="141">
        <v>1</v>
      </c>
      <c r="I280" s="142"/>
      <c r="J280" s="143">
        <f t="shared" si="50"/>
        <v>0</v>
      </c>
      <c r="K280" s="144"/>
      <c r="L280" s="32"/>
      <c r="M280" s="145" t="s">
        <v>1</v>
      </c>
      <c r="N280" s="146" t="s">
        <v>41</v>
      </c>
      <c r="P280" s="147">
        <f t="shared" si="51"/>
        <v>0</v>
      </c>
      <c r="Q280" s="147">
        <v>0</v>
      </c>
      <c r="R280" s="147">
        <f t="shared" si="52"/>
        <v>0</v>
      </c>
      <c r="S280" s="147">
        <v>0</v>
      </c>
      <c r="T280" s="148">
        <f t="shared" si="53"/>
        <v>0</v>
      </c>
      <c r="AR280" s="149" t="s">
        <v>199</v>
      </c>
      <c r="AT280" s="149" t="s">
        <v>284</v>
      </c>
      <c r="AU280" s="149" t="s">
        <v>105</v>
      </c>
      <c r="AY280" s="17" t="s">
        <v>282</v>
      </c>
      <c r="BE280" s="150">
        <f t="shared" si="54"/>
        <v>0</v>
      </c>
      <c r="BF280" s="150">
        <f t="shared" si="55"/>
        <v>0</v>
      </c>
      <c r="BG280" s="150">
        <f t="shared" si="56"/>
        <v>0</v>
      </c>
      <c r="BH280" s="150">
        <f t="shared" si="57"/>
        <v>0</v>
      </c>
      <c r="BI280" s="150">
        <f t="shared" si="58"/>
        <v>0</v>
      </c>
      <c r="BJ280" s="17" t="s">
        <v>83</v>
      </c>
      <c r="BK280" s="150">
        <f t="shared" si="59"/>
        <v>0</v>
      </c>
      <c r="BL280" s="17" t="s">
        <v>199</v>
      </c>
      <c r="BM280" s="149" t="s">
        <v>1531</v>
      </c>
    </row>
    <row r="281" spans="2:65" s="1" customFormat="1" ht="16.5" customHeight="1" x14ac:dyDescent="0.2">
      <c r="B281" s="32"/>
      <c r="C281" s="179" t="s">
        <v>922</v>
      </c>
      <c r="D281" s="179" t="s">
        <v>1020</v>
      </c>
      <c r="E281" s="180" t="s">
        <v>3710</v>
      </c>
      <c r="F281" s="181" t="s">
        <v>3711</v>
      </c>
      <c r="G281" s="182" t="s">
        <v>2246</v>
      </c>
      <c r="H281" s="183">
        <v>1</v>
      </c>
      <c r="I281" s="184"/>
      <c r="J281" s="185">
        <f t="shared" si="50"/>
        <v>0</v>
      </c>
      <c r="K281" s="186"/>
      <c r="L281" s="187"/>
      <c r="M281" s="188" t="s">
        <v>1</v>
      </c>
      <c r="N281" s="189" t="s">
        <v>41</v>
      </c>
      <c r="P281" s="147">
        <f t="shared" si="51"/>
        <v>0</v>
      </c>
      <c r="Q281" s="147">
        <v>0</v>
      </c>
      <c r="R281" s="147">
        <f t="shared" si="52"/>
        <v>0</v>
      </c>
      <c r="S281" s="147">
        <v>0</v>
      </c>
      <c r="T281" s="148">
        <f t="shared" si="53"/>
        <v>0</v>
      </c>
      <c r="AR281" s="149" t="s">
        <v>498</v>
      </c>
      <c r="AT281" s="149" t="s">
        <v>1020</v>
      </c>
      <c r="AU281" s="149" t="s">
        <v>105</v>
      </c>
      <c r="AY281" s="17" t="s">
        <v>282</v>
      </c>
      <c r="BE281" s="150">
        <f t="shared" si="54"/>
        <v>0</v>
      </c>
      <c r="BF281" s="150">
        <f t="shared" si="55"/>
        <v>0</v>
      </c>
      <c r="BG281" s="150">
        <f t="shared" si="56"/>
        <v>0</v>
      </c>
      <c r="BH281" s="150">
        <f t="shared" si="57"/>
        <v>0</v>
      </c>
      <c r="BI281" s="150">
        <f t="shared" si="58"/>
        <v>0</v>
      </c>
      <c r="BJ281" s="17" t="s">
        <v>83</v>
      </c>
      <c r="BK281" s="150">
        <f t="shared" si="59"/>
        <v>0</v>
      </c>
      <c r="BL281" s="17" t="s">
        <v>199</v>
      </c>
      <c r="BM281" s="149" t="s">
        <v>3712</v>
      </c>
    </row>
    <row r="282" spans="2:65" s="1" customFormat="1" ht="16.5" customHeight="1" x14ac:dyDescent="0.2">
      <c r="B282" s="32"/>
      <c r="C282" s="137" t="s">
        <v>931</v>
      </c>
      <c r="D282" s="137" t="s">
        <v>284</v>
      </c>
      <c r="E282" s="138" t="s">
        <v>3713</v>
      </c>
      <c r="F282" s="139" t="s">
        <v>3714</v>
      </c>
      <c r="G282" s="140" t="s">
        <v>2246</v>
      </c>
      <c r="H282" s="141">
        <v>1</v>
      </c>
      <c r="I282" s="142"/>
      <c r="J282" s="143">
        <f t="shared" si="50"/>
        <v>0</v>
      </c>
      <c r="K282" s="144"/>
      <c r="L282" s="32"/>
      <c r="M282" s="145" t="s">
        <v>1</v>
      </c>
      <c r="N282" s="146" t="s">
        <v>41</v>
      </c>
      <c r="P282" s="147">
        <f t="shared" si="51"/>
        <v>0</v>
      </c>
      <c r="Q282" s="147">
        <v>0</v>
      </c>
      <c r="R282" s="147">
        <f t="shared" si="52"/>
        <v>0</v>
      </c>
      <c r="S282" s="147">
        <v>0</v>
      </c>
      <c r="T282" s="148">
        <f t="shared" si="53"/>
        <v>0</v>
      </c>
      <c r="AR282" s="149" t="s">
        <v>199</v>
      </c>
      <c r="AT282" s="149" t="s">
        <v>284</v>
      </c>
      <c r="AU282" s="149" t="s">
        <v>105</v>
      </c>
      <c r="AY282" s="17" t="s">
        <v>282</v>
      </c>
      <c r="BE282" s="150">
        <f t="shared" si="54"/>
        <v>0</v>
      </c>
      <c r="BF282" s="150">
        <f t="shared" si="55"/>
        <v>0</v>
      </c>
      <c r="BG282" s="150">
        <f t="shared" si="56"/>
        <v>0</v>
      </c>
      <c r="BH282" s="150">
        <f t="shared" si="57"/>
        <v>0</v>
      </c>
      <c r="BI282" s="150">
        <f t="shared" si="58"/>
        <v>0</v>
      </c>
      <c r="BJ282" s="17" t="s">
        <v>83</v>
      </c>
      <c r="BK282" s="150">
        <f t="shared" si="59"/>
        <v>0</v>
      </c>
      <c r="BL282" s="17" t="s">
        <v>199</v>
      </c>
      <c r="BM282" s="149" t="s">
        <v>1540</v>
      </c>
    </row>
    <row r="283" spans="2:65" s="11" customFormat="1" ht="22.9" customHeight="1" x14ac:dyDescent="0.2">
      <c r="B283" s="125"/>
      <c r="D283" s="126" t="s">
        <v>75</v>
      </c>
      <c r="E283" s="135" t="s">
        <v>205</v>
      </c>
      <c r="F283" s="135" t="s">
        <v>3715</v>
      </c>
      <c r="I283" s="128"/>
      <c r="J283" s="136">
        <f>BK283</f>
        <v>0</v>
      </c>
      <c r="L283" s="125"/>
      <c r="M283" s="130"/>
      <c r="P283" s="131">
        <f>P284</f>
        <v>0</v>
      </c>
      <c r="R283" s="131">
        <f>R284</f>
        <v>0</v>
      </c>
      <c r="T283" s="132">
        <f>T284</f>
        <v>0</v>
      </c>
      <c r="AR283" s="126" t="s">
        <v>83</v>
      </c>
      <c r="AT283" s="133" t="s">
        <v>75</v>
      </c>
      <c r="AU283" s="133" t="s">
        <v>83</v>
      </c>
      <c r="AY283" s="126" t="s">
        <v>282</v>
      </c>
      <c r="BK283" s="134">
        <f>BK284</f>
        <v>0</v>
      </c>
    </row>
    <row r="284" spans="2:65" s="11" customFormat="1" ht="20.85" customHeight="1" x14ac:dyDescent="0.2">
      <c r="B284" s="125"/>
      <c r="D284" s="126" t="s">
        <v>75</v>
      </c>
      <c r="E284" s="135" t="s">
        <v>1401</v>
      </c>
      <c r="F284" s="135" t="s">
        <v>3716</v>
      </c>
      <c r="I284" s="128"/>
      <c r="J284" s="136">
        <f>BK284</f>
        <v>0</v>
      </c>
      <c r="L284" s="125"/>
      <c r="M284" s="130"/>
      <c r="P284" s="131">
        <f>SUM(P285:P288)</f>
        <v>0</v>
      </c>
      <c r="R284" s="131">
        <f>SUM(R285:R288)</f>
        <v>0</v>
      </c>
      <c r="T284" s="132">
        <f>SUM(T285:T288)</f>
        <v>0</v>
      </c>
      <c r="AR284" s="126" t="s">
        <v>83</v>
      </c>
      <c r="AT284" s="133" t="s">
        <v>75</v>
      </c>
      <c r="AU284" s="133" t="s">
        <v>85</v>
      </c>
      <c r="AY284" s="126" t="s">
        <v>282</v>
      </c>
      <c r="BK284" s="134">
        <f>SUM(BK285:BK288)</f>
        <v>0</v>
      </c>
    </row>
    <row r="285" spans="2:65" s="1" customFormat="1" ht="16.5" customHeight="1" x14ac:dyDescent="0.2">
      <c r="B285" s="32"/>
      <c r="C285" s="179" t="s">
        <v>935</v>
      </c>
      <c r="D285" s="179" t="s">
        <v>1020</v>
      </c>
      <c r="E285" s="180" t="s">
        <v>3717</v>
      </c>
      <c r="F285" s="181" t="s">
        <v>3699</v>
      </c>
      <c r="G285" s="182" t="s">
        <v>2246</v>
      </c>
      <c r="H285" s="183">
        <v>1</v>
      </c>
      <c r="I285" s="184"/>
      <c r="J285" s="185">
        <f>ROUND(I285*H285,2)</f>
        <v>0</v>
      </c>
      <c r="K285" s="186"/>
      <c r="L285" s="187"/>
      <c r="M285" s="188" t="s">
        <v>1</v>
      </c>
      <c r="N285" s="189" t="s">
        <v>41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498</v>
      </c>
      <c r="AT285" s="149" t="s">
        <v>1020</v>
      </c>
      <c r="AU285" s="149" t="s">
        <v>105</v>
      </c>
      <c r="AY285" s="17" t="s">
        <v>282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199</v>
      </c>
      <c r="BM285" s="149" t="s">
        <v>1548</v>
      </c>
    </row>
    <row r="286" spans="2:65" s="1" customFormat="1" ht="16.5" customHeight="1" x14ac:dyDescent="0.2">
      <c r="B286" s="32"/>
      <c r="C286" s="137" t="s">
        <v>940</v>
      </c>
      <c r="D286" s="137" t="s">
        <v>284</v>
      </c>
      <c r="E286" s="138" t="s">
        <v>3718</v>
      </c>
      <c r="F286" s="139" t="s">
        <v>3701</v>
      </c>
      <c r="G286" s="140" t="s">
        <v>2246</v>
      </c>
      <c r="H286" s="141">
        <v>1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41</v>
      </c>
      <c r="P286" s="147">
        <f>O286*H286</f>
        <v>0</v>
      </c>
      <c r="Q286" s="147">
        <v>0</v>
      </c>
      <c r="R286" s="147">
        <f>Q286*H286</f>
        <v>0</v>
      </c>
      <c r="S286" s="147">
        <v>0</v>
      </c>
      <c r="T286" s="148">
        <f>S286*H286</f>
        <v>0</v>
      </c>
      <c r="AR286" s="149" t="s">
        <v>199</v>
      </c>
      <c r="AT286" s="149" t="s">
        <v>284</v>
      </c>
      <c r="AU286" s="149" t="s">
        <v>105</v>
      </c>
      <c r="AY286" s="17" t="s">
        <v>282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199</v>
      </c>
      <c r="BM286" s="149" t="s">
        <v>1559</v>
      </c>
    </row>
    <row r="287" spans="2:65" s="1" customFormat="1" ht="16.5" customHeight="1" x14ac:dyDescent="0.2">
      <c r="B287" s="32"/>
      <c r="C287" s="179" t="s">
        <v>951</v>
      </c>
      <c r="D287" s="179" t="s">
        <v>1020</v>
      </c>
      <c r="E287" s="180" t="s">
        <v>3719</v>
      </c>
      <c r="F287" s="181" t="s">
        <v>3720</v>
      </c>
      <c r="G287" s="182" t="s">
        <v>2246</v>
      </c>
      <c r="H287" s="183">
        <v>4</v>
      </c>
      <c r="I287" s="184"/>
      <c r="J287" s="185">
        <f>ROUND(I287*H287,2)</f>
        <v>0</v>
      </c>
      <c r="K287" s="186"/>
      <c r="L287" s="187"/>
      <c r="M287" s="188" t="s">
        <v>1</v>
      </c>
      <c r="N287" s="189" t="s">
        <v>41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498</v>
      </c>
      <c r="AT287" s="149" t="s">
        <v>1020</v>
      </c>
      <c r="AU287" s="149" t="s">
        <v>105</v>
      </c>
      <c r="AY287" s="17" t="s">
        <v>282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199</v>
      </c>
      <c r="BM287" s="149" t="s">
        <v>1567</v>
      </c>
    </row>
    <row r="288" spans="2:65" s="1" customFormat="1" ht="16.5" customHeight="1" x14ac:dyDescent="0.2">
      <c r="B288" s="32"/>
      <c r="C288" s="137" t="s">
        <v>956</v>
      </c>
      <c r="D288" s="137" t="s">
        <v>284</v>
      </c>
      <c r="E288" s="138" t="s">
        <v>3721</v>
      </c>
      <c r="F288" s="139" t="s">
        <v>3722</v>
      </c>
      <c r="G288" s="140" t="s">
        <v>2246</v>
      </c>
      <c r="H288" s="141">
        <v>4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199</v>
      </c>
      <c r="AT288" s="149" t="s">
        <v>284</v>
      </c>
      <c r="AU288" s="149" t="s">
        <v>105</v>
      </c>
      <c r="AY288" s="17" t="s">
        <v>282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199</v>
      </c>
      <c r="BM288" s="149" t="s">
        <v>1578</v>
      </c>
    </row>
    <row r="289" spans="2:65" s="11" customFormat="1" ht="22.9" customHeight="1" x14ac:dyDescent="0.2">
      <c r="B289" s="125"/>
      <c r="D289" s="126" t="s">
        <v>75</v>
      </c>
      <c r="E289" s="135" t="s">
        <v>416</v>
      </c>
      <c r="F289" s="135" t="s">
        <v>3715</v>
      </c>
      <c r="I289" s="128"/>
      <c r="J289" s="136">
        <f>BK289</f>
        <v>0</v>
      </c>
      <c r="L289" s="125"/>
      <c r="M289" s="130"/>
      <c r="P289" s="131">
        <f>P290</f>
        <v>0</v>
      </c>
      <c r="R289" s="131">
        <f>R290</f>
        <v>0</v>
      </c>
      <c r="T289" s="132">
        <f>T290</f>
        <v>0</v>
      </c>
      <c r="AR289" s="126" t="s">
        <v>83</v>
      </c>
      <c r="AT289" s="133" t="s">
        <v>75</v>
      </c>
      <c r="AU289" s="133" t="s">
        <v>83</v>
      </c>
      <c r="AY289" s="126" t="s">
        <v>282</v>
      </c>
      <c r="BK289" s="134">
        <f>BK290</f>
        <v>0</v>
      </c>
    </row>
    <row r="290" spans="2:65" s="11" customFormat="1" ht="20.85" customHeight="1" x14ac:dyDescent="0.2">
      <c r="B290" s="125"/>
      <c r="D290" s="126" t="s">
        <v>75</v>
      </c>
      <c r="E290" s="135" t="s">
        <v>1452</v>
      </c>
      <c r="F290" s="135" t="s">
        <v>3723</v>
      </c>
      <c r="I290" s="128"/>
      <c r="J290" s="136">
        <f>BK290</f>
        <v>0</v>
      </c>
      <c r="L290" s="125"/>
      <c r="M290" s="130"/>
      <c r="P290" s="131">
        <f>SUM(P291:P292)</f>
        <v>0</v>
      </c>
      <c r="R290" s="131">
        <f>SUM(R291:R292)</f>
        <v>0</v>
      </c>
      <c r="T290" s="132">
        <f>SUM(T291:T292)</f>
        <v>0</v>
      </c>
      <c r="AR290" s="126" t="s">
        <v>83</v>
      </c>
      <c r="AT290" s="133" t="s">
        <v>75</v>
      </c>
      <c r="AU290" s="133" t="s">
        <v>85</v>
      </c>
      <c r="AY290" s="126" t="s">
        <v>282</v>
      </c>
      <c r="BK290" s="134">
        <f>SUM(BK291:BK292)</f>
        <v>0</v>
      </c>
    </row>
    <row r="291" spans="2:65" s="1" customFormat="1" ht="16.5" customHeight="1" x14ac:dyDescent="0.2">
      <c r="B291" s="32"/>
      <c r="C291" s="179" t="s">
        <v>964</v>
      </c>
      <c r="D291" s="179" t="s">
        <v>1020</v>
      </c>
      <c r="E291" s="180" t="s">
        <v>3724</v>
      </c>
      <c r="F291" s="181" t="s">
        <v>3703</v>
      </c>
      <c r="G291" s="182" t="s">
        <v>2246</v>
      </c>
      <c r="H291" s="183">
        <v>2</v>
      </c>
      <c r="I291" s="184"/>
      <c r="J291" s="185">
        <f>ROUND(I291*H291,2)</f>
        <v>0</v>
      </c>
      <c r="K291" s="186"/>
      <c r="L291" s="187"/>
      <c r="M291" s="188" t="s">
        <v>1</v>
      </c>
      <c r="N291" s="189" t="s">
        <v>41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498</v>
      </c>
      <c r="AT291" s="149" t="s">
        <v>1020</v>
      </c>
      <c r="AU291" s="149" t="s">
        <v>105</v>
      </c>
      <c r="AY291" s="17" t="s">
        <v>282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199</v>
      </c>
      <c r="BM291" s="149" t="s">
        <v>1588</v>
      </c>
    </row>
    <row r="292" spans="2:65" s="1" customFormat="1" ht="16.5" customHeight="1" x14ac:dyDescent="0.2">
      <c r="B292" s="32"/>
      <c r="C292" s="137" t="s">
        <v>968</v>
      </c>
      <c r="D292" s="137" t="s">
        <v>284</v>
      </c>
      <c r="E292" s="138" t="s">
        <v>3725</v>
      </c>
      <c r="F292" s="139" t="s">
        <v>3705</v>
      </c>
      <c r="G292" s="140" t="s">
        <v>2246</v>
      </c>
      <c r="H292" s="141">
        <v>2</v>
      </c>
      <c r="I292" s="142"/>
      <c r="J292" s="143">
        <f>ROUND(I292*H292,2)</f>
        <v>0</v>
      </c>
      <c r="K292" s="144"/>
      <c r="L292" s="32"/>
      <c r="M292" s="145" t="s">
        <v>1</v>
      </c>
      <c r="N292" s="146" t="s">
        <v>41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199</v>
      </c>
      <c r="AT292" s="149" t="s">
        <v>284</v>
      </c>
      <c r="AU292" s="149" t="s">
        <v>105</v>
      </c>
      <c r="AY292" s="17" t="s">
        <v>282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199</v>
      </c>
      <c r="BM292" s="149" t="s">
        <v>1598</v>
      </c>
    </row>
    <row r="293" spans="2:65" s="11" customFormat="1" ht="22.9" customHeight="1" x14ac:dyDescent="0.2">
      <c r="B293" s="125"/>
      <c r="D293" s="126" t="s">
        <v>75</v>
      </c>
      <c r="E293" s="135" t="s">
        <v>208</v>
      </c>
      <c r="F293" s="135" t="s">
        <v>3726</v>
      </c>
      <c r="I293" s="128"/>
      <c r="J293" s="136">
        <f>BK293</f>
        <v>0</v>
      </c>
      <c r="L293" s="125"/>
      <c r="M293" s="130"/>
      <c r="P293" s="131">
        <f>SUM(P294:P306)</f>
        <v>0</v>
      </c>
      <c r="R293" s="131">
        <f>SUM(R294:R306)</f>
        <v>0</v>
      </c>
      <c r="T293" s="132">
        <f>SUM(T294:T306)</f>
        <v>0</v>
      </c>
      <c r="AR293" s="126" t="s">
        <v>83</v>
      </c>
      <c r="AT293" s="133" t="s">
        <v>75</v>
      </c>
      <c r="AU293" s="133" t="s">
        <v>83</v>
      </c>
      <c r="AY293" s="126" t="s">
        <v>282</v>
      </c>
      <c r="BK293" s="134">
        <f>SUM(BK294:BK306)</f>
        <v>0</v>
      </c>
    </row>
    <row r="294" spans="2:65" s="1" customFormat="1" ht="16.5" customHeight="1" x14ac:dyDescent="0.2">
      <c r="B294" s="32"/>
      <c r="C294" s="179" t="s">
        <v>973</v>
      </c>
      <c r="D294" s="179" t="s">
        <v>1020</v>
      </c>
      <c r="E294" s="180" t="s">
        <v>3727</v>
      </c>
      <c r="F294" s="181" t="s">
        <v>3728</v>
      </c>
      <c r="G294" s="182" t="s">
        <v>3492</v>
      </c>
      <c r="H294" s="183">
        <v>5002</v>
      </c>
      <c r="I294" s="184"/>
      <c r="J294" s="185">
        <f t="shared" ref="J294:J306" si="60">ROUND(I294*H294,2)</f>
        <v>0</v>
      </c>
      <c r="K294" s="186"/>
      <c r="L294" s="187"/>
      <c r="M294" s="188" t="s">
        <v>1</v>
      </c>
      <c r="N294" s="189" t="s">
        <v>41</v>
      </c>
      <c r="P294" s="147">
        <f t="shared" ref="P294:P306" si="61">O294*H294</f>
        <v>0</v>
      </c>
      <c r="Q294" s="147">
        <v>0</v>
      </c>
      <c r="R294" s="147">
        <f t="shared" ref="R294:R306" si="62">Q294*H294</f>
        <v>0</v>
      </c>
      <c r="S294" s="147">
        <v>0</v>
      </c>
      <c r="T294" s="148">
        <f t="shared" ref="T294:T306" si="63">S294*H294</f>
        <v>0</v>
      </c>
      <c r="AR294" s="149" t="s">
        <v>498</v>
      </c>
      <c r="AT294" s="149" t="s">
        <v>1020</v>
      </c>
      <c r="AU294" s="149" t="s">
        <v>85</v>
      </c>
      <c r="AY294" s="17" t="s">
        <v>282</v>
      </c>
      <c r="BE294" s="150">
        <f t="shared" ref="BE294:BE306" si="64">IF(N294="základní",J294,0)</f>
        <v>0</v>
      </c>
      <c r="BF294" s="150">
        <f t="shared" ref="BF294:BF306" si="65">IF(N294="snížená",J294,0)</f>
        <v>0</v>
      </c>
      <c r="BG294" s="150">
        <f t="shared" ref="BG294:BG306" si="66">IF(N294="zákl. přenesená",J294,0)</f>
        <v>0</v>
      </c>
      <c r="BH294" s="150">
        <f t="shared" ref="BH294:BH306" si="67">IF(N294="sníž. přenesená",J294,0)</f>
        <v>0</v>
      </c>
      <c r="BI294" s="150">
        <f t="shared" ref="BI294:BI306" si="68">IF(N294="nulová",J294,0)</f>
        <v>0</v>
      </c>
      <c r="BJ294" s="17" t="s">
        <v>83</v>
      </c>
      <c r="BK294" s="150">
        <f t="shared" ref="BK294:BK306" si="69">ROUND(I294*H294,2)</f>
        <v>0</v>
      </c>
      <c r="BL294" s="17" t="s">
        <v>199</v>
      </c>
      <c r="BM294" s="149" t="s">
        <v>1615</v>
      </c>
    </row>
    <row r="295" spans="2:65" s="1" customFormat="1" ht="16.5" customHeight="1" x14ac:dyDescent="0.2">
      <c r="B295" s="32"/>
      <c r="C295" s="137" t="s">
        <v>977</v>
      </c>
      <c r="D295" s="137" t="s">
        <v>284</v>
      </c>
      <c r="E295" s="138" t="s">
        <v>3729</v>
      </c>
      <c r="F295" s="139" t="s">
        <v>3730</v>
      </c>
      <c r="G295" s="140" t="s">
        <v>3492</v>
      </c>
      <c r="H295" s="141">
        <v>5002</v>
      </c>
      <c r="I295" s="142"/>
      <c r="J295" s="143">
        <f t="shared" si="60"/>
        <v>0</v>
      </c>
      <c r="K295" s="144"/>
      <c r="L295" s="32"/>
      <c r="M295" s="145" t="s">
        <v>1</v>
      </c>
      <c r="N295" s="146" t="s">
        <v>41</v>
      </c>
      <c r="P295" s="147">
        <f t="shared" si="61"/>
        <v>0</v>
      </c>
      <c r="Q295" s="147">
        <v>0</v>
      </c>
      <c r="R295" s="147">
        <f t="shared" si="62"/>
        <v>0</v>
      </c>
      <c r="S295" s="147">
        <v>0</v>
      </c>
      <c r="T295" s="148">
        <f t="shared" si="63"/>
        <v>0</v>
      </c>
      <c r="AR295" s="149" t="s">
        <v>199</v>
      </c>
      <c r="AT295" s="149" t="s">
        <v>284</v>
      </c>
      <c r="AU295" s="149" t="s">
        <v>85</v>
      </c>
      <c r="AY295" s="17" t="s">
        <v>282</v>
      </c>
      <c r="BE295" s="150">
        <f t="shared" si="64"/>
        <v>0</v>
      </c>
      <c r="BF295" s="150">
        <f t="shared" si="65"/>
        <v>0</v>
      </c>
      <c r="BG295" s="150">
        <f t="shared" si="66"/>
        <v>0</v>
      </c>
      <c r="BH295" s="150">
        <f t="shared" si="67"/>
        <v>0</v>
      </c>
      <c r="BI295" s="150">
        <f t="shared" si="68"/>
        <v>0</v>
      </c>
      <c r="BJ295" s="17" t="s">
        <v>83</v>
      </c>
      <c r="BK295" s="150">
        <f t="shared" si="69"/>
        <v>0</v>
      </c>
      <c r="BL295" s="17" t="s">
        <v>199</v>
      </c>
      <c r="BM295" s="149" t="s">
        <v>1623</v>
      </c>
    </row>
    <row r="296" spans="2:65" s="1" customFormat="1" ht="16.5" customHeight="1" x14ac:dyDescent="0.2">
      <c r="B296" s="32"/>
      <c r="C296" s="179" t="s">
        <v>981</v>
      </c>
      <c r="D296" s="179" t="s">
        <v>1020</v>
      </c>
      <c r="E296" s="180" t="s">
        <v>3731</v>
      </c>
      <c r="F296" s="181" t="s">
        <v>3732</v>
      </c>
      <c r="G296" s="182" t="s">
        <v>3492</v>
      </c>
      <c r="H296" s="183">
        <v>588</v>
      </c>
      <c r="I296" s="184"/>
      <c r="J296" s="185">
        <f t="shared" si="60"/>
        <v>0</v>
      </c>
      <c r="K296" s="186"/>
      <c r="L296" s="187"/>
      <c r="M296" s="188" t="s">
        <v>1</v>
      </c>
      <c r="N296" s="189" t="s">
        <v>41</v>
      </c>
      <c r="P296" s="147">
        <f t="shared" si="61"/>
        <v>0</v>
      </c>
      <c r="Q296" s="147">
        <v>0</v>
      </c>
      <c r="R296" s="147">
        <f t="shared" si="62"/>
        <v>0</v>
      </c>
      <c r="S296" s="147">
        <v>0</v>
      </c>
      <c r="T296" s="148">
        <f t="shared" si="63"/>
        <v>0</v>
      </c>
      <c r="AR296" s="149" t="s">
        <v>498</v>
      </c>
      <c r="AT296" s="149" t="s">
        <v>1020</v>
      </c>
      <c r="AU296" s="149" t="s">
        <v>85</v>
      </c>
      <c r="AY296" s="17" t="s">
        <v>282</v>
      </c>
      <c r="BE296" s="150">
        <f t="shared" si="64"/>
        <v>0</v>
      </c>
      <c r="BF296" s="150">
        <f t="shared" si="65"/>
        <v>0</v>
      </c>
      <c r="BG296" s="150">
        <f t="shared" si="66"/>
        <v>0</v>
      </c>
      <c r="BH296" s="150">
        <f t="shared" si="67"/>
        <v>0</v>
      </c>
      <c r="BI296" s="150">
        <f t="shared" si="68"/>
        <v>0</v>
      </c>
      <c r="BJ296" s="17" t="s">
        <v>83</v>
      </c>
      <c r="BK296" s="150">
        <f t="shared" si="69"/>
        <v>0</v>
      </c>
      <c r="BL296" s="17" t="s">
        <v>199</v>
      </c>
      <c r="BM296" s="149" t="s">
        <v>1637</v>
      </c>
    </row>
    <row r="297" spans="2:65" s="1" customFormat="1" ht="16.5" customHeight="1" x14ac:dyDescent="0.2">
      <c r="B297" s="32"/>
      <c r="C297" s="137" t="s">
        <v>987</v>
      </c>
      <c r="D297" s="137" t="s">
        <v>284</v>
      </c>
      <c r="E297" s="138" t="s">
        <v>3733</v>
      </c>
      <c r="F297" s="139" t="s">
        <v>3734</v>
      </c>
      <c r="G297" s="140" t="s">
        <v>3492</v>
      </c>
      <c r="H297" s="141">
        <v>588</v>
      </c>
      <c r="I297" s="142"/>
      <c r="J297" s="143">
        <f t="shared" si="60"/>
        <v>0</v>
      </c>
      <c r="K297" s="144"/>
      <c r="L297" s="32"/>
      <c r="M297" s="145" t="s">
        <v>1</v>
      </c>
      <c r="N297" s="146" t="s">
        <v>41</v>
      </c>
      <c r="P297" s="147">
        <f t="shared" si="61"/>
        <v>0</v>
      </c>
      <c r="Q297" s="147">
        <v>0</v>
      </c>
      <c r="R297" s="147">
        <f t="shared" si="62"/>
        <v>0</v>
      </c>
      <c r="S297" s="147">
        <v>0</v>
      </c>
      <c r="T297" s="148">
        <f t="shared" si="63"/>
        <v>0</v>
      </c>
      <c r="AR297" s="149" t="s">
        <v>199</v>
      </c>
      <c r="AT297" s="149" t="s">
        <v>284</v>
      </c>
      <c r="AU297" s="149" t="s">
        <v>85</v>
      </c>
      <c r="AY297" s="17" t="s">
        <v>282</v>
      </c>
      <c r="BE297" s="150">
        <f t="shared" si="64"/>
        <v>0</v>
      </c>
      <c r="BF297" s="150">
        <f t="shared" si="65"/>
        <v>0</v>
      </c>
      <c r="BG297" s="150">
        <f t="shared" si="66"/>
        <v>0</v>
      </c>
      <c r="BH297" s="150">
        <f t="shared" si="67"/>
        <v>0</v>
      </c>
      <c r="BI297" s="150">
        <f t="shared" si="68"/>
        <v>0</v>
      </c>
      <c r="BJ297" s="17" t="s">
        <v>83</v>
      </c>
      <c r="BK297" s="150">
        <f t="shared" si="69"/>
        <v>0</v>
      </c>
      <c r="BL297" s="17" t="s">
        <v>199</v>
      </c>
      <c r="BM297" s="149" t="s">
        <v>1647</v>
      </c>
    </row>
    <row r="298" spans="2:65" s="1" customFormat="1" ht="16.5" customHeight="1" x14ac:dyDescent="0.2">
      <c r="B298" s="32"/>
      <c r="C298" s="179" t="s">
        <v>992</v>
      </c>
      <c r="D298" s="179" t="s">
        <v>1020</v>
      </c>
      <c r="E298" s="180" t="s">
        <v>3735</v>
      </c>
      <c r="F298" s="181" t="s">
        <v>3736</v>
      </c>
      <c r="G298" s="182" t="s">
        <v>3492</v>
      </c>
      <c r="H298" s="183">
        <v>291</v>
      </c>
      <c r="I298" s="184"/>
      <c r="J298" s="185">
        <f t="shared" si="60"/>
        <v>0</v>
      </c>
      <c r="K298" s="186"/>
      <c r="L298" s="187"/>
      <c r="M298" s="188" t="s">
        <v>1</v>
      </c>
      <c r="N298" s="189" t="s">
        <v>41</v>
      </c>
      <c r="P298" s="147">
        <f t="shared" si="61"/>
        <v>0</v>
      </c>
      <c r="Q298" s="147">
        <v>0</v>
      </c>
      <c r="R298" s="147">
        <f t="shared" si="62"/>
        <v>0</v>
      </c>
      <c r="S298" s="147">
        <v>0</v>
      </c>
      <c r="T298" s="148">
        <f t="shared" si="63"/>
        <v>0</v>
      </c>
      <c r="AR298" s="149" t="s">
        <v>498</v>
      </c>
      <c r="AT298" s="149" t="s">
        <v>1020</v>
      </c>
      <c r="AU298" s="149" t="s">
        <v>85</v>
      </c>
      <c r="AY298" s="17" t="s">
        <v>282</v>
      </c>
      <c r="BE298" s="150">
        <f t="shared" si="64"/>
        <v>0</v>
      </c>
      <c r="BF298" s="150">
        <f t="shared" si="65"/>
        <v>0</v>
      </c>
      <c r="BG298" s="150">
        <f t="shared" si="66"/>
        <v>0</v>
      </c>
      <c r="BH298" s="150">
        <f t="shared" si="67"/>
        <v>0</v>
      </c>
      <c r="BI298" s="150">
        <f t="shared" si="68"/>
        <v>0</v>
      </c>
      <c r="BJ298" s="17" t="s">
        <v>83</v>
      </c>
      <c r="BK298" s="150">
        <f t="shared" si="69"/>
        <v>0</v>
      </c>
      <c r="BL298" s="17" t="s">
        <v>199</v>
      </c>
      <c r="BM298" s="149" t="s">
        <v>1659</v>
      </c>
    </row>
    <row r="299" spans="2:65" s="1" customFormat="1" ht="16.5" customHeight="1" x14ac:dyDescent="0.2">
      <c r="B299" s="32"/>
      <c r="C299" s="137" t="s">
        <v>1001</v>
      </c>
      <c r="D299" s="137" t="s">
        <v>284</v>
      </c>
      <c r="E299" s="138" t="s">
        <v>3737</v>
      </c>
      <c r="F299" s="139" t="s">
        <v>3738</v>
      </c>
      <c r="G299" s="140" t="s">
        <v>3492</v>
      </c>
      <c r="H299" s="141">
        <v>291</v>
      </c>
      <c r="I299" s="142"/>
      <c r="J299" s="143">
        <f t="shared" si="60"/>
        <v>0</v>
      </c>
      <c r="K299" s="144"/>
      <c r="L299" s="32"/>
      <c r="M299" s="145" t="s">
        <v>1</v>
      </c>
      <c r="N299" s="146" t="s">
        <v>41</v>
      </c>
      <c r="P299" s="147">
        <f t="shared" si="61"/>
        <v>0</v>
      </c>
      <c r="Q299" s="147">
        <v>0</v>
      </c>
      <c r="R299" s="147">
        <f t="shared" si="62"/>
        <v>0</v>
      </c>
      <c r="S299" s="147">
        <v>0</v>
      </c>
      <c r="T299" s="148">
        <f t="shared" si="63"/>
        <v>0</v>
      </c>
      <c r="AR299" s="149" t="s">
        <v>199</v>
      </c>
      <c r="AT299" s="149" t="s">
        <v>284</v>
      </c>
      <c r="AU299" s="149" t="s">
        <v>85</v>
      </c>
      <c r="AY299" s="17" t="s">
        <v>282</v>
      </c>
      <c r="BE299" s="150">
        <f t="shared" si="64"/>
        <v>0</v>
      </c>
      <c r="BF299" s="150">
        <f t="shared" si="65"/>
        <v>0</v>
      </c>
      <c r="BG299" s="150">
        <f t="shared" si="66"/>
        <v>0</v>
      </c>
      <c r="BH299" s="150">
        <f t="shared" si="67"/>
        <v>0</v>
      </c>
      <c r="BI299" s="150">
        <f t="shared" si="68"/>
        <v>0</v>
      </c>
      <c r="BJ299" s="17" t="s">
        <v>83</v>
      </c>
      <c r="BK299" s="150">
        <f t="shared" si="69"/>
        <v>0</v>
      </c>
      <c r="BL299" s="17" t="s">
        <v>199</v>
      </c>
      <c r="BM299" s="149" t="s">
        <v>1668</v>
      </c>
    </row>
    <row r="300" spans="2:65" s="1" customFormat="1" ht="21.75" customHeight="1" x14ac:dyDescent="0.2">
      <c r="B300" s="32"/>
      <c r="C300" s="179" t="s">
        <v>1007</v>
      </c>
      <c r="D300" s="179" t="s">
        <v>1020</v>
      </c>
      <c r="E300" s="180" t="s">
        <v>3739</v>
      </c>
      <c r="F300" s="181" t="s">
        <v>3740</v>
      </c>
      <c r="G300" s="182" t="s">
        <v>287</v>
      </c>
      <c r="H300" s="183">
        <v>907</v>
      </c>
      <c r="I300" s="184"/>
      <c r="J300" s="185">
        <f t="shared" si="60"/>
        <v>0</v>
      </c>
      <c r="K300" s="186"/>
      <c r="L300" s="187"/>
      <c r="M300" s="188" t="s">
        <v>1</v>
      </c>
      <c r="N300" s="189" t="s">
        <v>41</v>
      </c>
      <c r="P300" s="147">
        <f t="shared" si="61"/>
        <v>0</v>
      </c>
      <c r="Q300" s="147">
        <v>0</v>
      </c>
      <c r="R300" s="147">
        <f t="shared" si="62"/>
        <v>0</v>
      </c>
      <c r="S300" s="147">
        <v>0</v>
      </c>
      <c r="T300" s="148">
        <f t="shared" si="63"/>
        <v>0</v>
      </c>
      <c r="AR300" s="149" t="s">
        <v>498</v>
      </c>
      <c r="AT300" s="149" t="s">
        <v>1020</v>
      </c>
      <c r="AU300" s="149" t="s">
        <v>85</v>
      </c>
      <c r="AY300" s="17" t="s">
        <v>282</v>
      </c>
      <c r="BE300" s="150">
        <f t="shared" si="64"/>
        <v>0</v>
      </c>
      <c r="BF300" s="150">
        <f t="shared" si="65"/>
        <v>0</v>
      </c>
      <c r="BG300" s="150">
        <f t="shared" si="66"/>
        <v>0</v>
      </c>
      <c r="BH300" s="150">
        <f t="shared" si="67"/>
        <v>0</v>
      </c>
      <c r="BI300" s="150">
        <f t="shared" si="68"/>
        <v>0</v>
      </c>
      <c r="BJ300" s="17" t="s">
        <v>83</v>
      </c>
      <c r="BK300" s="150">
        <f t="shared" si="69"/>
        <v>0</v>
      </c>
      <c r="BL300" s="17" t="s">
        <v>199</v>
      </c>
      <c r="BM300" s="149" t="s">
        <v>1677</v>
      </c>
    </row>
    <row r="301" spans="2:65" s="1" customFormat="1" ht="21.75" customHeight="1" x14ac:dyDescent="0.2">
      <c r="B301" s="32"/>
      <c r="C301" s="137" t="s">
        <v>1011</v>
      </c>
      <c r="D301" s="137" t="s">
        <v>284</v>
      </c>
      <c r="E301" s="138" t="s">
        <v>3741</v>
      </c>
      <c r="F301" s="139" t="s">
        <v>3742</v>
      </c>
      <c r="G301" s="140" t="s">
        <v>287</v>
      </c>
      <c r="H301" s="141">
        <v>907</v>
      </c>
      <c r="I301" s="142"/>
      <c r="J301" s="143">
        <f t="shared" si="60"/>
        <v>0</v>
      </c>
      <c r="K301" s="144"/>
      <c r="L301" s="32"/>
      <c r="M301" s="145" t="s">
        <v>1</v>
      </c>
      <c r="N301" s="146" t="s">
        <v>41</v>
      </c>
      <c r="P301" s="147">
        <f t="shared" si="61"/>
        <v>0</v>
      </c>
      <c r="Q301" s="147">
        <v>0</v>
      </c>
      <c r="R301" s="147">
        <f t="shared" si="62"/>
        <v>0</v>
      </c>
      <c r="S301" s="147">
        <v>0</v>
      </c>
      <c r="T301" s="148">
        <f t="shared" si="63"/>
        <v>0</v>
      </c>
      <c r="AR301" s="149" t="s">
        <v>199</v>
      </c>
      <c r="AT301" s="149" t="s">
        <v>284</v>
      </c>
      <c r="AU301" s="149" t="s">
        <v>85</v>
      </c>
      <c r="AY301" s="17" t="s">
        <v>282</v>
      </c>
      <c r="BE301" s="150">
        <f t="shared" si="64"/>
        <v>0</v>
      </c>
      <c r="BF301" s="150">
        <f t="shared" si="65"/>
        <v>0</v>
      </c>
      <c r="BG301" s="150">
        <f t="shared" si="66"/>
        <v>0</v>
      </c>
      <c r="BH301" s="150">
        <f t="shared" si="67"/>
        <v>0</v>
      </c>
      <c r="BI301" s="150">
        <f t="shared" si="68"/>
        <v>0</v>
      </c>
      <c r="BJ301" s="17" t="s">
        <v>83</v>
      </c>
      <c r="BK301" s="150">
        <f t="shared" si="69"/>
        <v>0</v>
      </c>
      <c r="BL301" s="17" t="s">
        <v>199</v>
      </c>
      <c r="BM301" s="149" t="s">
        <v>1699</v>
      </c>
    </row>
    <row r="302" spans="2:65" s="1" customFormat="1" ht="16.5" customHeight="1" x14ac:dyDescent="0.2">
      <c r="B302" s="32"/>
      <c r="C302" s="179" t="s">
        <v>1015</v>
      </c>
      <c r="D302" s="179" t="s">
        <v>1020</v>
      </c>
      <c r="E302" s="180" t="s">
        <v>3743</v>
      </c>
      <c r="F302" s="181" t="s">
        <v>3744</v>
      </c>
      <c r="G302" s="182" t="s">
        <v>2987</v>
      </c>
      <c r="H302" s="183">
        <v>191</v>
      </c>
      <c r="I302" s="184"/>
      <c r="J302" s="185">
        <f t="shared" si="60"/>
        <v>0</v>
      </c>
      <c r="K302" s="186"/>
      <c r="L302" s="187"/>
      <c r="M302" s="188" t="s">
        <v>1</v>
      </c>
      <c r="N302" s="189" t="s">
        <v>41</v>
      </c>
      <c r="P302" s="147">
        <f t="shared" si="61"/>
        <v>0</v>
      </c>
      <c r="Q302" s="147">
        <v>0</v>
      </c>
      <c r="R302" s="147">
        <f t="shared" si="62"/>
        <v>0</v>
      </c>
      <c r="S302" s="147">
        <v>0</v>
      </c>
      <c r="T302" s="148">
        <f t="shared" si="63"/>
        <v>0</v>
      </c>
      <c r="AR302" s="149" t="s">
        <v>498</v>
      </c>
      <c r="AT302" s="149" t="s">
        <v>1020</v>
      </c>
      <c r="AU302" s="149" t="s">
        <v>85</v>
      </c>
      <c r="AY302" s="17" t="s">
        <v>282</v>
      </c>
      <c r="BE302" s="150">
        <f t="shared" si="64"/>
        <v>0</v>
      </c>
      <c r="BF302" s="150">
        <f t="shared" si="65"/>
        <v>0</v>
      </c>
      <c r="BG302" s="150">
        <f t="shared" si="66"/>
        <v>0</v>
      </c>
      <c r="BH302" s="150">
        <f t="shared" si="67"/>
        <v>0</v>
      </c>
      <c r="BI302" s="150">
        <f t="shared" si="68"/>
        <v>0</v>
      </c>
      <c r="BJ302" s="17" t="s">
        <v>83</v>
      </c>
      <c r="BK302" s="150">
        <f t="shared" si="69"/>
        <v>0</v>
      </c>
      <c r="BL302" s="17" t="s">
        <v>199</v>
      </c>
      <c r="BM302" s="149" t="s">
        <v>1709</v>
      </c>
    </row>
    <row r="303" spans="2:65" s="1" customFormat="1" ht="16.5" customHeight="1" x14ac:dyDescent="0.2">
      <c r="B303" s="32"/>
      <c r="C303" s="137" t="s">
        <v>1019</v>
      </c>
      <c r="D303" s="137" t="s">
        <v>284</v>
      </c>
      <c r="E303" s="138" t="s">
        <v>3745</v>
      </c>
      <c r="F303" s="139" t="s">
        <v>3746</v>
      </c>
      <c r="G303" s="140" t="s">
        <v>2987</v>
      </c>
      <c r="H303" s="141">
        <v>191</v>
      </c>
      <c r="I303" s="142"/>
      <c r="J303" s="143">
        <f t="shared" si="60"/>
        <v>0</v>
      </c>
      <c r="K303" s="144"/>
      <c r="L303" s="32"/>
      <c r="M303" s="145" t="s">
        <v>1</v>
      </c>
      <c r="N303" s="146" t="s">
        <v>41</v>
      </c>
      <c r="P303" s="147">
        <f t="shared" si="61"/>
        <v>0</v>
      </c>
      <c r="Q303" s="147">
        <v>0</v>
      </c>
      <c r="R303" s="147">
        <f t="shared" si="62"/>
        <v>0</v>
      </c>
      <c r="S303" s="147">
        <v>0</v>
      </c>
      <c r="T303" s="148">
        <f t="shared" si="63"/>
        <v>0</v>
      </c>
      <c r="AR303" s="149" t="s">
        <v>199</v>
      </c>
      <c r="AT303" s="149" t="s">
        <v>284</v>
      </c>
      <c r="AU303" s="149" t="s">
        <v>85</v>
      </c>
      <c r="AY303" s="17" t="s">
        <v>282</v>
      </c>
      <c r="BE303" s="150">
        <f t="shared" si="64"/>
        <v>0</v>
      </c>
      <c r="BF303" s="150">
        <f t="shared" si="65"/>
        <v>0</v>
      </c>
      <c r="BG303" s="150">
        <f t="shared" si="66"/>
        <v>0</v>
      </c>
      <c r="BH303" s="150">
        <f t="shared" si="67"/>
        <v>0</v>
      </c>
      <c r="BI303" s="150">
        <f t="shared" si="68"/>
        <v>0</v>
      </c>
      <c r="BJ303" s="17" t="s">
        <v>83</v>
      </c>
      <c r="BK303" s="150">
        <f t="shared" si="69"/>
        <v>0</v>
      </c>
      <c r="BL303" s="17" t="s">
        <v>199</v>
      </c>
      <c r="BM303" s="149" t="s">
        <v>1720</v>
      </c>
    </row>
    <row r="304" spans="2:65" s="1" customFormat="1" ht="16.5" customHeight="1" x14ac:dyDescent="0.2">
      <c r="B304" s="32"/>
      <c r="C304" s="179" t="s">
        <v>1026</v>
      </c>
      <c r="D304" s="179" t="s">
        <v>1020</v>
      </c>
      <c r="E304" s="180" t="s">
        <v>3747</v>
      </c>
      <c r="F304" s="181" t="s">
        <v>3748</v>
      </c>
      <c r="G304" s="182" t="s">
        <v>2246</v>
      </c>
      <c r="H304" s="183">
        <v>58</v>
      </c>
      <c r="I304" s="184"/>
      <c r="J304" s="185">
        <f t="shared" si="60"/>
        <v>0</v>
      </c>
      <c r="K304" s="186"/>
      <c r="L304" s="187"/>
      <c r="M304" s="188" t="s">
        <v>1</v>
      </c>
      <c r="N304" s="189" t="s">
        <v>41</v>
      </c>
      <c r="P304" s="147">
        <f t="shared" si="61"/>
        <v>0</v>
      </c>
      <c r="Q304" s="147">
        <v>0</v>
      </c>
      <c r="R304" s="147">
        <f t="shared" si="62"/>
        <v>0</v>
      </c>
      <c r="S304" s="147">
        <v>0</v>
      </c>
      <c r="T304" s="148">
        <f t="shared" si="63"/>
        <v>0</v>
      </c>
      <c r="AR304" s="149" t="s">
        <v>498</v>
      </c>
      <c r="AT304" s="149" t="s">
        <v>1020</v>
      </c>
      <c r="AU304" s="149" t="s">
        <v>85</v>
      </c>
      <c r="AY304" s="17" t="s">
        <v>282</v>
      </c>
      <c r="BE304" s="150">
        <f t="shared" si="64"/>
        <v>0</v>
      </c>
      <c r="BF304" s="150">
        <f t="shared" si="65"/>
        <v>0</v>
      </c>
      <c r="BG304" s="150">
        <f t="shared" si="66"/>
        <v>0</v>
      </c>
      <c r="BH304" s="150">
        <f t="shared" si="67"/>
        <v>0</v>
      </c>
      <c r="BI304" s="150">
        <f t="shared" si="68"/>
        <v>0</v>
      </c>
      <c r="BJ304" s="17" t="s">
        <v>83</v>
      </c>
      <c r="BK304" s="150">
        <f t="shared" si="69"/>
        <v>0</v>
      </c>
      <c r="BL304" s="17" t="s">
        <v>199</v>
      </c>
      <c r="BM304" s="149" t="s">
        <v>1733</v>
      </c>
    </row>
    <row r="305" spans="2:65" s="1" customFormat="1" ht="16.5" customHeight="1" x14ac:dyDescent="0.2">
      <c r="B305" s="32"/>
      <c r="C305" s="137" t="s">
        <v>1030</v>
      </c>
      <c r="D305" s="137" t="s">
        <v>284</v>
      </c>
      <c r="E305" s="138" t="s">
        <v>3749</v>
      </c>
      <c r="F305" s="139" t="s">
        <v>3750</v>
      </c>
      <c r="G305" s="140" t="s">
        <v>2246</v>
      </c>
      <c r="H305" s="141">
        <v>58</v>
      </c>
      <c r="I305" s="142"/>
      <c r="J305" s="143">
        <f t="shared" si="60"/>
        <v>0</v>
      </c>
      <c r="K305" s="144"/>
      <c r="L305" s="32"/>
      <c r="M305" s="145" t="s">
        <v>1</v>
      </c>
      <c r="N305" s="146" t="s">
        <v>41</v>
      </c>
      <c r="P305" s="147">
        <f t="shared" si="61"/>
        <v>0</v>
      </c>
      <c r="Q305" s="147">
        <v>0</v>
      </c>
      <c r="R305" s="147">
        <f t="shared" si="62"/>
        <v>0</v>
      </c>
      <c r="S305" s="147">
        <v>0</v>
      </c>
      <c r="T305" s="148">
        <f t="shared" si="63"/>
        <v>0</v>
      </c>
      <c r="AR305" s="149" t="s">
        <v>199</v>
      </c>
      <c r="AT305" s="149" t="s">
        <v>284</v>
      </c>
      <c r="AU305" s="149" t="s">
        <v>85</v>
      </c>
      <c r="AY305" s="17" t="s">
        <v>282</v>
      </c>
      <c r="BE305" s="150">
        <f t="shared" si="64"/>
        <v>0</v>
      </c>
      <c r="BF305" s="150">
        <f t="shared" si="65"/>
        <v>0</v>
      </c>
      <c r="BG305" s="150">
        <f t="shared" si="66"/>
        <v>0</v>
      </c>
      <c r="BH305" s="150">
        <f t="shared" si="67"/>
        <v>0</v>
      </c>
      <c r="BI305" s="150">
        <f t="shared" si="68"/>
        <v>0</v>
      </c>
      <c r="BJ305" s="17" t="s">
        <v>83</v>
      </c>
      <c r="BK305" s="150">
        <f t="shared" si="69"/>
        <v>0</v>
      </c>
      <c r="BL305" s="17" t="s">
        <v>199</v>
      </c>
      <c r="BM305" s="149" t="s">
        <v>1743</v>
      </c>
    </row>
    <row r="306" spans="2:65" s="1" customFormat="1" ht="24.2" customHeight="1" x14ac:dyDescent="0.2">
      <c r="B306" s="32"/>
      <c r="C306" s="179" t="s">
        <v>1037</v>
      </c>
      <c r="D306" s="179" t="s">
        <v>1020</v>
      </c>
      <c r="E306" s="180" t="s">
        <v>3751</v>
      </c>
      <c r="F306" s="181" t="s">
        <v>3752</v>
      </c>
      <c r="G306" s="182" t="s">
        <v>2246</v>
      </c>
      <c r="H306" s="183">
        <v>24</v>
      </c>
      <c r="I306" s="184"/>
      <c r="J306" s="185">
        <f t="shared" si="60"/>
        <v>0</v>
      </c>
      <c r="K306" s="186"/>
      <c r="L306" s="187"/>
      <c r="M306" s="188" t="s">
        <v>1</v>
      </c>
      <c r="N306" s="189" t="s">
        <v>41</v>
      </c>
      <c r="P306" s="147">
        <f t="shared" si="61"/>
        <v>0</v>
      </c>
      <c r="Q306" s="147">
        <v>0</v>
      </c>
      <c r="R306" s="147">
        <f t="shared" si="62"/>
        <v>0</v>
      </c>
      <c r="S306" s="147">
        <v>0</v>
      </c>
      <c r="T306" s="148">
        <f t="shared" si="63"/>
        <v>0</v>
      </c>
      <c r="AR306" s="149" t="s">
        <v>498</v>
      </c>
      <c r="AT306" s="149" t="s">
        <v>1020</v>
      </c>
      <c r="AU306" s="149" t="s">
        <v>85</v>
      </c>
      <c r="AY306" s="17" t="s">
        <v>282</v>
      </c>
      <c r="BE306" s="150">
        <f t="shared" si="64"/>
        <v>0</v>
      </c>
      <c r="BF306" s="150">
        <f t="shared" si="65"/>
        <v>0</v>
      </c>
      <c r="BG306" s="150">
        <f t="shared" si="66"/>
        <v>0</v>
      </c>
      <c r="BH306" s="150">
        <f t="shared" si="67"/>
        <v>0</v>
      </c>
      <c r="BI306" s="150">
        <f t="shared" si="68"/>
        <v>0</v>
      </c>
      <c r="BJ306" s="17" t="s">
        <v>83</v>
      </c>
      <c r="BK306" s="150">
        <f t="shared" si="69"/>
        <v>0</v>
      </c>
      <c r="BL306" s="17" t="s">
        <v>199</v>
      </c>
      <c r="BM306" s="149" t="s">
        <v>1754</v>
      </c>
    </row>
    <row r="307" spans="2:65" s="11" customFormat="1" ht="22.9" customHeight="1" x14ac:dyDescent="0.2">
      <c r="B307" s="125"/>
      <c r="D307" s="126" t="s">
        <v>75</v>
      </c>
      <c r="E307" s="135" t="s">
        <v>7</v>
      </c>
      <c r="F307" s="135" t="s">
        <v>3753</v>
      </c>
      <c r="I307" s="128"/>
      <c r="J307" s="136">
        <f>BK307</f>
        <v>0</v>
      </c>
      <c r="L307" s="125"/>
      <c r="M307" s="130"/>
      <c r="P307" s="131">
        <f>SUM(P308:P315)</f>
        <v>0</v>
      </c>
      <c r="R307" s="131">
        <f>SUM(R308:R315)</f>
        <v>0</v>
      </c>
      <c r="T307" s="132">
        <f>SUM(T308:T315)</f>
        <v>0</v>
      </c>
      <c r="AR307" s="126" t="s">
        <v>83</v>
      </c>
      <c r="AT307" s="133" t="s">
        <v>75</v>
      </c>
      <c r="AU307" s="133" t="s">
        <v>83</v>
      </c>
      <c r="AY307" s="126" t="s">
        <v>282</v>
      </c>
      <c r="BK307" s="134">
        <f>SUM(BK308:BK315)</f>
        <v>0</v>
      </c>
    </row>
    <row r="308" spans="2:65" s="1" customFormat="1" ht="16.5" customHeight="1" x14ac:dyDescent="0.2">
      <c r="B308" s="32"/>
      <c r="C308" s="179" t="s">
        <v>1042</v>
      </c>
      <c r="D308" s="179" t="s">
        <v>1020</v>
      </c>
      <c r="E308" s="180" t="s">
        <v>3754</v>
      </c>
      <c r="F308" s="181" t="s">
        <v>3755</v>
      </c>
      <c r="G308" s="182" t="s">
        <v>3565</v>
      </c>
      <c r="H308" s="183">
        <v>3</v>
      </c>
      <c r="I308" s="184"/>
      <c r="J308" s="185">
        <f t="shared" ref="J308:J315" si="70">ROUND(I308*H308,2)</f>
        <v>0</v>
      </c>
      <c r="K308" s="186"/>
      <c r="L308" s="187"/>
      <c r="M308" s="188" t="s">
        <v>1</v>
      </c>
      <c r="N308" s="189" t="s">
        <v>41</v>
      </c>
      <c r="P308" s="147">
        <f t="shared" ref="P308:P315" si="71">O308*H308</f>
        <v>0</v>
      </c>
      <c r="Q308" s="147">
        <v>0</v>
      </c>
      <c r="R308" s="147">
        <f t="shared" ref="R308:R315" si="72">Q308*H308</f>
        <v>0</v>
      </c>
      <c r="S308" s="147">
        <v>0</v>
      </c>
      <c r="T308" s="148">
        <f t="shared" ref="T308:T315" si="73">S308*H308</f>
        <v>0</v>
      </c>
      <c r="AR308" s="149" t="s">
        <v>498</v>
      </c>
      <c r="AT308" s="149" t="s">
        <v>1020</v>
      </c>
      <c r="AU308" s="149" t="s">
        <v>85</v>
      </c>
      <c r="AY308" s="17" t="s">
        <v>282</v>
      </c>
      <c r="BE308" s="150">
        <f t="shared" ref="BE308:BE315" si="74">IF(N308="základní",J308,0)</f>
        <v>0</v>
      </c>
      <c r="BF308" s="150">
        <f t="shared" ref="BF308:BF315" si="75">IF(N308="snížená",J308,0)</f>
        <v>0</v>
      </c>
      <c r="BG308" s="150">
        <f t="shared" ref="BG308:BG315" si="76">IF(N308="zákl. přenesená",J308,0)</f>
        <v>0</v>
      </c>
      <c r="BH308" s="150">
        <f t="shared" ref="BH308:BH315" si="77">IF(N308="sníž. přenesená",J308,0)</f>
        <v>0</v>
      </c>
      <c r="BI308" s="150">
        <f t="shared" ref="BI308:BI315" si="78">IF(N308="nulová",J308,0)</f>
        <v>0</v>
      </c>
      <c r="BJ308" s="17" t="s">
        <v>83</v>
      </c>
      <c r="BK308" s="150">
        <f t="shared" ref="BK308:BK315" si="79">ROUND(I308*H308,2)</f>
        <v>0</v>
      </c>
      <c r="BL308" s="17" t="s">
        <v>199</v>
      </c>
      <c r="BM308" s="149" t="s">
        <v>1762</v>
      </c>
    </row>
    <row r="309" spans="2:65" s="1" customFormat="1" ht="16.5" customHeight="1" x14ac:dyDescent="0.2">
      <c r="B309" s="32"/>
      <c r="C309" s="137" t="s">
        <v>1051</v>
      </c>
      <c r="D309" s="137" t="s">
        <v>284</v>
      </c>
      <c r="E309" s="138" t="s">
        <v>3756</v>
      </c>
      <c r="F309" s="139" t="s">
        <v>3757</v>
      </c>
      <c r="G309" s="140" t="s">
        <v>3565</v>
      </c>
      <c r="H309" s="141">
        <v>3</v>
      </c>
      <c r="I309" s="142"/>
      <c r="J309" s="143">
        <f t="shared" si="70"/>
        <v>0</v>
      </c>
      <c r="K309" s="144"/>
      <c r="L309" s="32"/>
      <c r="M309" s="145" t="s">
        <v>1</v>
      </c>
      <c r="N309" s="146" t="s">
        <v>41</v>
      </c>
      <c r="P309" s="147">
        <f t="shared" si="71"/>
        <v>0</v>
      </c>
      <c r="Q309" s="147">
        <v>0</v>
      </c>
      <c r="R309" s="147">
        <f t="shared" si="72"/>
        <v>0</v>
      </c>
      <c r="S309" s="147">
        <v>0</v>
      </c>
      <c r="T309" s="148">
        <f t="shared" si="73"/>
        <v>0</v>
      </c>
      <c r="AR309" s="149" t="s">
        <v>199</v>
      </c>
      <c r="AT309" s="149" t="s">
        <v>284</v>
      </c>
      <c r="AU309" s="149" t="s">
        <v>85</v>
      </c>
      <c r="AY309" s="17" t="s">
        <v>282</v>
      </c>
      <c r="BE309" s="150">
        <f t="shared" si="74"/>
        <v>0</v>
      </c>
      <c r="BF309" s="150">
        <f t="shared" si="75"/>
        <v>0</v>
      </c>
      <c r="BG309" s="150">
        <f t="shared" si="76"/>
        <v>0</v>
      </c>
      <c r="BH309" s="150">
        <f t="shared" si="77"/>
        <v>0</v>
      </c>
      <c r="BI309" s="150">
        <f t="shared" si="78"/>
        <v>0</v>
      </c>
      <c r="BJ309" s="17" t="s">
        <v>83</v>
      </c>
      <c r="BK309" s="150">
        <f t="shared" si="79"/>
        <v>0</v>
      </c>
      <c r="BL309" s="17" t="s">
        <v>199</v>
      </c>
      <c r="BM309" s="149" t="s">
        <v>1773</v>
      </c>
    </row>
    <row r="310" spans="2:65" s="1" customFormat="1" ht="16.5" customHeight="1" x14ac:dyDescent="0.2">
      <c r="B310" s="32"/>
      <c r="C310" s="179" t="s">
        <v>1060</v>
      </c>
      <c r="D310" s="179" t="s">
        <v>1020</v>
      </c>
      <c r="E310" s="180" t="s">
        <v>3758</v>
      </c>
      <c r="F310" s="181" t="s">
        <v>3759</v>
      </c>
      <c r="G310" s="182" t="s">
        <v>3565</v>
      </c>
      <c r="H310" s="183">
        <v>1</v>
      </c>
      <c r="I310" s="184"/>
      <c r="J310" s="185">
        <f t="shared" si="70"/>
        <v>0</v>
      </c>
      <c r="K310" s="186"/>
      <c r="L310" s="187"/>
      <c r="M310" s="188" t="s">
        <v>1</v>
      </c>
      <c r="N310" s="189" t="s">
        <v>41</v>
      </c>
      <c r="P310" s="147">
        <f t="shared" si="71"/>
        <v>0</v>
      </c>
      <c r="Q310" s="147">
        <v>0</v>
      </c>
      <c r="R310" s="147">
        <f t="shared" si="72"/>
        <v>0</v>
      </c>
      <c r="S310" s="147">
        <v>0</v>
      </c>
      <c r="T310" s="148">
        <f t="shared" si="73"/>
        <v>0</v>
      </c>
      <c r="AR310" s="149" t="s">
        <v>498</v>
      </c>
      <c r="AT310" s="149" t="s">
        <v>1020</v>
      </c>
      <c r="AU310" s="149" t="s">
        <v>85</v>
      </c>
      <c r="AY310" s="17" t="s">
        <v>282</v>
      </c>
      <c r="BE310" s="150">
        <f t="shared" si="74"/>
        <v>0</v>
      </c>
      <c r="BF310" s="150">
        <f t="shared" si="75"/>
        <v>0</v>
      </c>
      <c r="BG310" s="150">
        <f t="shared" si="76"/>
        <v>0</v>
      </c>
      <c r="BH310" s="150">
        <f t="shared" si="77"/>
        <v>0</v>
      </c>
      <c r="BI310" s="150">
        <f t="shared" si="78"/>
        <v>0</v>
      </c>
      <c r="BJ310" s="17" t="s">
        <v>83</v>
      </c>
      <c r="BK310" s="150">
        <f t="shared" si="79"/>
        <v>0</v>
      </c>
      <c r="BL310" s="17" t="s">
        <v>199</v>
      </c>
      <c r="BM310" s="149" t="s">
        <v>1782</v>
      </c>
    </row>
    <row r="311" spans="2:65" s="1" customFormat="1" ht="16.5" customHeight="1" x14ac:dyDescent="0.2">
      <c r="B311" s="32"/>
      <c r="C311" s="137" t="s">
        <v>1084</v>
      </c>
      <c r="D311" s="137" t="s">
        <v>284</v>
      </c>
      <c r="E311" s="138" t="s">
        <v>3760</v>
      </c>
      <c r="F311" s="139" t="s">
        <v>3761</v>
      </c>
      <c r="G311" s="140" t="s">
        <v>3565</v>
      </c>
      <c r="H311" s="141">
        <v>1</v>
      </c>
      <c r="I311" s="142"/>
      <c r="J311" s="143">
        <f t="shared" si="70"/>
        <v>0</v>
      </c>
      <c r="K311" s="144"/>
      <c r="L311" s="32"/>
      <c r="M311" s="145" t="s">
        <v>1</v>
      </c>
      <c r="N311" s="146" t="s">
        <v>41</v>
      </c>
      <c r="P311" s="147">
        <f t="shared" si="71"/>
        <v>0</v>
      </c>
      <c r="Q311" s="147">
        <v>0</v>
      </c>
      <c r="R311" s="147">
        <f t="shared" si="72"/>
        <v>0</v>
      </c>
      <c r="S311" s="147">
        <v>0</v>
      </c>
      <c r="T311" s="148">
        <f t="shared" si="73"/>
        <v>0</v>
      </c>
      <c r="AR311" s="149" t="s">
        <v>199</v>
      </c>
      <c r="AT311" s="149" t="s">
        <v>284</v>
      </c>
      <c r="AU311" s="149" t="s">
        <v>85</v>
      </c>
      <c r="AY311" s="17" t="s">
        <v>282</v>
      </c>
      <c r="BE311" s="150">
        <f t="shared" si="74"/>
        <v>0</v>
      </c>
      <c r="BF311" s="150">
        <f t="shared" si="75"/>
        <v>0</v>
      </c>
      <c r="BG311" s="150">
        <f t="shared" si="76"/>
        <v>0</v>
      </c>
      <c r="BH311" s="150">
        <f t="shared" si="77"/>
        <v>0</v>
      </c>
      <c r="BI311" s="150">
        <f t="shared" si="78"/>
        <v>0</v>
      </c>
      <c r="BJ311" s="17" t="s">
        <v>83</v>
      </c>
      <c r="BK311" s="150">
        <f t="shared" si="79"/>
        <v>0</v>
      </c>
      <c r="BL311" s="17" t="s">
        <v>199</v>
      </c>
      <c r="BM311" s="149" t="s">
        <v>1791</v>
      </c>
    </row>
    <row r="312" spans="2:65" s="1" customFormat="1" ht="16.5" customHeight="1" x14ac:dyDescent="0.2">
      <c r="B312" s="32"/>
      <c r="C312" s="179" t="s">
        <v>1088</v>
      </c>
      <c r="D312" s="179" t="s">
        <v>1020</v>
      </c>
      <c r="E312" s="180" t="s">
        <v>3762</v>
      </c>
      <c r="F312" s="181" t="s">
        <v>3763</v>
      </c>
      <c r="G312" s="182" t="s">
        <v>3565</v>
      </c>
      <c r="H312" s="183">
        <v>3</v>
      </c>
      <c r="I312" s="184"/>
      <c r="J312" s="185">
        <f t="shared" si="70"/>
        <v>0</v>
      </c>
      <c r="K312" s="186"/>
      <c r="L312" s="187"/>
      <c r="M312" s="188" t="s">
        <v>1</v>
      </c>
      <c r="N312" s="189" t="s">
        <v>41</v>
      </c>
      <c r="P312" s="147">
        <f t="shared" si="71"/>
        <v>0</v>
      </c>
      <c r="Q312" s="147">
        <v>0</v>
      </c>
      <c r="R312" s="147">
        <f t="shared" si="72"/>
        <v>0</v>
      </c>
      <c r="S312" s="147">
        <v>0</v>
      </c>
      <c r="T312" s="148">
        <f t="shared" si="73"/>
        <v>0</v>
      </c>
      <c r="AR312" s="149" t="s">
        <v>498</v>
      </c>
      <c r="AT312" s="149" t="s">
        <v>1020</v>
      </c>
      <c r="AU312" s="149" t="s">
        <v>85</v>
      </c>
      <c r="AY312" s="17" t="s">
        <v>282</v>
      </c>
      <c r="BE312" s="150">
        <f t="shared" si="74"/>
        <v>0</v>
      </c>
      <c r="BF312" s="150">
        <f t="shared" si="75"/>
        <v>0</v>
      </c>
      <c r="BG312" s="150">
        <f t="shared" si="76"/>
        <v>0</v>
      </c>
      <c r="BH312" s="150">
        <f t="shared" si="77"/>
        <v>0</v>
      </c>
      <c r="BI312" s="150">
        <f t="shared" si="78"/>
        <v>0</v>
      </c>
      <c r="BJ312" s="17" t="s">
        <v>83</v>
      </c>
      <c r="BK312" s="150">
        <f t="shared" si="79"/>
        <v>0</v>
      </c>
      <c r="BL312" s="17" t="s">
        <v>199</v>
      </c>
      <c r="BM312" s="149" t="s">
        <v>1802</v>
      </c>
    </row>
    <row r="313" spans="2:65" s="1" customFormat="1" ht="16.5" customHeight="1" x14ac:dyDescent="0.2">
      <c r="B313" s="32"/>
      <c r="C313" s="137" t="s">
        <v>1103</v>
      </c>
      <c r="D313" s="137" t="s">
        <v>284</v>
      </c>
      <c r="E313" s="138" t="s">
        <v>3764</v>
      </c>
      <c r="F313" s="139" t="s">
        <v>3765</v>
      </c>
      <c r="G313" s="140" t="s">
        <v>3565</v>
      </c>
      <c r="H313" s="141">
        <v>3</v>
      </c>
      <c r="I313" s="142"/>
      <c r="J313" s="143">
        <f t="shared" si="70"/>
        <v>0</v>
      </c>
      <c r="K313" s="144"/>
      <c r="L313" s="32"/>
      <c r="M313" s="145" t="s">
        <v>1</v>
      </c>
      <c r="N313" s="146" t="s">
        <v>41</v>
      </c>
      <c r="P313" s="147">
        <f t="shared" si="71"/>
        <v>0</v>
      </c>
      <c r="Q313" s="147">
        <v>0</v>
      </c>
      <c r="R313" s="147">
        <f t="shared" si="72"/>
        <v>0</v>
      </c>
      <c r="S313" s="147">
        <v>0</v>
      </c>
      <c r="T313" s="148">
        <f t="shared" si="73"/>
        <v>0</v>
      </c>
      <c r="AR313" s="149" t="s">
        <v>199</v>
      </c>
      <c r="AT313" s="149" t="s">
        <v>284</v>
      </c>
      <c r="AU313" s="149" t="s">
        <v>85</v>
      </c>
      <c r="AY313" s="17" t="s">
        <v>282</v>
      </c>
      <c r="BE313" s="150">
        <f t="shared" si="74"/>
        <v>0</v>
      </c>
      <c r="BF313" s="150">
        <f t="shared" si="75"/>
        <v>0</v>
      </c>
      <c r="BG313" s="150">
        <f t="shared" si="76"/>
        <v>0</v>
      </c>
      <c r="BH313" s="150">
        <f t="shared" si="77"/>
        <v>0</v>
      </c>
      <c r="BI313" s="150">
        <f t="shared" si="78"/>
        <v>0</v>
      </c>
      <c r="BJ313" s="17" t="s">
        <v>83</v>
      </c>
      <c r="BK313" s="150">
        <f t="shared" si="79"/>
        <v>0</v>
      </c>
      <c r="BL313" s="17" t="s">
        <v>199</v>
      </c>
      <c r="BM313" s="149" t="s">
        <v>1812</v>
      </c>
    </row>
    <row r="314" spans="2:65" s="1" customFormat="1" ht="16.5" customHeight="1" x14ac:dyDescent="0.2">
      <c r="B314" s="32"/>
      <c r="C314" s="137" t="s">
        <v>1114</v>
      </c>
      <c r="D314" s="137" t="s">
        <v>284</v>
      </c>
      <c r="E314" s="138" t="s">
        <v>3766</v>
      </c>
      <c r="F314" s="139" t="s">
        <v>3767</v>
      </c>
      <c r="G314" s="140" t="s">
        <v>3565</v>
      </c>
      <c r="H314" s="141">
        <v>3</v>
      </c>
      <c r="I314" s="142"/>
      <c r="J314" s="143">
        <f t="shared" si="70"/>
        <v>0</v>
      </c>
      <c r="K314" s="144"/>
      <c r="L314" s="32"/>
      <c r="M314" s="145" t="s">
        <v>1</v>
      </c>
      <c r="N314" s="146" t="s">
        <v>41</v>
      </c>
      <c r="P314" s="147">
        <f t="shared" si="71"/>
        <v>0</v>
      </c>
      <c r="Q314" s="147">
        <v>0</v>
      </c>
      <c r="R314" s="147">
        <f t="shared" si="72"/>
        <v>0</v>
      </c>
      <c r="S314" s="147">
        <v>0</v>
      </c>
      <c r="T314" s="148">
        <f t="shared" si="73"/>
        <v>0</v>
      </c>
      <c r="AR314" s="149" t="s">
        <v>199</v>
      </c>
      <c r="AT314" s="149" t="s">
        <v>284</v>
      </c>
      <c r="AU314" s="149" t="s">
        <v>85</v>
      </c>
      <c r="AY314" s="17" t="s">
        <v>282</v>
      </c>
      <c r="BE314" s="150">
        <f t="shared" si="74"/>
        <v>0</v>
      </c>
      <c r="BF314" s="150">
        <f t="shared" si="75"/>
        <v>0</v>
      </c>
      <c r="BG314" s="150">
        <f t="shared" si="76"/>
        <v>0</v>
      </c>
      <c r="BH314" s="150">
        <f t="shared" si="77"/>
        <v>0</v>
      </c>
      <c r="BI314" s="150">
        <f t="shared" si="78"/>
        <v>0</v>
      </c>
      <c r="BJ314" s="17" t="s">
        <v>83</v>
      </c>
      <c r="BK314" s="150">
        <f t="shared" si="79"/>
        <v>0</v>
      </c>
      <c r="BL314" s="17" t="s">
        <v>199</v>
      </c>
      <c r="BM314" s="149" t="s">
        <v>1823</v>
      </c>
    </row>
    <row r="315" spans="2:65" s="1" customFormat="1" ht="16.5" customHeight="1" x14ac:dyDescent="0.2">
      <c r="B315" s="32"/>
      <c r="C315" s="137" t="s">
        <v>1118</v>
      </c>
      <c r="D315" s="137" t="s">
        <v>284</v>
      </c>
      <c r="E315" s="138" t="s">
        <v>3768</v>
      </c>
      <c r="F315" s="139" t="s">
        <v>3769</v>
      </c>
      <c r="G315" s="140" t="s">
        <v>3565</v>
      </c>
      <c r="H315" s="141">
        <v>3</v>
      </c>
      <c r="I315" s="142"/>
      <c r="J315" s="143">
        <f t="shared" si="70"/>
        <v>0</v>
      </c>
      <c r="K315" s="144"/>
      <c r="L315" s="32"/>
      <c r="M315" s="145" t="s">
        <v>1</v>
      </c>
      <c r="N315" s="146" t="s">
        <v>41</v>
      </c>
      <c r="P315" s="147">
        <f t="shared" si="71"/>
        <v>0</v>
      </c>
      <c r="Q315" s="147">
        <v>0</v>
      </c>
      <c r="R315" s="147">
        <f t="shared" si="72"/>
        <v>0</v>
      </c>
      <c r="S315" s="147">
        <v>0</v>
      </c>
      <c r="T315" s="148">
        <f t="shared" si="73"/>
        <v>0</v>
      </c>
      <c r="AR315" s="149" t="s">
        <v>199</v>
      </c>
      <c r="AT315" s="149" t="s">
        <v>284</v>
      </c>
      <c r="AU315" s="149" t="s">
        <v>85</v>
      </c>
      <c r="AY315" s="17" t="s">
        <v>282</v>
      </c>
      <c r="BE315" s="150">
        <f t="shared" si="74"/>
        <v>0</v>
      </c>
      <c r="BF315" s="150">
        <f t="shared" si="75"/>
        <v>0</v>
      </c>
      <c r="BG315" s="150">
        <f t="shared" si="76"/>
        <v>0</v>
      </c>
      <c r="BH315" s="150">
        <f t="shared" si="77"/>
        <v>0</v>
      </c>
      <c r="BI315" s="150">
        <f t="shared" si="78"/>
        <v>0</v>
      </c>
      <c r="BJ315" s="17" t="s">
        <v>83</v>
      </c>
      <c r="BK315" s="150">
        <f t="shared" si="79"/>
        <v>0</v>
      </c>
      <c r="BL315" s="17" t="s">
        <v>199</v>
      </c>
      <c r="BM315" s="149" t="s">
        <v>1833</v>
      </c>
    </row>
    <row r="316" spans="2:65" s="11" customFormat="1" ht="22.9" customHeight="1" x14ac:dyDescent="0.2">
      <c r="B316" s="125"/>
      <c r="D316" s="126" t="s">
        <v>75</v>
      </c>
      <c r="E316" s="135" t="s">
        <v>222</v>
      </c>
      <c r="F316" s="135" t="s">
        <v>3770</v>
      </c>
      <c r="I316" s="128"/>
      <c r="J316" s="136">
        <f>BK316</f>
        <v>0</v>
      </c>
      <c r="L316" s="125"/>
      <c r="M316" s="130"/>
      <c r="P316" s="131">
        <f>SUM(P317:P319)</f>
        <v>0</v>
      </c>
      <c r="R316" s="131">
        <f>SUM(R317:R319)</f>
        <v>0</v>
      </c>
      <c r="T316" s="132">
        <f>SUM(T317:T319)</f>
        <v>0</v>
      </c>
      <c r="AR316" s="126" t="s">
        <v>83</v>
      </c>
      <c r="AT316" s="133" t="s">
        <v>75</v>
      </c>
      <c r="AU316" s="133" t="s">
        <v>83</v>
      </c>
      <c r="AY316" s="126" t="s">
        <v>282</v>
      </c>
      <c r="BK316" s="134">
        <f>SUM(BK317:BK319)</f>
        <v>0</v>
      </c>
    </row>
    <row r="317" spans="2:65" s="1" customFormat="1" ht="16.5" customHeight="1" x14ac:dyDescent="0.2">
      <c r="B317" s="32"/>
      <c r="C317" s="137" t="s">
        <v>1122</v>
      </c>
      <c r="D317" s="137" t="s">
        <v>284</v>
      </c>
      <c r="E317" s="138" t="s">
        <v>3771</v>
      </c>
      <c r="F317" s="139" t="s">
        <v>3772</v>
      </c>
      <c r="G317" s="140" t="s">
        <v>3565</v>
      </c>
      <c r="H317" s="141">
        <v>1</v>
      </c>
      <c r="I317" s="142"/>
      <c r="J317" s="143">
        <f>ROUND(I317*H317,2)</f>
        <v>0</v>
      </c>
      <c r="K317" s="144"/>
      <c r="L317" s="32"/>
      <c r="M317" s="145" t="s">
        <v>1</v>
      </c>
      <c r="N317" s="146" t="s">
        <v>41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199</v>
      </c>
      <c r="AT317" s="149" t="s">
        <v>284</v>
      </c>
      <c r="AU317" s="149" t="s">
        <v>85</v>
      </c>
      <c r="AY317" s="17" t="s">
        <v>282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199</v>
      </c>
      <c r="BM317" s="149" t="s">
        <v>1841</v>
      </c>
    </row>
    <row r="318" spans="2:65" s="1" customFormat="1" ht="24.2" customHeight="1" x14ac:dyDescent="0.2">
      <c r="B318" s="32"/>
      <c r="C318" s="137" t="s">
        <v>1127</v>
      </c>
      <c r="D318" s="137" t="s">
        <v>284</v>
      </c>
      <c r="E318" s="138" t="s">
        <v>3773</v>
      </c>
      <c r="F318" s="139" t="s">
        <v>3774</v>
      </c>
      <c r="G318" s="140" t="s">
        <v>3565</v>
      </c>
      <c r="H318" s="141">
        <v>1</v>
      </c>
      <c r="I318" s="142"/>
      <c r="J318" s="143">
        <f>ROUND(I318*H318,2)</f>
        <v>0</v>
      </c>
      <c r="K318" s="144"/>
      <c r="L318" s="32"/>
      <c r="M318" s="145" t="s">
        <v>1</v>
      </c>
      <c r="N318" s="146" t="s">
        <v>41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199</v>
      </c>
      <c r="AT318" s="149" t="s">
        <v>284</v>
      </c>
      <c r="AU318" s="149" t="s">
        <v>85</v>
      </c>
      <c r="AY318" s="17" t="s">
        <v>282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199</v>
      </c>
      <c r="BM318" s="149" t="s">
        <v>1851</v>
      </c>
    </row>
    <row r="319" spans="2:65" s="1" customFormat="1" ht="16.5" customHeight="1" x14ac:dyDescent="0.2">
      <c r="B319" s="32"/>
      <c r="C319" s="137" t="s">
        <v>1131</v>
      </c>
      <c r="D319" s="137" t="s">
        <v>284</v>
      </c>
      <c r="E319" s="138" t="s">
        <v>3775</v>
      </c>
      <c r="F319" s="139" t="s">
        <v>3776</v>
      </c>
      <c r="G319" s="140" t="s">
        <v>3565</v>
      </c>
      <c r="H319" s="141">
        <v>1</v>
      </c>
      <c r="I319" s="142"/>
      <c r="J319" s="143">
        <f>ROUND(I319*H319,2)</f>
        <v>0</v>
      </c>
      <c r="K319" s="144"/>
      <c r="L319" s="32"/>
      <c r="M319" s="193" t="s">
        <v>1</v>
      </c>
      <c r="N319" s="194" t="s">
        <v>41</v>
      </c>
      <c r="O319" s="195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AR319" s="149" t="s">
        <v>199</v>
      </c>
      <c r="AT319" s="149" t="s">
        <v>284</v>
      </c>
      <c r="AU319" s="149" t="s">
        <v>85</v>
      </c>
      <c r="AY319" s="17" t="s">
        <v>282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199</v>
      </c>
      <c r="BM319" s="149" t="s">
        <v>1867</v>
      </c>
    </row>
    <row r="320" spans="2:65" s="1" customFormat="1" ht="6.95" customHeight="1" x14ac:dyDescent="0.2">
      <c r="B320" s="44"/>
      <c r="C320" s="45"/>
      <c r="D320" s="45"/>
      <c r="E320" s="45"/>
      <c r="F320" s="45"/>
      <c r="G320" s="45"/>
      <c r="H320" s="45"/>
      <c r="I320" s="45"/>
      <c r="J320" s="45"/>
      <c r="K320" s="45"/>
      <c r="L320" s="32"/>
    </row>
  </sheetData>
  <sheetProtection algorithmName="SHA-512" hashValue="j/GU1YpujeIEKyXJz9PNEyIB5QPZhXZqpaONa0YloCzaEo+yeSf7ZglwxqgKoqcXTphKHJ5MZyd+0Q/hmCXRag==" saltValue="ZCpHiYGlHoWfwpk1lgKQxhz8fVWH0p1M9/gDY9EKeVkB59onxJvqtVxGtCCUylep8Ncre4kRa+NX5nXnGVkocg==" spinCount="100000" sheet="1" objects="1" scenarios="1" formatColumns="0" formatRows="0" autoFilter="0"/>
  <autoFilter ref="C151:K319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227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3777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ROUND(J153,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ROUND((SUM(BE153:BE340)),  2)</f>
        <v>0</v>
      </c>
      <c r="I35" s="96">
        <v>0.21</v>
      </c>
      <c r="J35" s="86">
        <f>ROUND(((SUM(BE153:BE340))*I35),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ROUND((SUM(BF153:BF340)),  2)</f>
        <v>0</v>
      </c>
      <c r="I36" s="96">
        <v>0.15</v>
      </c>
      <c r="J36" s="86">
        <f>ROUND(((SUM(BF153:BF340))*I36),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ROUND((SUM(BG153:BG340)),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ROUND((SUM(BH153:BH340)),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ROUND((SUM(BI153:BI340)),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227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04b - Chlazení a vzduchotechnika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J153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3778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47" s="9" customFormat="1" ht="19.899999999999999" customHeight="1" x14ac:dyDescent="0.2">
      <c r="B100" s="112"/>
      <c r="D100" s="113" t="s">
        <v>3779</v>
      </c>
      <c r="E100" s="114"/>
      <c r="F100" s="114"/>
      <c r="G100" s="114"/>
      <c r="H100" s="114"/>
      <c r="I100" s="114"/>
      <c r="J100" s="115">
        <f>J155</f>
        <v>0</v>
      </c>
      <c r="L100" s="112"/>
    </row>
    <row r="101" spans="2:47" s="9" customFormat="1" ht="14.85" customHeight="1" x14ac:dyDescent="0.2">
      <c r="B101" s="112"/>
      <c r="D101" s="113" t="s">
        <v>3780</v>
      </c>
      <c r="E101" s="114"/>
      <c r="F101" s="114"/>
      <c r="G101" s="114"/>
      <c r="H101" s="114"/>
      <c r="I101" s="114"/>
      <c r="J101" s="115">
        <f>J170</f>
        <v>0</v>
      </c>
      <c r="L101" s="112"/>
    </row>
    <row r="102" spans="2:47" s="9" customFormat="1" ht="14.85" customHeight="1" x14ac:dyDescent="0.2">
      <c r="B102" s="112"/>
      <c r="D102" s="113" t="s">
        <v>3781</v>
      </c>
      <c r="E102" s="114"/>
      <c r="F102" s="114"/>
      <c r="G102" s="114"/>
      <c r="H102" s="114"/>
      <c r="I102" s="114"/>
      <c r="J102" s="115">
        <f>J174</f>
        <v>0</v>
      </c>
      <c r="L102" s="112"/>
    </row>
    <row r="103" spans="2:47" s="9" customFormat="1" ht="19.899999999999999" customHeight="1" x14ac:dyDescent="0.2">
      <c r="B103" s="112"/>
      <c r="D103" s="113" t="s">
        <v>3782</v>
      </c>
      <c r="E103" s="114"/>
      <c r="F103" s="114"/>
      <c r="G103" s="114"/>
      <c r="H103" s="114"/>
      <c r="I103" s="114"/>
      <c r="J103" s="115">
        <f>J178</f>
        <v>0</v>
      </c>
      <c r="L103" s="112"/>
    </row>
    <row r="104" spans="2:47" s="9" customFormat="1" ht="14.85" customHeight="1" x14ac:dyDescent="0.2">
      <c r="B104" s="112"/>
      <c r="D104" s="113" t="s">
        <v>3781</v>
      </c>
      <c r="E104" s="114"/>
      <c r="F104" s="114"/>
      <c r="G104" s="114"/>
      <c r="H104" s="114"/>
      <c r="I104" s="114"/>
      <c r="J104" s="115">
        <f>J192</f>
        <v>0</v>
      </c>
      <c r="L104" s="112"/>
    </row>
    <row r="105" spans="2:47" s="9" customFormat="1" ht="19.899999999999999" customHeight="1" x14ac:dyDescent="0.2">
      <c r="B105" s="112"/>
      <c r="D105" s="113" t="s">
        <v>3783</v>
      </c>
      <c r="E105" s="114"/>
      <c r="F105" s="114"/>
      <c r="G105" s="114"/>
      <c r="H105" s="114"/>
      <c r="I105" s="114"/>
      <c r="J105" s="115">
        <f>J198</f>
        <v>0</v>
      </c>
      <c r="L105" s="112"/>
    </row>
    <row r="106" spans="2:47" s="9" customFormat="1" ht="14.85" customHeight="1" x14ac:dyDescent="0.2">
      <c r="B106" s="112"/>
      <c r="D106" s="113" t="s">
        <v>3780</v>
      </c>
      <c r="E106" s="114"/>
      <c r="F106" s="114"/>
      <c r="G106" s="114"/>
      <c r="H106" s="114"/>
      <c r="I106" s="114"/>
      <c r="J106" s="115">
        <f>J211</f>
        <v>0</v>
      </c>
      <c r="L106" s="112"/>
    </row>
    <row r="107" spans="2:47" s="9" customFormat="1" ht="19.899999999999999" customHeight="1" x14ac:dyDescent="0.2">
      <c r="B107" s="112"/>
      <c r="D107" s="113" t="s">
        <v>3784</v>
      </c>
      <c r="E107" s="114"/>
      <c r="F107" s="114"/>
      <c r="G107" s="114"/>
      <c r="H107" s="114"/>
      <c r="I107" s="114"/>
      <c r="J107" s="115">
        <f>J213</f>
        <v>0</v>
      </c>
      <c r="L107" s="112"/>
    </row>
    <row r="108" spans="2:47" s="9" customFormat="1" ht="14.85" customHeight="1" x14ac:dyDescent="0.2">
      <c r="B108" s="112"/>
      <c r="D108" s="113" t="s">
        <v>3781</v>
      </c>
      <c r="E108" s="114"/>
      <c r="F108" s="114"/>
      <c r="G108" s="114"/>
      <c r="H108" s="114"/>
      <c r="I108" s="114"/>
      <c r="J108" s="115">
        <f>J223</f>
        <v>0</v>
      </c>
      <c r="L108" s="112"/>
    </row>
    <row r="109" spans="2:47" s="9" customFormat="1" ht="19.899999999999999" customHeight="1" x14ac:dyDescent="0.2">
      <c r="B109" s="112"/>
      <c r="D109" s="113" t="s">
        <v>3785</v>
      </c>
      <c r="E109" s="114"/>
      <c r="F109" s="114"/>
      <c r="G109" s="114"/>
      <c r="H109" s="114"/>
      <c r="I109" s="114"/>
      <c r="J109" s="115">
        <f>J228</f>
        <v>0</v>
      </c>
      <c r="L109" s="112"/>
    </row>
    <row r="110" spans="2:47" s="9" customFormat="1" ht="14.85" customHeight="1" x14ac:dyDescent="0.2">
      <c r="B110" s="112"/>
      <c r="D110" s="113" t="s">
        <v>3781</v>
      </c>
      <c r="E110" s="114"/>
      <c r="F110" s="114"/>
      <c r="G110" s="114"/>
      <c r="H110" s="114"/>
      <c r="I110" s="114"/>
      <c r="J110" s="115">
        <f>J238</f>
        <v>0</v>
      </c>
      <c r="L110" s="112"/>
    </row>
    <row r="111" spans="2:47" s="9" customFormat="1" ht="19.899999999999999" customHeight="1" x14ac:dyDescent="0.2">
      <c r="B111" s="112"/>
      <c r="D111" s="113" t="s">
        <v>3786</v>
      </c>
      <c r="E111" s="114"/>
      <c r="F111" s="114"/>
      <c r="G111" s="114"/>
      <c r="H111" s="114"/>
      <c r="I111" s="114"/>
      <c r="J111" s="115">
        <f>J243</f>
        <v>0</v>
      </c>
      <c r="L111" s="112"/>
    </row>
    <row r="112" spans="2:47" s="9" customFormat="1" ht="14.85" customHeight="1" x14ac:dyDescent="0.2">
      <c r="B112" s="112"/>
      <c r="D112" s="113" t="s">
        <v>3781</v>
      </c>
      <c r="E112" s="114"/>
      <c r="F112" s="114"/>
      <c r="G112" s="114"/>
      <c r="H112" s="114"/>
      <c r="I112" s="114"/>
      <c r="J112" s="115">
        <f>J253</f>
        <v>0</v>
      </c>
      <c r="L112" s="112"/>
    </row>
    <row r="113" spans="2:12" s="9" customFormat="1" ht="19.899999999999999" customHeight="1" x14ac:dyDescent="0.2">
      <c r="B113" s="112"/>
      <c r="D113" s="113" t="s">
        <v>3787</v>
      </c>
      <c r="E113" s="114"/>
      <c r="F113" s="114"/>
      <c r="G113" s="114"/>
      <c r="H113" s="114"/>
      <c r="I113" s="114"/>
      <c r="J113" s="115">
        <f>J258</f>
        <v>0</v>
      </c>
      <c r="L113" s="112"/>
    </row>
    <row r="114" spans="2:12" s="9" customFormat="1" ht="14.85" customHeight="1" x14ac:dyDescent="0.2">
      <c r="B114" s="112"/>
      <c r="D114" s="113" t="s">
        <v>3781</v>
      </c>
      <c r="E114" s="114"/>
      <c r="F114" s="114"/>
      <c r="G114" s="114"/>
      <c r="H114" s="114"/>
      <c r="I114" s="114"/>
      <c r="J114" s="115">
        <f>J268</f>
        <v>0</v>
      </c>
      <c r="L114" s="112"/>
    </row>
    <row r="115" spans="2:12" s="9" customFormat="1" ht="19.899999999999999" customHeight="1" x14ac:dyDescent="0.2">
      <c r="B115" s="112"/>
      <c r="D115" s="113" t="s">
        <v>3788</v>
      </c>
      <c r="E115" s="114"/>
      <c r="F115" s="114"/>
      <c r="G115" s="114"/>
      <c r="H115" s="114"/>
      <c r="I115" s="114"/>
      <c r="J115" s="115">
        <f>J273</f>
        <v>0</v>
      </c>
      <c r="L115" s="112"/>
    </row>
    <row r="116" spans="2:12" s="9" customFormat="1" ht="14.85" customHeight="1" x14ac:dyDescent="0.2">
      <c r="B116" s="112"/>
      <c r="D116" s="113" t="s">
        <v>3781</v>
      </c>
      <c r="E116" s="114"/>
      <c r="F116" s="114"/>
      <c r="G116" s="114"/>
      <c r="H116" s="114"/>
      <c r="I116" s="114"/>
      <c r="J116" s="115">
        <f>J278</f>
        <v>0</v>
      </c>
      <c r="L116" s="112"/>
    </row>
    <row r="117" spans="2:12" s="9" customFormat="1" ht="19.899999999999999" customHeight="1" x14ac:dyDescent="0.2">
      <c r="B117" s="112"/>
      <c r="D117" s="113" t="s">
        <v>3789</v>
      </c>
      <c r="E117" s="114"/>
      <c r="F117" s="114"/>
      <c r="G117" s="114"/>
      <c r="H117" s="114"/>
      <c r="I117" s="114"/>
      <c r="J117" s="115">
        <f>J281</f>
        <v>0</v>
      </c>
      <c r="L117" s="112"/>
    </row>
    <row r="118" spans="2:12" s="9" customFormat="1" ht="14.85" customHeight="1" x14ac:dyDescent="0.2">
      <c r="B118" s="112"/>
      <c r="D118" s="113" t="s">
        <v>3781</v>
      </c>
      <c r="E118" s="114"/>
      <c r="F118" s="114"/>
      <c r="G118" s="114"/>
      <c r="H118" s="114"/>
      <c r="I118" s="114"/>
      <c r="J118" s="115">
        <f>J286</f>
        <v>0</v>
      </c>
      <c r="L118" s="112"/>
    </row>
    <row r="119" spans="2:12" s="9" customFormat="1" ht="19.899999999999999" customHeight="1" x14ac:dyDescent="0.2">
      <c r="B119" s="112"/>
      <c r="D119" s="113" t="s">
        <v>3790</v>
      </c>
      <c r="E119" s="114"/>
      <c r="F119" s="114"/>
      <c r="G119" s="114"/>
      <c r="H119" s="114"/>
      <c r="I119" s="114"/>
      <c r="J119" s="115">
        <f>J289</f>
        <v>0</v>
      </c>
      <c r="L119" s="112"/>
    </row>
    <row r="120" spans="2:12" s="9" customFormat="1" ht="14.85" customHeight="1" x14ac:dyDescent="0.2">
      <c r="B120" s="112"/>
      <c r="D120" s="113" t="s">
        <v>3781</v>
      </c>
      <c r="E120" s="114"/>
      <c r="F120" s="114"/>
      <c r="G120" s="114"/>
      <c r="H120" s="114"/>
      <c r="I120" s="114"/>
      <c r="J120" s="115">
        <f>J294</f>
        <v>0</v>
      </c>
      <c r="L120" s="112"/>
    </row>
    <row r="121" spans="2:12" s="9" customFormat="1" ht="19.899999999999999" customHeight="1" x14ac:dyDescent="0.2">
      <c r="B121" s="112"/>
      <c r="D121" s="113" t="s">
        <v>3791</v>
      </c>
      <c r="E121" s="114"/>
      <c r="F121" s="114"/>
      <c r="G121" s="114"/>
      <c r="H121" s="114"/>
      <c r="I121" s="114"/>
      <c r="J121" s="115">
        <f>J296</f>
        <v>0</v>
      </c>
      <c r="L121" s="112"/>
    </row>
    <row r="122" spans="2:12" s="9" customFormat="1" ht="14.85" customHeight="1" x14ac:dyDescent="0.2">
      <c r="B122" s="112"/>
      <c r="D122" s="113" t="s">
        <v>3781</v>
      </c>
      <c r="E122" s="114"/>
      <c r="F122" s="114"/>
      <c r="G122" s="114"/>
      <c r="H122" s="114"/>
      <c r="I122" s="114"/>
      <c r="J122" s="115">
        <f>J301</f>
        <v>0</v>
      </c>
      <c r="L122" s="112"/>
    </row>
    <row r="123" spans="2:12" s="9" customFormat="1" ht="19.899999999999999" customHeight="1" x14ac:dyDescent="0.2">
      <c r="B123" s="112"/>
      <c r="D123" s="113" t="s">
        <v>3792</v>
      </c>
      <c r="E123" s="114"/>
      <c r="F123" s="114"/>
      <c r="G123" s="114"/>
      <c r="H123" s="114"/>
      <c r="I123" s="114"/>
      <c r="J123" s="115">
        <f>J303</f>
        <v>0</v>
      </c>
      <c r="L123" s="112"/>
    </row>
    <row r="124" spans="2:12" s="9" customFormat="1" ht="14.85" customHeight="1" x14ac:dyDescent="0.2">
      <c r="B124" s="112"/>
      <c r="D124" s="113" t="s">
        <v>3781</v>
      </c>
      <c r="E124" s="114"/>
      <c r="F124" s="114"/>
      <c r="G124" s="114"/>
      <c r="H124" s="114"/>
      <c r="I124" s="114"/>
      <c r="J124" s="115">
        <f>J308</f>
        <v>0</v>
      </c>
      <c r="L124" s="112"/>
    </row>
    <row r="125" spans="2:12" s="8" customFormat="1" ht="24.95" customHeight="1" x14ac:dyDescent="0.2">
      <c r="B125" s="108"/>
      <c r="D125" s="109" t="s">
        <v>3793</v>
      </c>
      <c r="E125" s="110"/>
      <c r="F125" s="110"/>
      <c r="G125" s="110"/>
      <c r="H125" s="110"/>
      <c r="I125" s="110"/>
      <c r="J125" s="111">
        <f>J310</f>
        <v>0</v>
      </c>
      <c r="L125" s="108"/>
    </row>
    <row r="126" spans="2:12" s="9" customFormat="1" ht="19.899999999999999" customHeight="1" x14ac:dyDescent="0.2">
      <c r="B126" s="112"/>
      <c r="D126" s="113" t="s">
        <v>3794</v>
      </c>
      <c r="E126" s="114"/>
      <c r="F126" s="114"/>
      <c r="G126" s="114"/>
      <c r="H126" s="114"/>
      <c r="I126" s="114"/>
      <c r="J126" s="115">
        <f>J311</f>
        <v>0</v>
      </c>
      <c r="L126" s="112"/>
    </row>
    <row r="127" spans="2:12" s="9" customFormat="1" ht="19.899999999999999" customHeight="1" x14ac:dyDescent="0.2">
      <c r="B127" s="112"/>
      <c r="D127" s="113" t="s">
        <v>3795</v>
      </c>
      <c r="E127" s="114"/>
      <c r="F127" s="114"/>
      <c r="G127" s="114"/>
      <c r="H127" s="114"/>
      <c r="I127" s="114"/>
      <c r="J127" s="115">
        <f>J321</f>
        <v>0</v>
      </c>
      <c r="L127" s="112"/>
    </row>
    <row r="128" spans="2:12" s="9" customFormat="1" ht="19.899999999999999" customHeight="1" x14ac:dyDescent="0.2">
      <c r="B128" s="112"/>
      <c r="D128" s="113" t="s">
        <v>3796</v>
      </c>
      <c r="E128" s="114"/>
      <c r="F128" s="114"/>
      <c r="G128" s="114"/>
      <c r="H128" s="114"/>
      <c r="I128" s="114"/>
      <c r="J128" s="115">
        <f>J325</f>
        <v>0</v>
      </c>
      <c r="L128" s="112"/>
    </row>
    <row r="129" spans="2:12" s="9" customFormat="1" ht="19.899999999999999" customHeight="1" x14ac:dyDescent="0.2">
      <c r="B129" s="112"/>
      <c r="D129" s="113" t="s">
        <v>3797</v>
      </c>
      <c r="E129" s="114"/>
      <c r="F129" s="114"/>
      <c r="G129" s="114"/>
      <c r="H129" s="114"/>
      <c r="I129" s="114"/>
      <c r="J129" s="115">
        <f>J329</f>
        <v>0</v>
      </c>
      <c r="L129" s="112"/>
    </row>
    <row r="130" spans="2:12" s="9" customFormat="1" ht="14.85" customHeight="1" x14ac:dyDescent="0.2">
      <c r="B130" s="112"/>
      <c r="D130" s="113" t="s">
        <v>3798</v>
      </c>
      <c r="E130" s="114"/>
      <c r="F130" s="114"/>
      <c r="G130" s="114"/>
      <c r="H130" s="114"/>
      <c r="I130" s="114"/>
      <c r="J130" s="115">
        <f>J330</f>
        <v>0</v>
      </c>
      <c r="L130" s="112"/>
    </row>
    <row r="131" spans="2:12" s="8" customFormat="1" ht="24.95" customHeight="1" x14ac:dyDescent="0.2">
      <c r="B131" s="108"/>
      <c r="D131" s="109" t="s">
        <v>3799</v>
      </c>
      <c r="E131" s="110"/>
      <c r="F131" s="110"/>
      <c r="G131" s="110"/>
      <c r="H131" s="110"/>
      <c r="I131" s="110"/>
      <c r="J131" s="111">
        <f>J335</f>
        <v>0</v>
      </c>
      <c r="L131" s="108"/>
    </row>
    <row r="132" spans="2:12" s="1" customFormat="1" ht="21.75" customHeight="1" x14ac:dyDescent="0.2">
      <c r="B132" s="32"/>
      <c r="L132" s="32"/>
    </row>
    <row r="133" spans="2:12" s="1" customFormat="1" ht="6.95" customHeight="1" x14ac:dyDescent="0.2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  <row r="137" spans="2:12" s="1" customFormat="1" ht="6.95" customHeight="1" x14ac:dyDescent="0.2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2"/>
    </row>
    <row r="138" spans="2:12" s="1" customFormat="1" ht="24.95" customHeight="1" x14ac:dyDescent="0.2">
      <c r="B138" s="32"/>
      <c r="C138" s="21" t="s">
        <v>267</v>
      </c>
      <c r="L138" s="32"/>
    </row>
    <row r="139" spans="2:12" s="1" customFormat="1" ht="6.95" customHeight="1" x14ac:dyDescent="0.2">
      <c r="B139" s="32"/>
      <c r="L139" s="32"/>
    </row>
    <row r="140" spans="2:12" s="1" customFormat="1" ht="12" customHeight="1" x14ac:dyDescent="0.2">
      <c r="B140" s="32"/>
      <c r="C140" s="27" t="s">
        <v>16</v>
      </c>
      <c r="L140" s="32"/>
    </row>
    <row r="141" spans="2:12" s="1" customFormat="1" ht="16.5" customHeight="1" x14ac:dyDescent="0.2">
      <c r="B141" s="32"/>
      <c r="E141" s="254" t="str">
        <f>E7</f>
        <v>MŠ Vokovická</v>
      </c>
      <c r="F141" s="255"/>
      <c r="G141" s="255"/>
      <c r="H141" s="255"/>
      <c r="L141" s="32"/>
    </row>
    <row r="142" spans="2:12" ht="12" customHeight="1" x14ac:dyDescent="0.2">
      <c r="B142" s="20"/>
      <c r="C142" s="27" t="s">
        <v>226</v>
      </c>
      <c r="L142" s="20"/>
    </row>
    <row r="143" spans="2:12" s="1" customFormat="1" ht="16.5" customHeight="1" x14ac:dyDescent="0.2">
      <c r="B143" s="32"/>
      <c r="E143" s="254" t="s">
        <v>227</v>
      </c>
      <c r="F143" s="253"/>
      <c r="G143" s="253"/>
      <c r="H143" s="253"/>
      <c r="L143" s="32"/>
    </row>
    <row r="144" spans="2:12" s="1" customFormat="1" ht="12" customHeight="1" x14ac:dyDescent="0.2">
      <c r="B144" s="32"/>
      <c r="C144" s="27" t="s">
        <v>228</v>
      </c>
      <c r="L144" s="32"/>
    </row>
    <row r="145" spans="2:65" s="1" customFormat="1" ht="16.5" customHeight="1" x14ac:dyDescent="0.2">
      <c r="B145" s="32"/>
      <c r="E145" s="231" t="str">
        <f>E11</f>
        <v>04b - Chlazení a vzduchotechnika</v>
      </c>
      <c r="F145" s="253"/>
      <c r="G145" s="253"/>
      <c r="H145" s="253"/>
      <c r="L145" s="32"/>
    </row>
    <row r="146" spans="2:65" s="1" customFormat="1" ht="6.95" customHeight="1" x14ac:dyDescent="0.2">
      <c r="B146" s="32"/>
      <c r="L146" s="32"/>
    </row>
    <row r="147" spans="2:65" s="1" customFormat="1" ht="12" customHeight="1" x14ac:dyDescent="0.2">
      <c r="B147" s="32"/>
      <c r="C147" s="27" t="s">
        <v>20</v>
      </c>
      <c r="F147" s="25" t="str">
        <f>F14</f>
        <v>Vokovice, p.č. 1281/256, 1281/257</v>
      </c>
      <c r="I147" s="27" t="s">
        <v>22</v>
      </c>
      <c r="J147" s="52" t="str">
        <f>IF(J14="","",J14)</f>
        <v>21. 2. 2023</v>
      </c>
      <c r="L147" s="32"/>
    </row>
    <row r="148" spans="2:65" s="1" customFormat="1" ht="6.95" customHeight="1" x14ac:dyDescent="0.2">
      <c r="B148" s="32"/>
      <c r="L148" s="32"/>
    </row>
    <row r="149" spans="2:65" s="1" customFormat="1" ht="25.7" customHeight="1" x14ac:dyDescent="0.2">
      <c r="B149" s="32"/>
      <c r="C149" s="27" t="s">
        <v>24</v>
      </c>
      <c r="F149" s="25" t="str">
        <f>E17</f>
        <v>Městská část Praha 6, Čs. Armády 601/23</v>
      </c>
      <c r="I149" s="27" t="s">
        <v>30</v>
      </c>
      <c r="J149" s="30" t="str">
        <f>E23</f>
        <v>ra15 a.s., ATELIER SEVER s.r.o.</v>
      </c>
      <c r="L149" s="32"/>
    </row>
    <row r="150" spans="2:65" s="1" customFormat="1" ht="15.2" customHeight="1" x14ac:dyDescent="0.2">
      <c r="B150" s="32"/>
      <c r="C150" s="27" t="s">
        <v>28</v>
      </c>
      <c r="F150" s="25" t="str">
        <f>IF(E20="","",E20)</f>
        <v>Vyplň údaj</v>
      </c>
      <c r="I150" s="27" t="s">
        <v>33</v>
      </c>
      <c r="J150" s="30" t="str">
        <f>E26</f>
        <v>Ecoten s.r.o.</v>
      </c>
      <c r="L150" s="32"/>
    </row>
    <row r="151" spans="2:65" s="1" customFormat="1" ht="10.35" customHeight="1" x14ac:dyDescent="0.2">
      <c r="B151" s="32"/>
      <c r="L151" s="32"/>
    </row>
    <row r="152" spans="2:65" s="10" customFormat="1" ht="29.25" customHeight="1" x14ac:dyDescent="0.2">
      <c r="B152" s="116"/>
      <c r="C152" s="117" t="s">
        <v>268</v>
      </c>
      <c r="D152" s="118" t="s">
        <v>61</v>
      </c>
      <c r="E152" s="118" t="s">
        <v>57</v>
      </c>
      <c r="F152" s="118" t="s">
        <v>58</v>
      </c>
      <c r="G152" s="118" t="s">
        <v>269</v>
      </c>
      <c r="H152" s="118" t="s">
        <v>270</v>
      </c>
      <c r="I152" s="118" t="s">
        <v>271</v>
      </c>
      <c r="J152" s="119" t="s">
        <v>232</v>
      </c>
      <c r="K152" s="120" t="s">
        <v>272</v>
      </c>
      <c r="L152" s="116"/>
      <c r="M152" s="59" t="s">
        <v>1</v>
      </c>
      <c r="N152" s="60" t="s">
        <v>40</v>
      </c>
      <c r="O152" s="60" t="s">
        <v>273</v>
      </c>
      <c r="P152" s="60" t="s">
        <v>274</v>
      </c>
      <c r="Q152" s="60" t="s">
        <v>275</v>
      </c>
      <c r="R152" s="60" t="s">
        <v>276</v>
      </c>
      <c r="S152" s="60" t="s">
        <v>277</v>
      </c>
      <c r="T152" s="61" t="s">
        <v>278</v>
      </c>
    </row>
    <row r="153" spans="2:65" s="1" customFormat="1" ht="22.9" customHeight="1" x14ac:dyDescent="0.25">
      <c r="B153" s="32"/>
      <c r="C153" s="64" t="s">
        <v>279</v>
      </c>
      <c r="J153" s="121">
        <f>BK153</f>
        <v>0</v>
      </c>
      <c r="L153" s="32"/>
      <c r="M153" s="62"/>
      <c r="N153" s="53"/>
      <c r="O153" s="53"/>
      <c r="P153" s="122">
        <f>P154+P310+P335</f>
        <v>0</v>
      </c>
      <c r="Q153" s="53"/>
      <c r="R153" s="122">
        <f>R154+R310+R335</f>
        <v>0</v>
      </c>
      <c r="S153" s="53"/>
      <c r="T153" s="123">
        <f>T154+T310+T335</f>
        <v>0</v>
      </c>
      <c r="AT153" s="17" t="s">
        <v>75</v>
      </c>
      <c r="AU153" s="17" t="s">
        <v>234</v>
      </c>
      <c r="BK153" s="124">
        <f>BK154+BK310+BK335</f>
        <v>0</v>
      </c>
    </row>
    <row r="154" spans="2:65" s="11" customFormat="1" ht="25.9" customHeight="1" x14ac:dyDescent="0.2">
      <c r="B154" s="125"/>
      <c r="D154" s="126" t="s">
        <v>75</v>
      </c>
      <c r="E154" s="127" t="s">
        <v>3676</v>
      </c>
      <c r="F154" s="127" t="s">
        <v>3800</v>
      </c>
      <c r="I154" s="128"/>
      <c r="J154" s="129">
        <f>BK154</f>
        <v>0</v>
      </c>
      <c r="L154" s="125"/>
      <c r="M154" s="130"/>
      <c r="P154" s="131">
        <f>P155+P178+P198+P213+P228+P243+P258+P273+P281+P289+P296+P303</f>
        <v>0</v>
      </c>
      <c r="R154" s="131">
        <f>R155+R178+R198+R213+R228+R243+R258+R273+R281+R289+R296+R303</f>
        <v>0</v>
      </c>
      <c r="T154" s="132">
        <f>T155+T178+T198+T213+T228+T243+T258+T273+T281+T289+T296+T303</f>
        <v>0</v>
      </c>
      <c r="AR154" s="126" t="s">
        <v>83</v>
      </c>
      <c r="AT154" s="133" t="s">
        <v>75</v>
      </c>
      <c r="AU154" s="133" t="s">
        <v>76</v>
      </c>
      <c r="AY154" s="126" t="s">
        <v>282</v>
      </c>
      <c r="BK154" s="134">
        <f>BK155+BK178+BK198+BK213+BK228+BK243+BK258+BK273+BK281+BK289+BK296+BK303</f>
        <v>0</v>
      </c>
    </row>
    <row r="155" spans="2:65" s="11" customFormat="1" ht="22.9" customHeight="1" x14ac:dyDescent="0.2">
      <c r="B155" s="125"/>
      <c r="D155" s="126" t="s">
        <v>75</v>
      </c>
      <c r="E155" s="135" t="s">
        <v>3687</v>
      </c>
      <c r="F155" s="135" t="s">
        <v>3801</v>
      </c>
      <c r="I155" s="128"/>
      <c r="J155" s="136">
        <f>BK155</f>
        <v>0</v>
      </c>
      <c r="L155" s="125"/>
      <c r="M155" s="130"/>
      <c r="P155" s="131">
        <f>P156+SUM(P157:P170)+P174</f>
        <v>0</v>
      </c>
      <c r="R155" s="131">
        <f>R156+SUM(R157:R170)+R174</f>
        <v>0</v>
      </c>
      <c r="T155" s="132">
        <f>T156+SUM(T157:T170)+T174</f>
        <v>0</v>
      </c>
      <c r="AR155" s="126" t="s">
        <v>83</v>
      </c>
      <c r="AT155" s="133" t="s">
        <v>75</v>
      </c>
      <c r="AU155" s="133" t="s">
        <v>83</v>
      </c>
      <c r="AY155" s="126" t="s">
        <v>282</v>
      </c>
      <c r="BK155" s="134">
        <f>BK156+SUM(BK157:BK170)+BK174</f>
        <v>0</v>
      </c>
    </row>
    <row r="156" spans="2:65" s="1" customFormat="1" ht="21.75" customHeight="1" x14ac:dyDescent="0.2">
      <c r="B156" s="32"/>
      <c r="C156" s="137" t="s">
        <v>83</v>
      </c>
      <c r="D156" s="137" t="s">
        <v>284</v>
      </c>
      <c r="E156" s="138" t="s">
        <v>3802</v>
      </c>
      <c r="F156" s="139" t="s">
        <v>3803</v>
      </c>
      <c r="G156" s="140" t="s">
        <v>2246</v>
      </c>
      <c r="H156" s="141">
        <v>1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199</v>
      </c>
      <c r="AT156" s="149" t="s">
        <v>284</v>
      </c>
      <c r="AU156" s="149" t="s">
        <v>85</v>
      </c>
      <c r="AY156" s="17" t="s">
        <v>282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199</v>
      </c>
      <c r="BM156" s="149" t="s">
        <v>85</v>
      </c>
    </row>
    <row r="157" spans="2:65" s="1" customFormat="1" ht="78" x14ac:dyDescent="0.2">
      <c r="B157" s="32"/>
      <c r="D157" s="152" t="s">
        <v>3804</v>
      </c>
      <c r="F157" s="198" t="s">
        <v>3805</v>
      </c>
      <c r="I157" s="199"/>
      <c r="L157" s="32"/>
      <c r="M157" s="200"/>
      <c r="T157" s="56"/>
      <c r="AT157" s="17" t="s">
        <v>3804</v>
      </c>
      <c r="AU157" s="17" t="s">
        <v>85</v>
      </c>
    </row>
    <row r="158" spans="2:65" s="1" customFormat="1" ht="16.5" customHeight="1" x14ac:dyDescent="0.2">
      <c r="B158" s="32"/>
      <c r="C158" s="137" t="s">
        <v>85</v>
      </c>
      <c r="D158" s="137" t="s">
        <v>284</v>
      </c>
      <c r="E158" s="138" t="s">
        <v>3806</v>
      </c>
      <c r="F158" s="139" t="s">
        <v>3807</v>
      </c>
      <c r="G158" s="140" t="s">
        <v>2246</v>
      </c>
      <c r="H158" s="141">
        <v>1</v>
      </c>
      <c r="I158" s="142"/>
      <c r="J158" s="143">
        <f t="shared" ref="J158:J169" si="0">ROUND(I158*H158,2)</f>
        <v>0</v>
      </c>
      <c r="K158" s="144"/>
      <c r="L158" s="32"/>
      <c r="M158" s="145" t="s">
        <v>1</v>
      </c>
      <c r="N158" s="146" t="s">
        <v>41</v>
      </c>
      <c r="P158" s="147">
        <f t="shared" ref="P158:P169" si="1">O158*H158</f>
        <v>0</v>
      </c>
      <c r="Q158" s="147">
        <v>0</v>
      </c>
      <c r="R158" s="147">
        <f t="shared" ref="R158:R169" si="2">Q158*H158</f>
        <v>0</v>
      </c>
      <c r="S158" s="147">
        <v>0</v>
      </c>
      <c r="T158" s="148">
        <f t="shared" ref="T158:T169" si="3">S158*H158</f>
        <v>0</v>
      </c>
      <c r="AR158" s="149" t="s">
        <v>199</v>
      </c>
      <c r="AT158" s="149" t="s">
        <v>284</v>
      </c>
      <c r="AU158" s="149" t="s">
        <v>85</v>
      </c>
      <c r="AY158" s="17" t="s">
        <v>282</v>
      </c>
      <c r="BE158" s="150">
        <f t="shared" ref="BE158:BE169" si="4">IF(N158="základní",J158,0)</f>
        <v>0</v>
      </c>
      <c r="BF158" s="150">
        <f t="shared" ref="BF158:BF169" si="5">IF(N158="snížená",J158,0)</f>
        <v>0</v>
      </c>
      <c r="BG158" s="150">
        <f t="shared" ref="BG158:BG169" si="6">IF(N158="zákl. přenesená",J158,0)</f>
        <v>0</v>
      </c>
      <c r="BH158" s="150">
        <f t="shared" ref="BH158:BH169" si="7">IF(N158="sníž. přenesená",J158,0)</f>
        <v>0</v>
      </c>
      <c r="BI158" s="150">
        <f t="shared" ref="BI158:BI169" si="8">IF(N158="nulová",J158,0)</f>
        <v>0</v>
      </c>
      <c r="BJ158" s="17" t="s">
        <v>83</v>
      </c>
      <c r="BK158" s="150">
        <f t="shared" ref="BK158:BK169" si="9">ROUND(I158*H158,2)</f>
        <v>0</v>
      </c>
      <c r="BL158" s="17" t="s">
        <v>199</v>
      </c>
      <c r="BM158" s="149" t="s">
        <v>288</v>
      </c>
    </row>
    <row r="159" spans="2:65" s="1" customFormat="1" ht="16.5" customHeight="1" x14ac:dyDescent="0.2">
      <c r="B159" s="32"/>
      <c r="C159" s="137" t="s">
        <v>105</v>
      </c>
      <c r="D159" s="137" t="s">
        <v>284</v>
      </c>
      <c r="E159" s="138" t="s">
        <v>3808</v>
      </c>
      <c r="F159" s="139" t="s">
        <v>3809</v>
      </c>
      <c r="G159" s="140" t="s">
        <v>2246</v>
      </c>
      <c r="H159" s="141">
        <v>2</v>
      </c>
      <c r="I159" s="142"/>
      <c r="J159" s="143">
        <f t="shared" si="0"/>
        <v>0</v>
      </c>
      <c r="K159" s="144"/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199</v>
      </c>
      <c r="AT159" s="149" t="s">
        <v>284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199</v>
      </c>
      <c r="BM159" s="149" t="s">
        <v>338</v>
      </c>
    </row>
    <row r="160" spans="2:65" s="1" customFormat="1" ht="16.5" customHeight="1" x14ac:dyDescent="0.2">
      <c r="B160" s="32"/>
      <c r="C160" s="137" t="s">
        <v>288</v>
      </c>
      <c r="D160" s="137" t="s">
        <v>284</v>
      </c>
      <c r="E160" s="138" t="s">
        <v>3810</v>
      </c>
      <c r="F160" s="139" t="s">
        <v>3811</v>
      </c>
      <c r="G160" s="140" t="s">
        <v>2246</v>
      </c>
      <c r="H160" s="141">
        <v>1</v>
      </c>
      <c r="I160" s="142"/>
      <c r="J160" s="143">
        <f t="shared" si="0"/>
        <v>0</v>
      </c>
      <c r="K160" s="144"/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199</v>
      </c>
      <c r="BM160" s="149" t="s">
        <v>350</v>
      </c>
    </row>
    <row r="161" spans="2:65" s="1" customFormat="1" ht="24.2" customHeight="1" x14ac:dyDescent="0.2">
      <c r="B161" s="32"/>
      <c r="C161" s="137" t="s">
        <v>330</v>
      </c>
      <c r="D161" s="137" t="s">
        <v>284</v>
      </c>
      <c r="E161" s="138" t="s">
        <v>3812</v>
      </c>
      <c r="F161" s="139" t="s">
        <v>3813</v>
      </c>
      <c r="G161" s="140" t="s">
        <v>2246</v>
      </c>
      <c r="H161" s="141">
        <v>1</v>
      </c>
      <c r="I161" s="142"/>
      <c r="J161" s="143">
        <f t="shared" si="0"/>
        <v>0</v>
      </c>
      <c r="K161" s="144"/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199</v>
      </c>
      <c r="AT161" s="149" t="s">
        <v>284</v>
      </c>
      <c r="AU161" s="149" t="s">
        <v>85</v>
      </c>
      <c r="AY161" s="17" t="s">
        <v>282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199</v>
      </c>
      <c r="BM161" s="149" t="s">
        <v>361</v>
      </c>
    </row>
    <row r="162" spans="2:65" s="1" customFormat="1" ht="16.5" customHeight="1" x14ac:dyDescent="0.2">
      <c r="B162" s="32"/>
      <c r="C162" s="137" t="s">
        <v>338</v>
      </c>
      <c r="D162" s="137" t="s">
        <v>284</v>
      </c>
      <c r="E162" s="138" t="s">
        <v>3814</v>
      </c>
      <c r="F162" s="139" t="s">
        <v>3815</v>
      </c>
      <c r="G162" s="140" t="s">
        <v>2246</v>
      </c>
      <c r="H162" s="141">
        <v>1</v>
      </c>
      <c r="I162" s="142"/>
      <c r="J162" s="143">
        <f t="shared" si="0"/>
        <v>0</v>
      </c>
      <c r="K162" s="144"/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199</v>
      </c>
      <c r="BM162" s="149" t="s">
        <v>188</v>
      </c>
    </row>
    <row r="163" spans="2:65" s="1" customFormat="1" ht="24.2" customHeight="1" x14ac:dyDescent="0.2">
      <c r="B163" s="32"/>
      <c r="C163" s="137" t="s">
        <v>343</v>
      </c>
      <c r="D163" s="137" t="s">
        <v>284</v>
      </c>
      <c r="E163" s="138" t="s">
        <v>3816</v>
      </c>
      <c r="F163" s="139" t="s">
        <v>3817</v>
      </c>
      <c r="G163" s="140" t="s">
        <v>2246</v>
      </c>
      <c r="H163" s="141">
        <v>1</v>
      </c>
      <c r="I163" s="142"/>
      <c r="J163" s="143">
        <f t="shared" si="0"/>
        <v>0</v>
      </c>
      <c r="K163" s="144"/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199</v>
      </c>
      <c r="BM163" s="149" t="s">
        <v>194</v>
      </c>
    </row>
    <row r="164" spans="2:65" s="1" customFormat="1" ht="16.5" customHeight="1" x14ac:dyDescent="0.2">
      <c r="B164" s="32"/>
      <c r="C164" s="137" t="s">
        <v>350</v>
      </c>
      <c r="D164" s="137" t="s">
        <v>284</v>
      </c>
      <c r="E164" s="138" t="s">
        <v>3818</v>
      </c>
      <c r="F164" s="139" t="s">
        <v>3819</v>
      </c>
      <c r="G164" s="140" t="s">
        <v>2246</v>
      </c>
      <c r="H164" s="141">
        <v>1</v>
      </c>
      <c r="I164" s="142"/>
      <c r="J164" s="143">
        <f t="shared" si="0"/>
        <v>0</v>
      </c>
      <c r="K164" s="144"/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199</v>
      </c>
      <c r="AT164" s="149" t="s">
        <v>284</v>
      </c>
      <c r="AU164" s="149" t="s">
        <v>85</v>
      </c>
      <c r="AY164" s="17" t="s">
        <v>282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199</v>
      </c>
      <c r="BM164" s="149" t="s">
        <v>199</v>
      </c>
    </row>
    <row r="165" spans="2:65" s="1" customFormat="1" ht="16.5" customHeight="1" x14ac:dyDescent="0.2">
      <c r="B165" s="32"/>
      <c r="C165" s="137" t="s">
        <v>356</v>
      </c>
      <c r="D165" s="137" t="s">
        <v>284</v>
      </c>
      <c r="E165" s="138" t="s">
        <v>3820</v>
      </c>
      <c r="F165" s="139" t="s">
        <v>3821</v>
      </c>
      <c r="G165" s="140" t="s">
        <v>2246</v>
      </c>
      <c r="H165" s="141">
        <v>1</v>
      </c>
      <c r="I165" s="142"/>
      <c r="J165" s="143">
        <f t="shared" si="0"/>
        <v>0</v>
      </c>
      <c r="K165" s="144"/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199</v>
      </c>
      <c r="AT165" s="149" t="s">
        <v>284</v>
      </c>
      <c r="AU165" s="149" t="s">
        <v>85</v>
      </c>
      <c r="AY165" s="17" t="s">
        <v>282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199</v>
      </c>
      <c r="BM165" s="149" t="s">
        <v>205</v>
      </c>
    </row>
    <row r="166" spans="2:65" s="1" customFormat="1" ht="16.5" customHeight="1" x14ac:dyDescent="0.2">
      <c r="B166" s="32"/>
      <c r="C166" s="137" t="s">
        <v>361</v>
      </c>
      <c r="D166" s="137" t="s">
        <v>284</v>
      </c>
      <c r="E166" s="138" t="s">
        <v>3822</v>
      </c>
      <c r="F166" s="139" t="s">
        <v>3823</v>
      </c>
      <c r="G166" s="140" t="s">
        <v>2246</v>
      </c>
      <c r="H166" s="141">
        <v>2</v>
      </c>
      <c r="I166" s="142"/>
      <c r="J166" s="143">
        <f t="shared" si="0"/>
        <v>0</v>
      </c>
      <c r="K166" s="144"/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199</v>
      </c>
      <c r="BM166" s="149" t="s">
        <v>208</v>
      </c>
    </row>
    <row r="167" spans="2:65" s="1" customFormat="1" ht="16.5" customHeight="1" x14ac:dyDescent="0.2">
      <c r="B167" s="32"/>
      <c r="C167" s="137" t="s">
        <v>185</v>
      </c>
      <c r="D167" s="137" t="s">
        <v>284</v>
      </c>
      <c r="E167" s="138" t="s">
        <v>3824</v>
      </c>
      <c r="F167" s="139" t="s">
        <v>3825</v>
      </c>
      <c r="G167" s="140" t="s">
        <v>2246</v>
      </c>
      <c r="H167" s="141">
        <v>1</v>
      </c>
      <c r="I167" s="142"/>
      <c r="J167" s="143">
        <f t="shared" si="0"/>
        <v>0</v>
      </c>
      <c r="K167" s="144"/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199</v>
      </c>
      <c r="AT167" s="149" t="s">
        <v>284</v>
      </c>
      <c r="AU167" s="149" t="s">
        <v>85</v>
      </c>
      <c r="AY167" s="17" t="s">
        <v>282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199</v>
      </c>
      <c r="BM167" s="149" t="s">
        <v>222</v>
      </c>
    </row>
    <row r="168" spans="2:65" s="1" customFormat="1" ht="24.2" customHeight="1" x14ac:dyDescent="0.2">
      <c r="B168" s="32"/>
      <c r="C168" s="137" t="s">
        <v>188</v>
      </c>
      <c r="D168" s="137" t="s">
        <v>284</v>
      </c>
      <c r="E168" s="138" t="s">
        <v>3826</v>
      </c>
      <c r="F168" s="139" t="s">
        <v>3827</v>
      </c>
      <c r="G168" s="140" t="s">
        <v>2246</v>
      </c>
      <c r="H168" s="141">
        <v>14</v>
      </c>
      <c r="I168" s="142"/>
      <c r="J168" s="143">
        <f t="shared" si="0"/>
        <v>0</v>
      </c>
      <c r="K168" s="144"/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199</v>
      </c>
      <c r="AT168" s="149" t="s">
        <v>284</v>
      </c>
      <c r="AU168" s="149" t="s">
        <v>85</v>
      </c>
      <c r="AY168" s="17" t="s">
        <v>282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199</v>
      </c>
      <c r="BM168" s="149" t="s">
        <v>453</v>
      </c>
    </row>
    <row r="169" spans="2:65" s="1" customFormat="1" ht="24.2" customHeight="1" x14ac:dyDescent="0.2">
      <c r="B169" s="32"/>
      <c r="C169" s="137" t="s">
        <v>191</v>
      </c>
      <c r="D169" s="137" t="s">
        <v>284</v>
      </c>
      <c r="E169" s="138" t="s">
        <v>3828</v>
      </c>
      <c r="F169" s="139" t="s">
        <v>3829</v>
      </c>
      <c r="G169" s="140" t="s">
        <v>2246</v>
      </c>
      <c r="H169" s="141">
        <v>2</v>
      </c>
      <c r="I169" s="142"/>
      <c r="J169" s="143">
        <f t="shared" si="0"/>
        <v>0</v>
      </c>
      <c r="K169" s="144"/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199</v>
      </c>
      <c r="AT169" s="149" t="s">
        <v>284</v>
      </c>
      <c r="AU169" s="149" t="s">
        <v>85</v>
      </c>
      <c r="AY169" s="17" t="s">
        <v>282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199</v>
      </c>
      <c r="BM169" s="149" t="s">
        <v>463</v>
      </c>
    </row>
    <row r="170" spans="2:65" s="11" customFormat="1" ht="20.85" customHeight="1" x14ac:dyDescent="0.2">
      <c r="B170" s="125"/>
      <c r="D170" s="126" t="s">
        <v>75</v>
      </c>
      <c r="E170" s="135" t="s">
        <v>3830</v>
      </c>
      <c r="F170" s="135" t="s">
        <v>3831</v>
      </c>
      <c r="I170" s="128"/>
      <c r="J170" s="136">
        <f>BK170</f>
        <v>0</v>
      </c>
      <c r="L170" s="125"/>
      <c r="M170" s="130"/>
      <c r="P170" s="131">
        <f>SUM(P171:P173)</f>
        <v>0</v>
      </c>
      <c r="R170" s="131">
        <f>SUM(R171:R173)</f>
        <v>0</v>
      </c>
      <c r="T170" s="132">
        <f>SUM(T171:T173)</f>
        <v>0</v>
      </c>
      <c r="AR170" s="126" t="s">
        <v>83</v>
      </c>
      <c r="AT170" s="133" t="s">
        <v>75</v>
      </c>
      <c r="AU170" s="133" t="s">
        <v>85</v>
      </c>
      <c r="AY170" s="126" t="s">
        <v>282</v>
      </c>
      <c r="BK170" s="134">
        <f>SUM(BK171:BK173)</f>
        <v>0</v>
      </c>
    </row>
    <row r="171" spans="2:65" s="1" customFormat="1" ht="16.5" customHeight="1" x14ac:dyDescent="0.2">
      <c r="B171" s="32"/>
      <c r="C171" s="137" t="s">
        <v>194</v>
      </c>
      <c r="D171" s="137" t="s">
        <v>284</v>
      </c>
      <c r="E171" s="138" t="s">
        <v>3832</v>
      </c>
      <c r="F171" s="139" t="s">
        <v>3833</v>
      </c>
      <c r="G171" s="140" t="s">
        <v>3492</v>
      </c>
      <c r="H171" s="141">
        <v>18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199</v>
      </c>
      <c r="AT171" s="149" t="s">
        <v>284</v>
      </c>
      <c r="AU171" s="149" t="s">
        <v>105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199</v>
      </c>
      <c r="BM171" s="149" t="s">
        <v>476</v>
      </c>
    </row>
    <row r="172" spans="2:65" s="1" customFormat="1" ht="16.5" customHeight="1" x14ac:dyDescent="0.2">
      <c r="B172" s="32"/>
      <c r="C172" s="137" t="s">
        <v>8</v>
      </c>
      <c r="D172" s="137" t="s">
        <v>284</v>
      </c>
      <c r="E172" s="138" t="s">
        <v>3834</v>
      </c>
      <c r="F172" s="139" t="s">
        <v>3835</v>
      </c>
      <c r="G172" s="140" t="s">
        <v>3492</v>
      </c>
      <c r="H172" s="141">
        <v>24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199</v>
      </c>
      <c r="AT172" s="149" t="s">
        <v>284</v>
      </c>
      <c r="AU172" s="149" t="s">
        <v>105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199</v>
      </c>
      <c r="BM172" s="149" t="s">
        <v>487</v>
      </c>
    </row>
    <row r="173" spans="2:65" s="1" customFormat="1" ht="16.5" customHeight="1" x14ac:dyDescent="0.2">
      <c r="B173" s="32"/>
      <c r="C173" s="137" t="s">
        <v>199</v>
      </c>
      <c r="D173" s="137" t="s">
        <v>284</v>
      </c>
      <c r="E173" s="138" t="s">
        <v>3836</v>
      </c>
      <c r="F173" s="139" t="s">
        <v>3837</v>
      </c>
      <c r="G173" s="140" t="s">
        <v>3492</v>
      </c>
      <c r="H173" s="141">
        <v>6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199</v>
      </c>
      <c r="AT173" s="149" t="s">
        <v>284</v>
      </c>
      <c r="AU173" s="149" t="s">
        <v>105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199</v>
      </c>
      <c r="BM173" s="149" t="s">
        <v>498</v>
      </c>
    </row>
    <row r="174" spans="2:65" s="11" customFormat="1" ht="20.85" customHeight="1" x14ac:dyDescent="0.2">
      <c r="B174" s="125"/>
      <c r="D174" s="126" t="s">
        <v>75</v>
      </c>
      <c r="E174" s="135" t="s">
        <v>3838</v>
      </c>
      <c r="F174" s="135" t="s">
        <v>3839</v>
      </c>
      <c r="I174" s="128"/>
      <c r="J174" s="136">
        <f>BK174</f>
        <v>0</v>
      </c>
      <c r="L174" s="125"/>
      <c r="M174" s="130"/>
      <c r="P174" s="131">
        <f>SUM(P175:P177)</f>
        <v>0</v>
      </c>
      <c r="R174" s="131">
        <f>SUM(R175:R177)</f>
        <v>0</v>
      </c>
      <c r="T174" s="132">
        <f>SUM(T175:T177)</f>
        <v>0</v>
      </c>
      <c r="AR174" s="126" t="s">
        <v>83</v>
      </c>
      <c r="AT174" s="133" t="s">
        <v>75</v>
      </c>
      <c r="AU174" s="133" t="s">
        <v>85</v>
      </c>
      <c r="AY174" s="126" t="s">
        <v>282</v>
      </c>
      <c r="BK174" s="134">
        <f>SUM(BK175:BK177)</f>
        <v>0</v>
      </c>
    </row>
    <row r="175" spans="2:65" s="1" customFormat="1" ht="16.5" customHeight="1" x14ac:dyDescent="0.2">
      <c r="B175" s="32"/>
      <c r="C175" s="137" t="s">
        <v>202</v>
      </c>
      <c r="D175" s="137" t="s">
        <v>284</v>
      </c>
      <c r="E175" s="138" t="s">
        <v>3840</v>
      </c>
      <c r="F175" s="139" t="s">
        <v>3841</v>
      </c>
      <c r="G175" s="140" t="s">
        <v>3492</v>
      </c>
      <c r="H175" s="141">
        <v>7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199</v>
      </c>
      <c r="AT175" s="149" t="s">
        <v>284</v>
      </c>
      <c r="AU175" s="149" t="s">
        <v>105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199</v>
      </c>
      <c r="BM175" s="149" t="s">
        <v>508</v>
      </c>
    </row>
    <row r="176" spans="2:65" s="1" customFormat="1" ht="16.5" customHeight="1" x14ac:dyDescent="0.2">
      <c r="B176" s="32"/>
      <c r="C176" s="137" t="s">
        <v>205</v>
      </c>
      <c r="D176" s="137" t="s">
        <v>284</v>
      </c>
      <c r="E176" s="138" t="s">
        <v>3842</v>
      </c>
      <c r="F176" s="139" t="s">
        <v>3843</v>
      </c>
      <c r="G176" s="140" t="s">
        <v>3492</v>
      </c>
      <c r="H176" s="141">
        <v>14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199</v>
      </c>
      <c r="AT176" s="149" t="s">
        <v>284</v>
      </c>
      <c r="AU176" s="149" t="s">
        <v>105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199</v>
      </c>
      <c r="BM176" s="149" t="s">
        <v>518</v>
      </c>
    </row>
    <row r="177" spans="2:65" s="1" customFormat="1" ht="24.2" customHeight="1" x14ac:dyDescent="0.2">
      <c r="B177" s="32"/>
      <c r="C177" s="137" t="s">
        <v>416</v>
      </c>
      <c r="D177" s="137" t="s">
        <v>284</v>
      </c>
      <c r="E177" s="138" t="s">
        <v>3844</v>
      </c>
      <c r="F177" s="139" t="s">
        <v>3845</v>
      </c>
      <c r="G177" s="140" t="s">
        <v>287</v>
      </c>
      <c r="H177" s="141">
        <v>68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199</v>
      </c>
      <c r="AT177" s="149" t="s">
        <v>284</v>
      </c>
      <c r="AU177" s="149" t="s">
        <v>105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199</v>
      </c>
      <c r="BM177" s="149" t="s">
        <v>528</v>
      </c>
    </row>
    <row r="178" spans="2:65" s="11" customFormat="1" ht="22.9" customHeight="1" x14ac:dyDescent="0.2">
      <c r="B178" s="125"/>
      <c r="D178" s="126" t="s">
        <v>75</v>
      </c>
      <c r="E178" s="135" t="s">
        <v>3846</v>
      </c>
      <c r="F178" s="135" t="s">
        <v>3847</v>
      </c>
      <c r="I178" s="128"/>
      <c r="J178" s="136">
        <f>BK178</f>
        <v>0</v>
      </c>
      <c r="L178" s="125"/>
      <c r="M178" s="130"/>
      <c r="P178" s="131">
        <f>P179+SUM(P180:P192)</f>
        <v>0</v>
      </c>
      <c r="R178" s="131">
        <f>R179+SUM(R180:R192)</f>
        <v>0</v>
      </c>
      <c r="T178" s="132">
        <f>T179+SUM(T180:T192)</f>
        <v>0</v>
      </c>
      <c r="AR178" s="126" t="s">
        <v>83</v>
      </c>
      <c r="AT178" s="133" t="s">
        <v>75</v>
      </c>
      <c r="AU178" s="133" t="s">
        <v>83</v>
      </c>
      <c r="AY178" s="126" t="s">
        <v>282</v>
      </c>
      <c r="BK178" s="134">
        <f>BK179+SUM(BK180:BK192)</f>
        <v>0</v>
      </c>
    </row>
    <row r="179" spans="2:65" s="1" customFormat="1" ht="21.75" customHeight="1" x14ac:dyDescent="0.2">
      <c r="B179" s="32"/>
      <c r="C179" s="137" t="s">
        <v>208</v>
      </c>
      <c r="D179" s="137" t="s">
        <v>284</v>
      </c>
      <c r="E179" s="138" t="s">
        <v>3848</v>
      </c>
      <c r="F179" s="139" t="s">
        <v>3849</v>
      </c>
      <c r="G179" s="140" t="s">
        <v>2246</v>
      </c>
      <c r="H179" s="141">
        <v>1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199</v>
      </c>
      <c r="AT179" s="149" t="s">
        <v>284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545</v>
      </c>
    </row>
    <row r="180" spans="2:65" s="1" customFormat="1" ht="78" x14ac:dyDescent="0.2">
      <c r="B180" s="32"/>
      <c r="D180" s="152" t="s">
        <v>3804</v>
      </c>
      <c r="F180" s="198" t="s">
        <v>3850</v>
      </c>
      <c r="I180" s="199"/>
      <c r="L180" s="32"/>
      <c r="M180" s="200"/>
      <c r="T180" s="56"/>
      <c r="AT180" s="17" t="s">
        <v>3804</v>
      </c>
      <c r="AU180" s="17" t="s">
        <v>85</v>
      </c>
    </row>
    <row r="181" spans="2:65" s="1" customFormat="1" ht="16.5" customHeight="1" x14ac:dyDescent="0.2">
      <c r="B181" s="32"/>
      <c r="C181" s="137" t="s">
        <v>7</v>
      </c>
      <c r="D181" s="137" t="s">
        <v>284</v>
      </c>
      <c r="E181" s="138" t="s">
        <v>3851</v>
      </c>
      <c r="F181" s="139" t="s">
        <v>3852</v>
      </c>
      <c r="G181" s="140" t="s">
        <v>2246</v>
      </c>
      <c r="H181" s="141">
        <v>8</v>
      </c>
      <c r="I181" s="142"/>
      <c r="J181" s="143">
        <f t="shared" ref="J181:J191" si="10">ROUND(I181*H181,2)</f>
        <v>0</v>
      </c>
      <c r="K181" s="144"/>
      <c r="L181" s="32"/>
      <c r="M181" s="145" t="s">
        <v>1</v>
      </c>
      <c r="N181" s="146" t="s">
        <v>41</v>
      </c>
      <c r="P181" s="147">
        <f t="shared" ref="P181:P191" si="11">O181*H181</f>
        <v>0</v>
      </c>
      <c r="Q181" s="147">
        <v>0</v>
      </c>
      <c r="R181" s="147">
        <f t="shared" ref="R181:R191" si="12">Q181*H181</f>
        <v>0</v>
      </c>
      <c r="S181" s="147">
        <v>0</v>
      </c>
      <c r="T181" s="148">
        <f t="shared" ref="T181:T191" si="13">S181*H181</f>
        <v>0</v>
      </c>
      <c r="AR181" s="149" t="s">
        <v>199</v>
      </c>
      <c r="AT181" s="149" t="s">
        <v>284</v>
      </c>
      <c r="AU181" s="149" t="s">
        <v>85</v>
      </c>
      <c r="AY181" s="17" t="s">
        <v>282</v>
      </c>
      <c r="BE181" s="150">
        <f t="shared" ref="BE181:BE191" si="14">IF(N181="základní",J181,0)</f>
        <v>0</v>
      </c>
      <c r="BF181" s="150">
        <f t="shared" ref="BF181:BF191" si="15">IF(N181="snížená",J181,0)</f>
        <v>0</v>
      </c>
      <c r="BG181" s="150">
        <f t="shared" ref="BG181:BG191" si="16">IF(N181="zákl. přenesená",J181,0)</f>
        <v>0</v>
      </c>
      <c r="BH181" s="150">
        <f t="shared" ref="BH181:BH191" si="17">IF(N181="sníž. přenesená",J181,0)</f>
        <v>0</v>
      </c>
      <c r="BI181" s="150">
        <f t="shared" ref="BI181:BI191" si="18">IF(N181="nulová",J181,0)</f>
        <v>0</v>
      </c>
      <c r="BJ181" s="17" t="s">
        <v>83</v>
      </c>
      <c r="BK181" s="150">
        <f t="shared" ref="BK181:BK191" si="19">ROUND(I181*H181,2)</f>
        <v>0</v>
      </c>
      <c r="BL181" s="17" t="s">
        <v>199</v>
      </c>
      <c r="BM181" s="149" t="s">
        <v>555</v>
      </c>
    </row>
    <row r="182" spans="2:65" s="1" customFormat="1" ht="24.2" customHeight="1" x14ac:dyDescent="0.2">
      <c r="B182" s="32"/>
      <c r="C182" s="137" t="s">
        <v>222</v>
      </c>
      <c r="D182" s="137" t="s">
        <v>284</v>
      </c>
      <c r="E182" s="138" t="s">
        <v>3853</v>
      </c>
      <c r="F182" s="139" t="s">
        <v>3854</v>
      </c>
      <c r="G182" s="140" t="s">
        <v>2246</v>
      </c>
      <c r="H182" s="141">
        <v>1</v>
      </c>
      <c r="I182" s="142"/>
      <c r="J182" s="143">
        <f t="shared" si="10"/>
        <v>0</v>
      </c>
      <c r="K182" s="144"/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199</v>
      </c>
      <c r="AT182" s="149" t="s">
        <v>284</v>
      </c>
      <c r="AU182" s="149" t="s">
        <v>85</v>
      </c>
      <c r="AY182" s="17" t="s">
        <v>282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199</v>
      </c>
      <c r="BM182" s="149" t="s">
        <v>566</v>
      </c>
    </row>
    <row r="183" spans="2:65" s="1" customFormat="1" ht="16.5" customHeight="1" x14ac:dyDescent="0.2">
      <c r="B183" s="32"/>
      <c r="C183" s="137" t="s">
        <v>447</v>
      </c>
      <c r="D183" s="137" t="s">
        <v>284</v>
      </c>
      <c r="E183" s="138" t="s">
        <v>3855</v>
      </c>
      <c r="F183" s="139" t="s">
        <v>3856</v>
      </c>
      <c r="G183" s="140" t="s">
        <v>2246</v>
      </c>
      <c r="H183" s="141">
        <v>1</v>
      </c>
      <c r="I183" s="142"/>
      <c r="J183" s="143">
        <f t="shared" si="10"/>
        <v>0</v>
      </c>
      <c r="K183" s="144"/>
      <c r="L183" s="32"/>
      <c r="M183" s="145" t="s">
        <v>1</v>
      </c>
      <c r="N183" s="146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199</v>
      </c>
      <c r="AT183" s="149" t="s">
        <v>284</v>
      </c>
      <c r="AU183" s="149" t="s">
        <v>85</v>
      </c>
      <c r="AY183" s="17" t="s">
        <v>282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199</v>
      </c>
      <c r="BM183" s="149" t="s">
        <v>580</v>
      </c>
    </row>
    <row r="184" spans="2:65" s="1" customFormat="1" ht="24.2" customHeight="1" x14ac:dyDescent="0.2">
      <c r="B184" s="32"/>
      <c r="C184" s="137" t="s">
        <v>453</v>
      </c>
      <c r="D184" s="137" t="s">
        <v>284</v>
      </c>
      <c r="E184" s="138" t="s">
        <v>3857</v>
      </c>
      <c r="F184" s="139" t="s">
        <v>3858</v>
      </c>
      <c r="G184" s="140" t="s">
        <v>2246</v>
      </c>
      <c r="H184" s="141">
        <v>1</v>
      </c>
      <c r="I184" s="142"/>
      <c r="J184" s="143">
        <f t="shared" si="10"/>
        <v>0</v>
      </c>
      <c r="K184" s="144"/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199</v>
      </c>
      <c r="AT184" s="149" t="s">
        <v>284</v>
      </c>
      <c r="AU184" s="149" t="s">
        <v>85</v>
      </c>
      <c r="AY184" s="17" t="s">
        <v>282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199</v>
      </c>
      <c r="BM184" s="149" t="s">
        <v>615</v>
      </c>
    </row>
    <row r="185" spans="2:65" s="1" customFormat="1" ht="24.2" customHeight="1" x14ac:dyDescent="0.2">
      <c r="B185" s="32"/>
      <c r="C185" s="137" t="s">
        <v>459</v>
      </c>
      <c r="D185" s="137" t="s">
        <v>284</v>
      </c>
      <c r="E185" s="138" t="s">
        <v>3859</v>
      </c>
      <c r="F185" s="139" t="s">
        <v>3860</v>
      </c>
      <c r="G185" s="140" t="s">
        <v>2246</v>
      </c>
      <c r="H185" s="141">
        <v>1</v>
      </c>
      <c r="I185" s="142"/>
      <c r="J185" s="143">
        <f t="shared" si="10"/>
        <v>0</v>
      </c>
      <c r="K185" s="144"/>
      <c r="L185" s="32"/>
      <c r="M185" s="145" t="s">
        <v>1</v>
      </c>
      <c r="N185" s="146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199</v>
      </c>
      <c r="AT185" s="149" t="s">
        <v>284</v>
      </c>
      <c r="AU185" s="149" t="s">
        <v>85</v>
      </c>
      <c r="AY185" s="17" t="s">
        <v>282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199</v>
      </c>
      <c r="BM185" s="149" t="s">
        <v>623</v>
      </c>
    </row>
    <row r="186" spans="2:65" s="1" customFormat="1" ht="24.2" customHeight="1" x14ac:dyDescent="0.2">
      <c r="B186" s="32"/>
      <c r="C186" s="137" t="s">
        <v>463</v>
      </c>
      <c r="D186" s="137" t="s">
        <v>284</v>
      </c>
      <c r="E186" s="138" t="s">
        <v>3861</v>
      </c>
      <c r="F186" s="139" t="s">
        <v>3858</v>
      </c>
      <c r="G186" s="140" t="s">
        <v>2246</v>
      </c>
      <c r="H186" s="141">
        <v>1</v>
      </c>
      <c r="I186" s="142"/>
      <c r="J186" s="143">
        <f t="shared" si="10"/>
        <v>0</v>
      </c>
      <c r="K186" s="144"/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199</v>
      </c>
      <c r="AT186" s="149" t="s">
        <v>284</v>
      </c>
      <c r="AU186" s="149" t="s">
        <v>85</v>
      </c>
      <c r="AY186" s="17" t="s">
        <v>282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199</v>
      </c>
      <c r="BM186" s="149" t="s">
        <v>631</v>
      </c>
    </row>
    <row r="187" spans="2:65" s="1" customFormat="1" ht="24.2" customHeight="1" x14ac:dyDescent="0.2">
      <c r="B187" s="32"/>
      <c r="C187" s="137" t="s">
        <v>468</v>
      </c>
      <c r="D187" s="137" t="s">
        <v>284</v>
      </c>
      <c r="E187" s="138" t="s">
        <v>3862</v>
      </c>
      <c r="F187" s="139" t="s">
        <v>3858</v>
      </c>
      <c r="G187" s="140" t="s">
        <v>2246</v>
      </c>
      <c r="H187" s="141">
        <v>1</v>
      </c>
      <c r="I187" s="142"/>
      <c r="J187" s="143">
        <f t="shared" si="10"/>
        <v>0</v>
      </c>
      <c r="K187" s="144"/>
      <c r="L187" s="32"/>
      <c r="M187" s="145" t="s">
        <v>1</v>
      </c>
      <c r="N187" s="146" t="s">
        <v>41</v>
      </c>
      <c r="P187" s="147">
        <f t="shared" si="11"/>
        <v>0</v>
      </c>
      <c r="Q187" s="147">
        <v>0</v>
      </c>
      <c r="R187" s="147">
        <f t="shared" si="12"/>
        <v>0</v>
      </c>
      <c r="S187" s="147">
        <v>0</v>
      </c>
      <c r="T187" s="148">
        <f t="shared" si="13"/>
        <v>0</v>
      </c>
      <c r="AR187" s="149" t="s">
        <v>199</v>
      </c>
      <c r="AT187" s="149" t="s">
        <v>284</v>
      </c>
      <c r="AU187" s="149" t="s">
        <v>85</v>
      </c>
      <c r="AY187" s="17" t="s">
        <v>282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199</v>
      </c>
      <c r="BM187" s="149" t="s">
        <v>639</v>
      </c>
    </row>
    <row r="188" spans="2:65" s="1" customFormat="1" ht="24.2" customHeight="1" x14ac:dyDescent="0.2">
      <c r="B188" s="32"/>
      <c r="C188" s="137" t="s">
        <v>476</v>
      </c>
      <c r="D188" s="137" t="s">
        <v>284</v>
      </c>
      <c r="E188" s="138" t="s">
        <v>3863</v>
      </c>
      <c r="F188" s="139" t="s">
        <v>3858</v>
      </c>
      <c r="G188" s="140" t="s">
        <v>2246</v>
      </c>
      <c r="H188" s="141">
        <v>1</v>
      </c>
      <c r="I188" s="142"/>
      <c r="J188" s="143">
        <f t="shared" si="10"/>
        <v>0</v>
      </c>
      <c r="K188" s="144"/>
      <c r="L188" s="32"/>
      <c r="M188" s="145" t="s">
        <v>1</v>
      </c>
      <c r="N188" s="146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199</v>
      </c>
      <c r="AT188" s="149" t="s">
        <v>284</v>
      </c>
      <c r="AU188" s="149" t="s">
        <v>85</v>
      </c>
      <c r="AY188" s="17" t="s">
        <v>282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199</v>
      </c>
      <c r="BM188" s="149" t="s">
        <v>647</v>
      </c>
    </row>
    <row r="189" spans="2:65" s="1" customFormat="1" ht="24.2" customHeight="1" x14ac:dyDescent="0.2">
      <c r="B189" s="32"/>
      <c r="C189" s="137" t="s">
        <v>482</v>
      </c>
      <c r="D189" s="137" t="s">
        <v>284</v>
      </c>
      <c r="E189" s="138" t="s">
        <v>3864</v>
      </c>
      <c r="F189" s="139" t="s">
        <v>3865</v>
      </c>
      <c r="G189" s="140" t="s">
        <v>2246</v>
      </c>
      <c r="H189" s="141">
        <v>1</v>
      </c>
      <c r="I189" s="142"/>
      <c r="J189" s="143">
        <f t="shared" si="10"/>
        <v>0</v>
      </c>
      <c r="K189" s="144"/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199</v>
      </c>
      <c r="AT189" s="149" t="s">
        <v>284</v>
      </c>
      <c r="AU189" s="149" t="s">
        <v>85</v>
      </c>
      <c r="AY189" s="17" t="s">
        <v>282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199</v>
      </c>
      <c r="BM189" s="149" t="s">
        <v>655</v>
      </c>
    </row>
    <row r="190" spans="2:65" s="1" customFormat="1" ht="21.75" customHeight="1" x14ac:dyDescent="0.2">
      <c r="B190" s="32"/>
      <c r="C190" s="137" t="s">
        <v>487</v>
      </c>
      <c r="D190" s="137" t="s">
        <v>284</v>
      </c>
      <c r="E190" s="138" t="s">
        <v>3866</v>
      </c>
      <c r="F190" s="139" t="s">
        <v>3867</v>
      </c>
      <c r="G190" s="140" t="s">
        <v>2246</v>
      </c>
      <c r="H190" s="141">
        <v>1</v>
      </c>
      <c r="I190" s="142"/>
      <c r="J190" s="143">
        <f t="shared" si="10"/>
        <v>0</v>
      </c>
      <c r="K190" s="144"/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199</v>
      </c>
      <c r="AT190" s="149" t="s">
        <v>284</v>
      </c>
      <c r="AU190" s="149" t="s">
        <v>85</v>
      </c>
      <c r="AY190" s="17" t="s">
        <v>282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199</v>
      </c>
      <c r="BM190" s="149" t="s">
        <v>663</v>
      </c>
    </row>
    <row r="191" spans="2:65" s="1" customFormat="1" ht="16.5" customHeight="1" x14ac:dyDescent="0.2">
      <c r="B191" s="32"/>
      <c r="C191" s="137" t="s">
        <v>493</v>
      </c>
      <c r="D191" s="137" t="s">
        <v>284</v>
      </c>
      <c r="E191" s="138" t="s">
        <v>3868</v>
      </c>
      <c r="F191" s="139" t="s">
        <v>3869</v>
      </c>
      <c r="G191" s="140" t="s">
        <v>2246</v>
      </c>
      <c r="H191" s="141">
        <v>3</v>
      </c>
      <c r="I191" s="142"/>
      <c r="J191" s="143">
        <f t="shared" si="10"/>
        <v>0</v>
      </c>
      <c r="K191" s="144"/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199</v>
      </c>
      <c r="AT191" s="149" t="s">
        <v>284</v>
      </c>
      <c r="AU191" s="149" t="s">
        <v>85</v>
      </c>
      <c r="AY191" s="17" t="s">
        <v>282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199</v>
      </c>
      <c r="BM191" s="149" t="s">
        <v>671</v>
      </c>
    </row>
    <row r="192" spans="2:65" s="11" customFormat="1" ht="20.85" customHeight="1" x14ac:dyDescent="0.2">
      <c r="B192" s="125"/>
      <c r="D192" s="126" t="s">
        <v>75</v>
      </c>
      <c r="E192" s="135" t="s">
        <v>3838</v>
      </c>
      <c r="F192" s="135" t="s">
        <v>3839</v>
      </c>
      <c r="I192" s="128"/>
      <c r="J192" s="136">
        <f>BK192</f>
        <v>0</v>
      </c>
      <c r="L192" s="125"/>
      <c r="M192" s="130"/>
      <c r="P192" s="131">
        <f>SUM(P193:P197)</f>
        <v>0</v>
      </c>
      <c r="R192" s="131">
        <f>SUM(R193:R197)</f>
        <v>0</v>
      </c>
      <c r="T192" s="132">
        <f>SUM(T193:T197)</f>
        <v>0</v>
      </c>
      <c r="AR192" s="126" t="s">
        <v>83</v>
      </c>
      <c r="AT192" s="133" t="s">
        <v>75</v>
      </c>
      <c r="AU192" s="133" t="s">
        <v>85</v>
      </c>
      <c r="AY192" s="126" t="s">
        <v>282</v>
      </c>
      <c r="BK192" s="134">
        <f>SUM(BK193:BK197)</f>
        <v>0</v>
      </c>
    </row>
    <row r="193" spans="2:65" s="1" customFormat="1" ht="16.5" customHeight="1" x14ac:dyDescent="0.2">
      <c r="B193" s="32"/>
      <c r="C193" s="137" t="s">
        <v>498</v>
      </c>
      <c r="D193" s="137" t="s">
        <v>284</v>
      </c>
      <c r="E193" s="138" t="s">
        <v>3870</v>
      </c>
      <c r="F193" s="139" t="s">
        <v>3871</v>
      </c>
      <c r="G193" s="140" t="s">
        <v>3492</v>
      </c>
      <c r="H193" s="141">
        <v>15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199</v>
      </c>
      <c r="AT193" s="149" t="s">
        <v>284</v>
      </c>
      <c r="AU193" s="149" t="s">
        <v>105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199</v>
      </c>
      <c r="BM193" s="149" t="s">
        <v>679</v>
      </c>
    </row>
    <row r="194" spans="2:65" s="1" customFormat="1" ht="16.5" customHeight="1" x14ac:dyDescent="0.2">
      <c r="B194" s="32"/>
      <c r="C194" s="137" t="s">
        <v>503</v>
      </c>
      <c r="D194" s="137" t="s">
        <v>284</v>
      </c>
      <c r="E194" s="138" t="s">
        <v>3872</v>
      </c>
      <c r="F194" s="139" t="s">
        <v>3873</v>
      </c>
      <c r="G194" s="140" t="s">
        <v>3492</v>
      </c>
      <c r="H194" s="141">
        <v>55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199</v>
      </c>
      <c r="AT194" s="149" t="s">
        <v>284</v>
      </c>
      <c r="AU194" s="149" t="s">
        <v>105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199</v>
      </c>
      <c r="BM194" s="149" t="s">
        <v>689</v>
      </c>
    </row>
    <row r="195" spans="2:65" s="1" customFormat="1" ht="16.5" customHeight="1" x14ac:dyDescent="0.2">
      <c r="B195" s="32"/>
      <c r="C195" s="137" t="s">
        <v>508</v>
      </c>
      <c r="D195" s="137" t="s">
        <v>284</v>
      </c>
      <c r="E195" s="138" t="s">
        <v>3874</v>
      </c>
      <c r="F195" s="139" t="s">
        <v>3875</v>
      </c>
      <c r="G195" s="140" t="s">
        <v>3492</v>
      </c>
      <c r="H195" s="141">
        <v>2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199</v>
      </c>
      <c r="AT195" s="149" t="s">
        <v>284</v>
      </c>
      <c r="AU195" s="149" t="s">
        <v>105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199</v>
      </c>
      <c r="BM195" s="149" t="s">
        <v>699</v>
      </c>
    </row>
    <row r="196" spans="2:65" s="1" customFormat="1" ht="24.2" customHeight="1" x14ac:dyDescent="0.2">
      <c r="B196" s="32"/>
      <c r="C196" s="137" t="s">
        <v>513</v>
      </c>
      <c r="D196" s="137" t="s">
        <v>284</v>
      </c>
      <c r="E196" s="138" t="s">
        <v>3876</v>
      </c>
      <c r="F196" s="139" t="s">
        <v>3877</v>
      </c>
      <c r="G196" s="140" t="s">
        <v>287</v>
      </c>
      <c r="H196" s="141">
        <v>12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199</v>
      </c>
      <c r="AT196" s="149" t="s">
        <v>284</v>
      </c>
      <c r="AU196" s="149" t="s">
        <v>105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199</v>
      </c>
      <c r="BM196" s="149" t="s">
        <v>709</v>
      </c>
    </row>
    <row r="197" spans="2:65" s="1" customFormat="1" ht="24.2" customHeight="1" x14ac:dyDescent="0.2">
      <c r="B197" s="32"/>
      <c r="C197" s="137" t="s">
        <v>518</v>
      </c>
      <c r="D197" s="137" t="s">
        <v>284</v>
      </c>
      <c r="E197" s="138" t="s">
        <v>3878</v>
      </c>
      <c r="F197" s="139" t="s">
        <v>3879</v>
      </c>
      <c r="G197" s="140" t="s">
        <v>287</v>
      </c>
      <c r="H197" s="141">
        <v>30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199</v>
      </c>
      <c r="AT197" s="149" t="s">
        <v>284</v>
      </c>
      <c r="AU197" s="149" t="s">
        <v>105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199</v>
      </c>
      <c r="BM197" s="149" t="s">
        <v>736</v>
      </c>
    </row>
    <row r="198" spans="2:65" s="11" customFormat="1" ht="22.9" customHeight="1" x14ac:dyDescent="0.2">
      <c r="B198" s="125"/>
      <c r="D198" s="126" t="s">
        <v>75</v>
      </c>
      <c r="E198" s="135" t="s">
        <v>3880</v>
      </c>
      <c r="F198" s="135" t="s">
        <v>3881</v>
      </c>
      <c r="I198" s="128"/>
      <c r="J198" s="136">
        <f>BK198</f>
        <v>0</v>
      </c>
      <c r="L198" s="125"/>
      <c r="M198" s="130"/>
      <c r="P198" s="131">
        <f>P199+SUM(P200:P211)</f>
        <v>0</v>
      </c>
      <c r="R198" s="131">
        <f>R199+SUM(R200:R211)</f>
        <v>0</v>
      </c>
      <c r="T198" s="132">
        <f>T199+SUM(T200:T211)</f>
        <v>0</v>
      </c>
      <c r="AR198" s="126" t="s">
        <v>83</v>
      </c>
      <c r="AT198" s="133" t="s">
        <v>75</v>
      </c>
      <c r="AU198" s="133" t="s">
        <v>83</v>
      </c>
      <c r="AY198" s="126" t="s">
        <v>282</v>
      </c>
      <c r="BK198" s="134">
        <f>BK199+SUM(BK200:BK211)</f>
        <v>0</v>
      </c>
    </row>
    <row r="199" spans="2:65" s="1" customFormat="1" ht="24.2" customHeight="1" x14ac:dyDescent="0.2">
      <c r="B199" s="32"/>
      <c r="C199" s="137" t="s">
        <v>523</v>
      </c>
      <c r="D199" s="137" t="s">
        <v>284</v>
      </c>
      <c r="E199" s="138" t="s">
        <v>3882</v>
      </c>
      <c r="F199" s="139" t="s">
        <v>3883</v>
      </c>
      <c r="G199" s="140" t="s">
        <v>2246</v>
      </c>
      <c r="H199" s="141">
        <v>1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199</v>
      </c>
      <c r="AT199" s="149" t="s">
        <v>284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199</v>
      </c>
      <c r="BM199" s="149" t="s">
        <v>749</v>
      </c>
    </row>
    <row r="200" spans="2:65" s="1" customFormat="1" ht="87.75" x14ac:dyDescent="0.2">
      <c r="B200" s="32"/>
      <c r="D200" s="152" t="s">
        <v>3804</v>
      </c>
      <c r="F200" s="198" t="s">
        <v>3884</v>
      </c>
      <c r="I200" s="199"/>
      <c r="L200" s="32"/>
      <c r="M200" s="200"/>
      <c r="T200" s="56"/>
      <c r="AT200" s="17" t="s">
        <v>3804</v>
      </c>
      <c r="AU200" s="17" t="s">
        <v>85</v>
      </c>
    </row>
    <row r="201" spans="2:65" s="1" customFormat="1" ht="24.2" customHeight="1" x14ac:dyDescent="0.2">
      <c r="B201" s="32"/>
      <c r="C201" s="137" t="s">
        <v>528</v>
      </c>
      <c r="D201" s="137" t="s">
        <v>284</v>
      </c>
      <c r="E201" s="138" t="s">
        <v>3885</v>
      </c>
      <c r="F201" s="139" t="s">
        <v>3883</v>
      </c>
      <c r="G201" s="140" t="s">
        <v>2246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199</v>
      </c>
      <c r="AT201" s="149" t="s">
        <v>284</v>
      </c>
      <c r="AU201" s="149" t="s">
        <v>85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199</v>
      </c>
      <c r="BM201" s="149" t="s">
        <v>765</v>
      </c>
    </row>
    <row r="202" spans="2:65" s="1" customFormat="1" ht="87.75" x14ac:dyDescent="0.2">
      <c r="B202" s="32"/>
      <c r="D202" s="152" t="s">
        <v>3804</v>
      </c>
      <c r="F202" s="198" t="s">
        <v>3884</v>
      </c>
      <c r="I202" s="199"/>
      <c r="L202" s="32"/>
      <c r="M202" s="200"/>
      <c r="T202" s="56"/>
      <c r="AT202" s="17" t="s">
        <v>3804</v>
      </c>
      <c r="AU202" s="17" t="s">
        <v>85</v>
      </c>
    </row>
    <row r="203" spans="2:65" s="1" customFormat="1" ht="24.2" customHeight="1" x14ac:dyDescent="0.2">
      <c r="B203" s="32"/>
      <c r="C203" s="137" t="s">
        <v>539</v>
      </c>
      <c r="D203" s="137" t="s">
        <v>284</v>
      </c>
      <c r="E203" s="138" t="s">
        <v>3886</v>
      </c>
      <c r="F203" s="139" t="s">
        <v>3883</v>
      </c>
      <c r="G203" s="140" t="s">
        <v>2246</v>
      </c>
      <c r="H203" s="141">
        <v>1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199</v>
      </c>
      <c r="AT203" s="149" t="s">
        <v>284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199</v>
      </c>
      <c r="BM203" s="149" t="s">
        <v>775</v>
      </c>
    </row>
    <row r="204" spans="2:65" s="1" customFormat="1" ht="87.75" x14ac:dyDescent="0.2">
      <c r="B204" s="32"/>
      <c r="D204" s="152" t="s">
        <v>3804</v>
      </c>
      <c r="F204" s="198" t="s">
        <v>3884</v>
      </c>
      <c r="I204" s="199"/>
      <c r="L204" s="32"/>
      <c r="M204" s="200"/>
      <c r="T204" s="56"/>
      <c r="AT204" s="17" t="s">
        <v>3804</v>
      </c>
      <c r="AU204" s="17" t="s">
        <v>85</v>
      </c>
    </row>
    <row r="205" spans="2:65" s="1" customFormat="1" ht="24.2" customHeight="1" x14ac:dyDescent="0.2">
      <c r="B205" s="32"/>
      <c r="C205" s="137" t="s">
        <v>545</v>
      </c>
      <c r="D205" s="137" t="s">
        <v>284</v>
      </c>
      <c r="E205" s="138" t="s">
        <v>3887</v>
      </c>
      <c r="F205" s="139" t="s">
        <v>3883</v>
      </c>
      <c r="G205" s="140" t="s">
        <v>2246</v>
      </c>
      <c r="H205" s="141">
        <v>1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199</v>
      </c>
      <c r="AT205" s="149" t="s">
        <v>284</v>
      </c>
      <c r="AU205" s="149" t="s">
        <v>85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199</v>
      </c>
      <c r="BM205" s="149" t="s">
        <v>784</v>
      </c>
    </row>
    <row r="206" spans="2:65" s="1" customFormat="1" ht="87.75" x14ac:dyDescent="0.2">
      <c r="B206" s="32"/>
      <c r="D206" s="152" t="s">
        <v>3804</v>
      </c>
      <c r="F206" s="198" t="s">
        <v>3888</v>
      </c>
      <c r="I206" s="199"/>
      <c r="L206" s="32"/>
      <c r="M206" s="200"/>
      <c r="T206" s="56"/>
      <c r="AT206" s="17" t="s">
        <v>3804</v>
      </c>
      <c r="AU206" s="17" t="s">
        <v>85</v>
      </c>
    </row>
    <row r="207" spans="2:65" s="1" customFormat="1" ht="24.2" customHeight="1" x14ac:dyDescent="0.2">
      <c r="B207" s="32"/>
      <c r="C207" s="137" t="s">
        <v>550</v>
      </c>
      <c r="D207" s="137" t="s">
        <v>284</v>
      </c>
      <c r="E207" s="138" t="s">
        <v>3889</v>
      </c>
      <c r="F207" s="139" t="s">
        <v>3890</v>
      </c>
      <c r="G207" s="140" t="s">
        <v>2246</v>
      </c>
      <c r="H207" s="141">
        <v>1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199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199</v>
      </c>
      <c r="BM207" s="149" t="s">
        <v>795</v>
      </c>
    </row>
    <row r="208" spans="2:65" s="1" customFormat="1" ht="78" x14ac:dyDescent="0.2">
      <c r="B208" s="32"/>
      <c r="D208" s="152" t="s">
        <v>3804</v>
      </c>
      <c r="F208" s="198" t="s">
        <v>3891</v>
      </c>
      <c r="I208" s="199"/>
      <c r="L208" s="32"/>
      <c r="M208" s="200"/>
      <c r="T208" s="56"/>
      <c r="AT208" s="17" t="s">
        <v>3804</v>
      </c>
      <c r="AU208" s="17" t="s">
        <v>85</v>
      </c>
    </row>
    <row r="209" spans="2:65" s="1" customFormat="1" ht="21.75" customHeight="1" x14ac:dyDescent="0.2">
      <c r="B209" s="32"/>
      <c r="C209" s="137" t="s">
        <v>555</v>
      </c>
      <c r="D209" s="137" t="s">
        <v>284</v>
      </c>
      <c r="E209" s="138" t="s">
        <v>3892</v>
      </c>
      <c r="F209" s="139" t="s">
        <v>3893</v>
      </c>
      <c r="G209" s="140" t="s">
        <v>2246</v>
      </c>
      <c r="H209" s="141">
        <v>1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199</v>
      </c>
      <c r="AT209" s="149" t="s">
        <v>284</v>
      </c>
      <c r="AU209" s="149" t="s">
        <v>85</v>
      </c>
      <c r="AY209" s="17" t="s">
        <v>282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199</v>
      </c>
      <c r="BM209" s="149" t="s">
        <v>809</v>
      </c>
    </row>
    <row r="210" spans="2:65" s="1" customFormat="1" ht="21.75" customHeight="1" x14ac:dyDescent="0.2">
      <c r="B210" s="32"/>
      <c r="C210" s="137" t="s">
        <v>560</v>
      </c>
      <c r="D210" s="137" t="s">
        <v>284</v>
      </c>
      <c r="E210" s="138" t="s">
        <v>3894</v>
      </c>
      <c r="F210" s="139" t="s">
        <v>3895</v>
      </c>
      <c r="G210" s="140" t="s">
        <v>2246</v>
      </c>
      <c r="H210" s="141">
        <v>1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199</v>
      </c>
      <c r="AT210" s="149" t="s">
        <v>284</v>
      </c>
      <c r="AU210" s="149" t="s">
        <v>85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199</v>
      </c>
      <c r="BM210" s="149" t="s">
        <v>817</v>
      </c>
    </row>
    <row r="211" spans="2:65" s="11" customFormat="1" ht="20.85" customHeight="1" x14ac:dyDescent="0.2">
      <c r="B211" s="125"/>
      <c r="D211" s="126" t="s">
        <v>75</v>
      </c>
      <c r="E211" s="135" t="s">
        <v>3830</v>
      </c>
      <c r="F211" s="135" t="s">
        <v>3831</v>
      </c>
      <c r="I211" s="128"/>
      <c r="J211" s="136">
        <f>BK211</f>
        <v>0</v>
      </c>
      <c r="L211" s="125"/>
      <c r="M211" s="130"/>
      <c r="P211" s="131">
        <f>P212</f>
        <v>0</v>
      </c>
      <c r="R211" s="131">
        <f>R212</f>
        <v>0</v>
      </c>
      <c r="T211" s="132">
        <f>T212</f>
        <v>0</v>
      </c>
      <c r="AR211" s="126" t="s">
        <v>83</v>
      </c>
      <c r="AT211" s="133" t="s">
        <v>75</v>
      </c>
      <c r="AU211" s="133" t="s">
        <v>85</v>
      </c>
      <c r="AY211" s="126" t="s">
        <v>282</v>
      </c>
      <c r="BK211" s="134">
        <f>BK212</f>
        <v>0</v>
      </c>
    </row>
    <row r="212" spans="2:65" s="1" customFormat="1" ht="16.5" customHeight="1" x14ac:dyDescent="0.2">
      <c r="B212" s="32"/>
      <c r="C212" s="137" t="s">
        <v>566</v>
      </c>
      <c r="D212" s="137" t="s">
        <v>284</v>
      </c>
      <c r="E212" s="138" t="s">
        <v>3896</v>
      </c>
      <c r="F212" s="139" t="s">
        <v>3897</v>
      </c>
      <c r="G212" s="140" t="s">
        <v>3492</v>
      </c>
      <c r="H212" s="141">
        <v>2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199</v>
      </c>
      <c r="AT212" s="149" t="s">
        <v>284</v>
      </c>
      <c r="AU212" s="149" t="s">
        <v>105</v>
      </c>
      <c r="AY212" s="17" t="s">
        <v>282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199</v>
      </c>
      <c r="BM212" s="149" t="s">
        <v>826</v>
      </c>
    </row>
    <row r="213" spans="2:65" s="11" customFormat="1" ht="22.9" customHeight="1" x14ac:dyDescent="0.2">
      <c r="B213" s="125"/>
      <c r="D213" s="126" t="s">
        <v>75</v>
      </c>
      <c r="E213" s="135" t="s">
        <v>3898</v>
      </c>
      <c r="F213" s="135" t="s">
        <v>3899</v>
      </c>
      <c r="I213" s="128"/>
      <c r="J213" s="136">
        <f>BK213</f>
        <v>0</v>
      </c>
      <c r="L213" s="125"/>
      <c r="M213" s="130"/>
      <c r="P213" s="131">
        <f>P214+SUM(P215:P223)</f>
        <v>0</v>
      </c>
      <c r="R213" s="131">
        <f>R214+SUM(R215:R223)</f>
        <v>0</v>
      </c>
      <c r="T213" s="132">
        <f>T214+SUM(T215:T223)</f>
        <v>0</v>
      </c>
      <c r="AR213" s="126" t="s">
        <v>83</v>
      </c>
      <c r="AT213" s="133" t="s">
        <v>75</v>
      </c>
      <c r="AU213" s="133" t="s">
        <v>83</v>
      </c>
      <c r="AY213" s="126" t="s">
        <v>282</v>
      </c>
      <c r="BK213" s="134">
        <f>BK214+SUM(BK215:BK223)</f>
        <v>0</v>
      </c>
    </row>
    <row r="214" spans="2:65" s="1" customFormat="1" ht="24.2" customHeight="1" x14ac:dyDescent="0.2">
      <c r="B214" s="32"/>
      <c r="C214" s="137" t="s">
        <v>574</v>
      </c>
      <c r="D214" s="137" t="s">
        <v>284</v>
      </c>
      <c r="E214" s="138" t="s">
        <v>3900</v>
      </c>
      <c r="F214" s="139" t="s">
        <v>3901</v>
      </c>
      <c r="G214" s="140" t="s">
        <v>2246</v>
      </c>
      <c r="H214" s="141">
        <v>1</v>
      </c>
      <c r="I214" s="142"/>
      <c r="J214" s="143">
        <f t="shared" ref="J214:J222" si="20">ROUND(I214*H214,2)</f>
        <v>0</v>
      </c>
      <c r="K214" s="144"/>
      <c r="L214" s="32"/>
      <c r="M214" s="145" t="s">
        <v>1</v>
      </c>
      <c r="N214" s="146" t="s">
        <v>41</v>
      </c>
      <c r="P214" s="147">
        <f t="shared" ref="P214:P222" si="21">O214*H214</f>
        <v>0</v>
      </c>
      <c r="Q214" s="147">
        <v>0</v>
      </c>
      <c r="R214" s="147">
        <f t="shared" ref="R214:R222" si="22">Q214*H214</f>
        <v>0</v>
      </c>
      <c r="S214" s="147">
        <v>0</v>
      </c>
      <c r="T214" s="148">
        <f t="shared" ref="T214:T222" si="23">S214*H214</f>
        <v>0</v>
      </c>
      <c r="AR214" s="149" t="s">
        <v>199</v>
      </c>
      <c r="AT214" s="149" t="s">
        <v>284</v>
      </c>
      <c r="AU214" s="149" t="s">
        <v>85</v>
      </c>
      <c r="AY214" s="17" t="s">
        <v>282</v>
      </c>
      <c r="BE214" s="150">
        <f t="shared" ref="BE214:BE222" si="24">IF(N214="základní",J214,0)</f>
        <v>0</v>
      </c>
      <c r="BF214" s="150">
        <f t="shared" ref="BF214:BF222" si="25">IF(N214="snížená",J214,0)</f>
        <v>0</v>
      </c>
      <c r="BG214" s="150">
        <f t="shared" ref="BG214:BG222" si="26">IF(N214="zákl. přenesená",J214,0)</f>
        <v>0</v>
      </c>
      <c r="BH214" s="150">
        <f t="shared" ref="BH214:BH222" si="27">IF(N214="sníž. přenesená",J214,0)</f>
        <v>0</v>
      </c>
      <c r="BI214" s="150">
        <f t="shared" ref="BI214:BI222" si="28">IF(N214="nulová",J214,0)</f>
        <v>0</v>
      </c>
      <c r="BJ214" s="17" t="s">
        <v>83</v>
      </c>
      <c r="BK214" s="150">
        <f t="shared" ref="BK214:BK222" si="29">ROUND(I214*H214,2)</f>
        <v>0</v>
      </c>
      <c r="BL214" s="17" t="s">
        <v>199</v>
      </c>
      <c r="BM214" s="149" t="s">
        <v>836</v>
      </c>
    </row>
    <row r="215" spans="2:65" s="1" customFormat="1" ht="24.2" customHeight="1" x14ac:dyDescent="0.2">
      <c r="B215" s="32"/>
      <c r="C215" s="137" t="s">
        <v>580</v>
      </c>
      <c r="D215" s="137" t="s">
        <v>284</v>
      </c>
      <c r="E215" s="138" t="s">
        <v>3902</v>
      </c>
      <c r="F215" s="139" t="s">
        <v>3901</v>
      </c>
      <c r="G215" s="140" t="s">
        <v>2246</v>
      </c>
      <c r="H215" s="141">
        <v>1</v>
      </c>
      <c r="I215" s="142"/>
      <c r="J215" s="143">
        <f t="shared" si="20"/>
        <v>0</v>
      </c>
      <c r="K215" s="144"/>
      <c r="L215" s="32"/>
      <c r="M215" s="145" t="s">
        <v>1</v>
      </c>
      <c r="N215" s="146" t="s">
        <v>41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199</v>
      </c>
      <c r="AT215" s="149" t="s">
        <v>284</v>
      </c>
      <c r="AU215" s="149" t="s">
        <v>85</v>
      </c>
      <c r="AY215" s="17" t="s">
        <v>282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7" t="s">
        <v>83</v>
      </c>
      <c r="BK215" s="150">
        <f t="shared" si="29"/>
        <v>0</v>
      </c>
      <c r="BL215" s="17" t="s">
        <v>199</v>
      </c>
      <c r="BM215" s="149" t="s">
        <v>845</v>
      </c>
    </row>
    <row r="216" spans="2:65" s="1" customFormat="1" ht="16.5" customHeight="1" x14ac:dyDescent="0.2">
      <c r="B216" s="32"/>
      <c r="C216" s="137" t="s">
        <v>610</v>
      </c>
      <c r="D216" s="137" t="s">
        <v>284</v>
      </c>
      <c r="E216" s="138" t="s">
        <v>3903</v>
      </c>
      <c r="F216" s="139" t="s">
        <v>3904</v>
      </c>
      <c r="G216" s="140" t="s">
        <v>2246</v>
      </c>
      <c r="H216" s="141">
        <v>1</v>
      </c>
      <c r="I216" s="142"/>
      <c r="J216" s="143">
        <f t="shared" si="20"/>
        <v>0</v>
      </c>
      <c r="K216" s="144"/>
      <c r="L216" s="32"/>
      <c r="M216" s="145" t="s">
        <v>1</v>
      </c>
      <c r="N216" s="146" t="s">
        <v>41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199</v>
      </c>
      <c r="AT216" s="149" t="s">
        <v>284</v>
      </c>
      <c r="AU216" s="149" t="s">
        <v>85</v>
      </c>
      <c r="AY216" s="17" t="s">
        <v>282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199</v>
      </c>
      <c r="BM216" s="149" t="s">
        <v>855</v>
      </c>
    </row>
    <row r="217" spans="2:65" s="1" customFormat="1" ht="16.5" customHeight="1" x14ac:dyDescent="0.2">
      <c r="B217" s="32"/>
      <c r="C217" s="137" t="s">
        <v>615</v>
      </c>
      <c r="D217" s="137" t="s">
        <v>284</v>
      </c>
      <c r="E217" s="138" t="s">
        <v>3905</v>
      </c>
      <c r="F217" s="139" t="s">
        <v>3906</v>
      </c>
      <c r="G217" s="140" t="s">
        <v>2246</v>
      </c>
      <c r="H217" s="141">
        <v>1</v>
      </c>
      <c r="I217" s="142"/>
      <c r="J217" s="143">
        <f t="shared" si="20"/>
        <v>0</v>
      </c>
      <c r="K217" s="144"/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199</v>
      </c>
      <c r="AT217" s="149" t="s">
        <v>284</v>
      </c>
      <c r="AU217" s="149" t="s">
        <v>85</v>
      </c>
      <c r="AY217" s="17" t="s">
        <v>282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199</v>
      </c>
      <c r="BM217" s="149" t="s">
        <v>868</v>
      </c>
    </row>
    <row r="218" spans="2:65" s="1" customFormat="1" ht="16.5" customHeight="1" x14ac:dyDescent="0.2">
      <c r="B218" s="32"/>
      <c r="C218" s="137" t="s">
        <v>619</v>
      </c>
      <c r="D218" s="137" t="s">
        <v>284</v>
      </c>
      <c r="E218" s="138" t="s">
        <v>3907</v>
      </c>
      <c r="F218" s="139" t="s">
        <v>3908</v>
      </c>
      <c r="G218" s="140" t="s">
        <v>2246</v>
      </c>
      <c r="H218" s="141">
        <v>2</v>
      </c>
      <c r="I218" s="142"/>
      <c r="J218" s="143">
        <f t="shared" si="20"/>
        <v>0</v>
      </c>
      <c r="K218" s="144"/>
      <c r="L218" s="32"/>
      <c r="M218" s="145" t="s">
        <v>1</v>
      </c>
      <c r="N218" s="146" t="s">
        <v>41</v>
      </c>
      <c r="P218" s="147">
        <f t="shared" si="21"/>
        <v>0</v>
      </c>
      <c r="Q218" s="147">
        <v>0</v>
      </c>
      <c r="R218" s="147">
        <f t="shared" si="22"/>
        <v>0</v>
      </c>
      <c r="S218" s="147">
        <v>0</v>
      </c>
      <c r="T218" s="148">
        <f t="shared" si="23"/>
        <v>0</v>
      </c>
      <c r="AR218" s="149" t="s">
        <v>199</v>
      </c>
      <c r="AT218" s="149" t="s">
        <v>284</v>
      </c>
      <c r="AU218" s="149" t="s">
        <v>85</v>
      </c>
      <c r="AY218" s="17" t="s">
        <v>282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199</v>
      </c>
      <c r="BM218" s="149" t="s">
        <v>881</v>
      </c>
    </row>
    <row r="219" spans="2:65" s="1" customFormat="1" ht="16.5" customHeight="1" x14ac:dyDescent="0.2">
      <c r="B219" s="32"/>
      <c r="C219" s="137" t="s">
        <v>623</v>
      </c>
      <c r="D219" s="137" t="s">
        <v>284</v>
      </c>
      <c r="E219" s="138" t="s">
        <v>3909</v>
      </c>
      <c r="F219" s="139" t="s">
        <v>3910</v>
      </c>
      <c r="G219" s="140" t="s">
        <v>2246</v>
      </c>
      <c r="H219" s="141">
        <v>2</v>
      </c>
      <c r="I219" s="142"/>
      <c r="J219" s="143">
        <f t="shared" si="20"/>
        <v>0</v>
      </c>
      <c r="K219" s="144"/>
      <c r="L219" s="32"/>
      <c r="M219" s="145" t="s">
        <v>1</v>
      </c>
      <c r="N219" s="146" t="s">
        <v>41</v>
      </c>
      <c r="P219" s="147">
        <f t="shared" si="21"/>
        <v>0</v>
      </c>
      <c r="Q219" s="147">
        <v>0</v>
      </c>
      <c r="R219" s="147">
        <f t="shared" si="22"/>
        <v>0</v>
      </c>
      <c r="S219" s="147">
        <v>0</v>
      </c>
      <c r="T219" s="148">
        <f t="shared" si="23"/>
        <v>0</v>
      </c>
      <c r="AR219" s="149" t="s">
        <v>199</v>
      </c>
      <c r="AT219" s="149" t="s">
        <v>284</v>
      </c>
      <c r="AU219" s="149" t="s">
        <v>85</v>
      </c>
      <c r="AY219" s="17" t="s">
        <v>282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199</v>
      </c>
      <c r="BM219" s="149" t="s">
        <v>893</v>
      </c>
    </row>
    <row r="220" spans="2:65" s="1" customFormat="1" ht="16.5" customHeight="1" x14ac:dyDescent="0.2">
      <c r="B220" s="32"/>
      <c r="C220" s="137" t="s">
        <v>627</v>
      </c>
      <c r="D220" s="137" t="s">
        <v>284</v>
      </c>
      <c r="E220" s="138" t="s">
        <v>3911</v>
      </c>
      <c r="F220" s="139" t="s">
        <v>3912</v>
      </c>
      <c r="G220" s="140" t="s">
        <v>2246</v>
      </c>
      <c r="H220" s="141">
        <v>1</v>
      </c>
      <c r="I220" s="142"/>
      <c r="J220" s="143">
        <f t="shared" si="20"/>
        <v>0</v>
      </c>
      <c r="K220" s="144"/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199</v>
      </c>
      <c r="AT220" s="149" t="s">
        <v>284</v>
      </c>
      <c r="AU220" s="149" t="s">
        <v>85</v>
      </c>
      <c r="AY220" s="17" t="s">
        <v>282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199</v>
      </c>
      <c r="BM220" s="149" t="s">
        <v>901</v>
      </c>
    </row>
    <row r="221" spans="2:65" s="1" customFormat="1" ht="24.2" customHeight="1" x14ac:dyDescent="0.2">
      <c r="B221" s="32"/>
      <c r="C221" s="137" t="s">
        <v>631</v>
      </c>
      <c r="D221" s="137" t="s">
        <v>284</v>
      </c>
      <c r="E221" s="138" t="s">
        <v>3913</v>
      </c>
      <c r="F221" s="139" t="s">
        <v>3914</v>
      </c>
      <c r="G221" s="140" t="s">
        <v>2246</v>
      </c>
      <c r="H221" s="141">
        <v>4</v>
      </c>
      <c r="I221" s="142"/>
      <c r="J221" s="143">
        <f t="shared" si="20"/>
        <v>0</v>
      </c>
      <c r="K221" s="144"/>
      <c r="L221" s="32"/>
      <c r="M221" s="145" t="s">
        <v>1</v>
      </c>
      <c r="N221" s="146" t="s">
        <v>41</v>
      </c>
      <c r="P221" s="147">
        <f t="shared" si="21"/>
        <v>0</v>
      </c>
      <c r="Q221" s="147">
        <v>0</v>
      </c>
      <c r="R221" s="147">
        <f t="shared" si="22"/>
        <v>0</v>
      </c>
      <c r="S221" s="147">
        <v>0</v>
      </c>
      <c r="T221" s="148">
        <f t="shared" si="23"/>
        <v>0</v>
      </c>
      <c r="AR221" s="149" t="s">
        <v>199</v>
      </c>
      <c r="AT221" s="149" t="s">
        <v>284</v>
      </c>
      <c r="AU221" s="149" t="s">
        <v>85</v>
      </c>
      <c r="AY221" s="17" t="s">
        <v>282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199</v>
      </c>
      <c r="BM221" s="149" t="s">
        <v>922</v>
      </c>
    </row>
    <row r="222" spans="2:65" s="1" customFormat="1" ht="16.5" customHeight="1" x14ac:dyDescent="0.2">
      <c r="B222" s="32"/>
      <c r="C222" s="137" t="s">
        <v>635</v>
      </c>
      <c r="D222" s="137" t="s">
        <v>284</v>
      </c>
      <c r="E222" s="138" t="s">
        <v>3915</v>
      </c>
      <c r="F222" s="139" t="s">
        <v>3916</v>
      </c>
      <c r="G222" s="140" t="s">
        <v>2246</v>
      </c>
      <c r="H222" s="141">
        <v>6</v>
      </c>
      <c r="I222" s="142"/>
      <c r="J222" s="143">
        <f t="shared" si="20"/>
        <v>0</v>
      </c>
      <c r="K222" s="144"/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199</v>
      </c>
      <c r="AT222" s="149" t="s">
        <v>284</v>
      </c>
      <c r="AU222" s="149" t="s">
        <v>85</v>
      </c>
      <c r="AY222" s="17" t="s">
        <v>282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199</v>
      </c>
      <c r="BM222" s="149" t="s">
        <v>935</v>
      </c>
    </row>
    <row r="223" spans="2:65" s="11" customFormat="1" ht="20.85" customHeight="1" x14ac:dyDescent="0.2">
      <c r="B223" s="125"/>
      <c r="D223" s="126" t="s">
        <v>75</v>
      </c>
      <c r="E223" s="135" t="s">
        <v>3838</v>
      </c>
      <c r="F223" s="135" t="s">
        <v>3839</v>
      </c>
      <c r="I223" s="128"/>
      <c r="J223" s="136">
        <f>BK223</f>
        <v>0</v>
      </c>
      <c r="L223" s="125"/>
      <c r="M223" s="130"/>
      <c r="P223" s="131">
        <f>SUM(P224:P227)</f>
        <v>0</v>
      </c>
      <c r="R223" s="131">
        <f>SUM(R224:R227)</f>
        <v>0</v>
      </c>
      <c r="T223" s="132">
        <f>SUM(T224:T227)</f>
        <v>0</v>
      </c>
      <c r="AR223" s="126" t="s">
        <v>83</v>
      </c>
      <c r="AT223" s="133" t="s">
        <v>75</v>
      </c>
      <c r="AU223" s="133" t="s">
        <v>85</v>
      </c>
      <c r="AY223" s="126" t="s">
        <v>282</v>
      </c>
      <c r="BK223" s="134">
        <f>SUM(BK224:BK227)</f>
        <v>0</v>
      </c>
    </row>
    <row r="224" spans="2:65" s="1" customFormat="1" ht="16.5" customHeight="1" x14ac:dyDescent="0.2">
      <c r="B224" s="32"/>
      <c r="C224" s="137" t="s">
        <v>639</v>
      </c>
      <c r="D224" s="137" t="s">
        <v>284</v>
      </c>
      <c r="E224" s="138" t="s">
        <v>3842</v>
      </c>
      <c r="F224" s="139" t="s">
        <v>3843</v>
      </c>
      <c r="G224" s="140" t="s">
        <v>3492</v>
      </c>
      <c r="H224" s="141">
        <v>9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199</v>
      </c>
      <c r="AT224" s="149" t="s">
        <v>284</v>
      </c>
      <c r="AU224" s="149" t="s">
        <v>105</v>
      </c>
      <c r="AY224" s="17" t="s">
        <v>282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199</v>
      </c>
      <c r="BM224" s="149" t="s">
        <v>951</v>
      </c>
    </row>
    <row r="225" spans="2:65" s="1" customFormat="1" ht="16.5" customHeight="1" x14ac:dyDescent="0.2">
      <c r="B225" s="32"/>
      <c r="C225" s="137" t="s">
        <v>643</v>
      </c>
      <c r="D225" s="137" t="s">
        <v>284</v>
      </c>
      <c r="E225" s="138" t="s">
        <v>3917</v>
      </c>
      <c r="F225" s="139" t="s">
        <v>3918</v>
      </c>
      <c r="G225" s="140" t="s">
        <v>3492</v>
      </c>
      <c r="H225" s="141">
        <v>20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199</v>
      </c>
      <c r="AT225" s="149" t="s">
        <v>284</v>
      </c>
      <c r="AU225" s="149" t="s">
        <v>105</v>
      </c>
      <c r="AY225" s="17" t="s">
        <v>282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199</v>
      </c>
      <c r="BM225" s="149" t="s">
        <v>964</v>
      </c>
    </row>
    <row r="226" spans="2:65" s="1" customFormat="1" ht="16.5" customHeight="1" x14ac:dyDescent="0.2">
      <c r="B226" s="32"/>
      <c r="C226" s="137" t="s">
        <v>647</v>
      </c>
      <c r="D226" s="137" t="s">
        <v>284</v>
      </c>
      <c r="E226" s="138" t="s">
        <v>3919</v>
      </c>
      <c r="F226" s="139" t="s">
        <v>3920</v>
      </c>
      <c r="G226" s="140" t="s">
        <v>3492</v>
      </c>
      <c r="H226" s="141">
        <v>2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199</v>
      </c>
      <c r="AT226" s="149" t="s">
        <v>284</v>
      </c>
      <c r="AU226" s="149" t="s">
        <v>105</v>
      </c>
      <c r="AY226" s="17" t="s">
        <v>282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199</v>
      </c>
      <c r="BM226" s="149" t="s">
        <v>973</v>
      </c>
    </row>
    <row r="227" spans="2:65" s="1" customFormat="1" ht="24.2" customHeight="1" x14ac:dyDescent="0.2">
      <c r="B227" s="32"/>
      <c r="C227" s="137" t="s">
        <v>651</v>
      </c>
      <c r="D227" s="137" t="s">
        <v>284</v>
      </c>
      <c r="E227" s="138" t="s">
        <v>3876</v>
      </c>
      <c r="F227" s="139" t="s">
        <v>3877</v>
      </c>
      <c r="G227" s="140" t="s">
        <v>287</v>
      </c>
      <c r="H227" s="141">
        <v>6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199</v>
      </c>
      <c r="AT227" s="149" t="s">
        <v>284</v>
      </c>
      <c r="AU227" s="149" t="s">
        <v>105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199</v>
      </c>
      <c r="BM227" s="149" t="s">
        <v>981</v>
      </c>
    </row>
    <row r="228" spans="2:65" s="11" customFormat="1" ht="22.9" customHeight="1" x14ac:dyDescent="0.2">
      <c r="B228" s="125"/>
      <c r="D228" s="126" t="s">
        <v>75</v>
      </c>
      <c r="E228" s="135" t="s">
        <v>3921</v>
      </c>
      <c r="F228" s="135" t="s">
        <v>3922</v>
      </c>
      <c r="I228" s="128"/>
      <c r="J228" s="136">
        <f>BK228</f>
        <v>0</v>
      </c>
      <c r="L228" s="125"/>
      <c r="M228" s="130"/>
      <c r="P228" s="131">
        <f>P229+SUM(P230:P238)</f>
        <v>0</v>
      </c>
      <c r="R228" s="131">
        <f>R229+SUM(R230:R238)</f>
        <v>0</v>
      </c>
      <c r="T228" s="132">
        <f>T229+SUM(T230:T238)</f>
        <v>0</v>
      </c>
      <c r="AR228" s="126" t="s">
        <v>83</v>
      </c>
      <c r="AT228" s="133" t="s">
        <v>75</v>
      </c>
      <c r="AU228" s="133" t="s">
        <v>83</v>
      </c>
      <c r="AY228" s="126" t="s">
        <v>282</v>
      </c>
      <c r="BK228" s="134">
        <f>BK229+SUM(BK230:BK238)</f>
        <v>0</v>
      </c>
    </row>
    <row r="229" spans="2:65" s="1" customFormat="1" ht="24.2" customHeight="1" x14ac:dyDescent="0.2">
      <c r="B229" s="32"/>
      <c r="C229" s="137" t="s">
        <v>655</v>
      </c>
      <c r="D229" s="137" t="s">
        <v>284</v>
      </c>
      <c r="E229" s="138" t="s">
        <v>3923</v>
      </c>
      <c r="F229" s="139" t="s">
        <v>3901</v>
      </c>
      <c r="G229" s="140" t="s">
        <v>2246</v>
      </c>
      <c r="H229" s="141">
        <v>1</v>
      </c>
      <c r="I229" s="142"/>
      <c r="J229" s="143">
        <f t="shared" ref="J229:J237" si="30">ROUND(I229*H229,2)</f>
        <v>0</v>
      </c>
      <c r="K229" s="144"/>
      <c r="L229" s="32"/>
      <c r="M229" s="145" t="s">
        <v>1</v>
      </c>
      <c r="N229" s="146" t="s">
        <v>41</v>
      </c>
      <c r="P229" s="147">
        <f t="shared" ref="P229:P237" si="31">O229*H229</f>
        <v>0</v>
      </c>
      <c r="Q229" s="147">
        <v>0</v>
      </c>
      <c r="R229" s="147">
        <f t="shared" ref="R229:R237" si="32">Q229*H229</f>
        <v>0</v>
      </c>
      <c r="S229" s="147">
        <v>0</v>
      </c>
      <c r="T229" s="148">
        <f t="shared" ref="T229:T237" si="33">S229*H229</f>
        <v>0</v>
      </c>
      <c r="AR229" s="149" t="s">
        <v>199</v>
      </c>
      <c r="AT229" s="149" t="s">
        <v>284</v>
      </c>
      <c r="AU229" s="149" t="s">
        <v>85</v>
      </c>
      <c r="AY229" s="17" t="s">
        <v>282</v>
      </c>
      <c r="BE229" s="150">
        <f t="shared" ref="BE229:BE237" si="34">IF(N229="základní",J229,0)</f>
        <v>0</v>
      </c>
      <c r="BF229" s="150">
        <f t="shared" ref="BF229:BF237" si="35">IF(N229="snížená",J229,0)</f>
        <v>0</v>
      </c>
      <c r="BG229" s="150">
        <f t="shared" ref="BG229:BG237" si="36">IF(N229="zákl. přenesená",J229,0)</f>
        <v>0</v>
      </c>
      <c r="BH229" s="150">
        <f t="shared" ref="BH229:BH237" si="37">IF(N229="sníž. přenesená",J229,0)</f>
        <v>0</v>
      </c>
      <c r="BI229" s="150">
        <f t="shared" ref="BI229:BI237" si="38">IF(N229="nulová",J229,0)</f>
        <v>0</v>
      </c>
      <c r="BJ229" s="17" t="s">
        <v>83</v>
      </c>
      <c r="BK229" s="150">
        <f t="shared" ref="BK229:BK237" si="39">ROUND(I229*H229,2)</f>
        <v>0</v>
      </c>
      <c r="BL229" s="17" t="s">
        <v>199</v>
      </c>
      <c r="BM229" s="149" t="s">
        <v>992</v>
      </c>
    </row>
    <row r="230" spans="2:65" s="1" customFormat="1" ht="24.2" customHeight="1" x14ac:dyDescent="0.2">
      <c r="B230" s="32"/>
      <c r="C230" s="137" t="s">
        <v>659</v>
      </c>
      <c r="D230" s="137" t="s">
        <v>284</v>
      </c>
      <c r="E230" s="138" t="s">
        <v>3924</v>
      </c>
      <c r="F230" s="139" t="s">
        <v>3901</v>
      </c>
      <c r="G230" s="140" t="s">
        <v>2246</v>
      </c>
      <c r="H230" s="141">
        <v>1</v>
      </c>
      <c r="I230" s="142"/>
      <c r="J230" s="143">
        <f t="shared" si="30"/>
        <v>0</v>
      </c>
      <c r="K230" s="144"/>
      <c r="L230" s="32"/>
      <c r="M230" s="145" t="s">
        <v>1</v>
      </c>
      <c r="N230" s="146" t="s">
        <v>41</v>
      </c>
      <c r="P230" s="147">
        <f t="shared" si="31"/>
        <v>0</v>
      </c>
      <c r="Q230" s="147">
        <v>0</v>
      </c>
      <c r="R230" s="147">
        <f t="shared" si="32"/>
        <v>0</v>
      </c>
      <c r="S230" s="147">
        <v>0</v>
      </c>
      <c r="T230" s="148">
        <f t="shared" si="33"/>
        <v>0</v>
      </c>
      <c r="AR230" s="149" t="s">
        <v>199</v>
      </c>
      <c r="AT230" s="149" t="s">
        <v>284</v>
      </c>
      <c r="AU230" s="149" t="s">
        <v>85</v>
      </c>
      <c r="AY230" s="17" t="s">
        <v>282</v>
      </c>
      <c r="BE230" s="150">
        <f t="shared" si="34"/>
        <v>0</v>
      </c>
      <c r="BF230" s="150">
        <f t="shared" si="35"/>
        <v>0</v>
      </c>
      <c r="BG230" s="150">
        <f t="shared" si="36"/>
        <v>0</v>
      </c>
      <c r="BH230" s="150">
        <f t="shared" si="37"/>
        <v>0</v>
      </c>
      <c r="BI230" s="150">
        <f t="shared" si="38"/>
        <v>0</v>
      </c>
      <c r="BJ230" s="17" t="s">
        <v>83</v>
      </c>
      <c r="BK230" s="150">
        <f t="shared" si="39"/>
        <v>0</v>
      </c>
      <c r="BL230" s="17" t="s">
        <v>199</v>
      </c>
      <c r="BM230" s="149" t="s">
        <v>1007</v>
      </c>
    </row>
    <row r="231" spans="2:65" s="1" customFormat="1" ht="16.5" customHeight="1" x14ac:dyDescent="0.2">
      <c r="B231" s="32"/>
      <c r="C231" s="137" t="s">
        <v>663</v>
      </c>
      <c r="D231" s="137" t="s">
        <v>284</v>
      </c>
      <c r="E231" s="138" t="s">
        <v>3903</v>
      </c>
      <c r="F231" s="139" t="s">
        <v>3904</v>
      </c>
      <c r="G231" s="140" t="s">
        <v>2246</v>
      </c>
      <c r="H231" s="141">
        <v>1</v>
      </c>
      <c r="I231" s="142"/>
      <c r="J231" s="143">
        <f t="shared" si="30"/>
        <v>0</v>
      </c>
      <c r="K231" s="144"/>
      <c r="L231" s="32"/>
      <c r="M231" s="145" t="s">
        <v>1</v>
      </c>
      <c r="N231" s="146" t="s">
        <v>41</v>
      </c>
      <c r="P231" s="147">
        <f t="shared" si="31"/>
        <v>0</v>
      </c>
      <c r="Q231" s="147">
        <v>0</v>
      </c>
      <c r="R231" s="147">
        <f t="shared" si="32"/>
        <v>0</v>
      </c>
      <c r="S231" s="147">
        <v>0</v>
      </c>
      <c r="T231" s="148">
        <f t="shared" si="33"/>
        <v>0</v>
      </c>
      <c r="AR231" s="149" t="s">
        <v>199</v>
      </c>
      <c r="AT231" s="149" t="s">
        <v>284</v>
      </c>
      <c r="AU231" s="149" t="s">
        <v>85</v>
      </c>
      <c r="AY231" s="17" t="s">
        <v>282</v>
      </c>
      <c r="BE231" s="150">
        <f t="shared" si="34"/>
        <v>0</v>
      </c>
      <c r="BF231" s="150">
        <f t="shared" si="35"/>
        <v>0</v>
      </c>
      <c r="BG231" s="150">
        <f t="shared" si="36"/>
        <v>0</v>
      </c>
      <c r="BH231" s="150">
        <f t="shared" si="37"/>
        <v>0</v>
      </c>
      <c r="BI231" s="150">
        <f t="shared" si="38"/>
        <v>0</v>
      </c>
      <c r="BJ231" s="17" t="s">
        <v>83</v>
      </c>
      <c r="BK231" s="150">
        <f t="shared" si="39"/>
        <v>0</v>
      </c>
      <c r="BL231" s="17" t="s">
        <v>199</v>
      </c>
      <c r="BM231" s="149" t="s">
        <v>1015</v>
      </c>
    </row>
    <row r="232" spans="2:65" s="1" customFormat="1" ht="16.5" customHeight="1" x14ac:dyDescent="0.2">
      <c r="B232" s="32"/>
      <c r="C232" s="137" t="s">
        <v>667</v>
      </c>
      <c r="D232" s="137" t="s">
        <v>284</v>
      </c>
      <c r="E232" s="138" t="s">
        <v>3905</v>
      </c>
      <c r="F232" s="139" t="s">
        <v>3906</v>
      </c>
      <c r="G232" s="140" t="s">
        <v>2246</v>
      </c>
      <c r="H232" s="141">
        <v>1</v>
      </c>
      <c r="I232" s="142"/>
      <c r="J232" s="143">
        <f t="shared" si="30"/>
        <v>0</v>
      </c>
      <c r="K232" s="144"/>
      <c r="L232" s="32"/>
      <c r="M232" s="145" t="s">
        <v>1</v>
      </c>
      <c r="N232" s="146" t="s">
        <v>41</v>
      </c>
      <c r="P232" s="147">
        <f t="shared" si="31"/>
        <v>0</v>
      </c>
      <c r="Q232" s="147">
        <v>0</v>
      </c>
      <c r="R232" s="147">
        <f t="shared" si="32"/>
        <v>0</v>
      </c>
      <c r="S232" s="147">
        <v>0</v>
      </c>
      <c r="T232" s="148">
        <f t="shared" si="33"/>
        <v>0</v>
      </c>
      <c r="AR232" s="149" t="s">
        <v>199</v>
      </c>
      <c r="AT232" s="149" t="s">
        <v>284</v>
      </c>
      <c r="AU232" s="149" t="s">
        <v>85</v>
      </c>
      <c r="AY232" s="17" t="s">
        <v>282</v>
      </c>
      <c r="BE232" s="150">
        <f t="shared" si="34"/>
        <v>0</v>
      </c>
      <c r="BF232" s="150">
        <f t="shared" si="35"/>
        <v>0</v>
      </c>
      <c r="BG232" s="150">
        <f t="shared" si="36"/>
        <v>0</v>
      </c>
      <c r="BH232" s="150">
        <f t="shared" si="37"/>
        <v>0</v>
      </c>
      <c r="BI232" s="150">
        <f t="shared" si="38"/>
        <v>0</v>
      </c>
      <c r="BJ232" s="17" t="s">
        <v>83</v>
      </c>
      <c r="BK232" s="150">
        <f t="shared" si="39"/>
        <v>0</v>
      </c>
      <c r="BL232" s="17" t="s">
        <v>199</v>
      </c>
      <c r="BM232" s="149" t="s">
        <v>1026</v>
      </c>
    </row>
    <row r="233" spans="2:65" s="1" customFormat="1" ht="16.5" customHeight="1" x14ac:dyDescent="0.2">
      <c r="B233" s="32"/>
      <c r="C233" s="137" t="s">
        <v>671</v>
      </c>
      <c r="D233" s="137" t="s">
        <v>284</v>
      </c>
      <c r="E233" s="138" t="s">
        <v>3907</v>
      </c>
      <c r="F233" s="139" t="s">
        <v>3908</v>
      </c>
      <c r="G233" s="140" t="s">
        <v>2246</v>
      </c>
      <c r="H233" s="141">
        <v>2</v>
      </c>
      <c r="I233" s="142"/>
      <c r="J233" s="143">
        <f t="shared" si="30"/>
        <v>0</v>
      </c>
      <c r="K233" s="144"/>
      <c r="L233" s="32"/>
      <c r="M233" s="145" t="s">
        <v>1</v>
      </c>
      <c r="N233" s="146" t="s">
        <v>41</v>
      </c>
      <c r="P233" s="147">
        <f t="shared" si="31"/>
        <v>0</v>
      </c>
      <c r="Q233" s="147">
        <v>0</v>
      </c>
      <c r="R233" s="147">
        <f t="shared" si="32"/>
        <v>0</v>
      </c>
      <c r="S233" s="147">
        <v>0</v>
      </c>
      <c r="T233" s="148">
        <f t="shared" si="33"/>
        <v>0</v>
      </c>
      <c r="AR233" s="149" t="s">
        <v>199</v>
      </c>
      <c r="AT233" s="149" t="s">
        <v>284</v>
      </c>
      <c r="AU233" s="149" t="s">
        <v>85</v>
      </c>
      <c r="AY233" s="17" t="s">
        <v>282</v>
      </c>
      <c r="BE233" s="150">
        <f t="shared" si="34"/>
        <v>0</v>
      </c>
      <c r="BF233" s="150">
        <f t="shared" si="35"/>
        <v>0</v>
      </c>
      <c r="BG233" s="150">
        <f t="shared" si="36"/>
        <v>0</v>
      </c>
      <c r="BH233" s="150">
        <f t="shared" si="37"/>
        <v>0</v>
      </c>
      <c r="BI233" s="150">
        <f t="shared" si="38"/>
        <v>0</v>
      </c>
      <c r="BJ233" s="17" t="s">
        <v>83</v>
      </c>
      <c r="BK233" s="150">
        <f t="shared" si="39"/>
        <v>0</v>
      </c>
      <c r="BL233" s="17" t="s">
        <v>199</v>
      </c>
      <c r="BM233" s="149" t="s">
        <v>1037</v>
      </c>
    </row>
    <row r="234" spans="2:65" s="1" customFormat="1" ht="16.5" customHeight="1" x14ac:dyDescent="0.2">
      <c r="B234" s="32"/>
      <c r="C234" s="137" t="s">
        <v>675</v>
      </c>
      <c r="D234" s="137" t="s">
        <v>284</v>
      </c>
      <c r="E234" s="138" t="s">
        <v>3909</v>
      </c>
      <c r="F234" s="139" t="s">
        <v>3910</v>
      </c>
      <c r="G234" s="140" t="s">
        <v>2246</v>
      </c>
      <c r="H234" s="141">
        <v>2</v>
      </c>
      <c r="I234" s="142"/>
      <c r="J234" s="143">
        <f t="shared" si="30"/>
        <v>0</v>
      </c>
      <c r="K234" s="144"/>
      <c r="L234" s="32"/>
      <c r="M234" s="145" t="s">
        <v>1</v>
      </c>
      <c r="N234" s="146" t="s">
        <v>41</v>
      </c>
      <c r="P234" s="147">
        <f t="shared" si="31"/>
        <v>0</v>
      </c>
      <c r="Q234" s="147">
        <v>0</v>
      </c>
      <c r="R234" s="147">
        <f t="shared" si="32"/>
        <v>0</v>
      </c>
      <c r="S234" s="147">
        <v>0</v>
      </c>
      <c r="T234" s="148">
        <f t="shared" si="33"/>
        <v>0</v>
      </c>
      <c r="AR234" s="149" t="s">
        <v>199</v>
      </c>
      <c r="AT234" s="149" t="s">
        <v>284</v>
      </c>
      <c r="AU234" s="149" t="s">
        <v>85</v>
      </c>
      <c r="AY234" s="17" t="s">
        <v>282</v>
      </c>
      <c r="BE234" s="150">
        <f t="shared" si="34"/>
        <v>0</v>
      </c>
      <c r="BF234" s="150">
        <f t="shared" si="35"/>
        <v>0</v>
      </c>
      <c r="BG234" s="150">
        <f t="shared" si="36"/>
        <v>0</v>
      </c>
      <c r="BH234" s="150">
        <f t="shared" si="37"/>
        <v>0</v>
      </c>
      <c r="BI234" s="150">
        <f t="shared" si="38"/>
        <v>0</v>
      </c>
      <c r="BJ234" s="17" t="s">
        <v>83</v>
      </c>
      <c r="BK234" s="150">
        <f t="shared" si="39"/>
        <v>0</v>
      </c>
      <c r="BL234" s="17" t="s">
        <v>199</v>
      </c>
      <c r="BM234" s="149" t="s">
        <v>1051</v>
      </c>
    </row>
    <row r="235" spans="2:65" s="1" customFormat="1" ht="16.5" customHeight="1" x14ac:dyDescent="0.2">
      <c r="B235" s="32"/>
      <c r="C235" s="137" t="s">
        <v>679</v>
      </c>
      <c r="D235" s="137" t="s">
        <v>284</v>
      </c>
      <c r="E235" s="138" t="s">
        <v>3911</v>
      </c>
      <c r="F235" s="139" t="s">
        <v>3912</v>
      </c>
      <c r="G235" s="140" t="s">
        <v>2246</v>
      </c>
      <c r="H235" s="141">
        <v>1</v>
      </c>
      <c r="I235" s="142"/>
      <c r="J235" s="143">
        <f t="shared" si="30"/>
        <v>0</v>
      </c>
      <c r="K235" s="144"/>
      <c r="L235" s="32"/>
      <c r="M235" s="145" t="s">
        <v>1</v>
      </c>
      <c r="N235" s="146" t="s">
        <v>41</v>
      </c>
      <c r="P235" s="147">
        <f t="shared" si="31"/>
        <v>0</v>
      </c>
      <c r="Q235" s="147">
        <v>0</v>
      </c>
      <c r="R235" s="147">
        <f t="shared" si="32"/>
        <v>0</v>
      </c>
      <c r="S235" s="147">
        <v>0</v>
      </c>
      <c r="T235" s="148">
        <f t="shared" si="33"/>
        <v>0</v>
      </c>
      <c r="AR235" s="149" t="s">
        <v>199</v>
      </c>
      <c r="AT235" s="149" t="s">
        <v>284</v>
      </c>
      <c r="AU235" s="149" t="s">
        <v>85</v>
      </c>
      <c r="AY235" s="17" t="s">
        <v>282</v>
      </c>
      <c r="BE235" s="150">
        <f t="shared" si="34"/>
        <v>0</v>
      </c>
      <c r="BF235" s="150">
        <f t="shared" si="35"/>
        <v>0</v>
      </c>
      <c r="BG235" s="150">
        <f t="shared" si="36"/>
        <v>0</v>
      </c>
      <c r="BH235" s="150">
        <f t="shared" si="37"/>
        <v>0</v>
      </c>
      <c r="BI235" s="150">
        <f t="shared" si="38"/>
        <v>0</v>
      </c>
      <c r="BJ235" s="17" t="s">
        <v>83</v>
      </c>
      <c r="BK235" s="150">
        <f t="shared" si="39"/>
        <v>0</v>
      </c>
      <c r="BL235" s="17" t="s">
        <v>199</v>
      </c>
      <c r="BM235" s="149" t="s">
        <v>1084</v>
      </c>
    </row>
    <row r="236" spans="2:65" s="1" customFormat="1" ht="24.2" customHeight="1" x14ac:dyDescent="0.2">
      <c r="B236" s="32"/>
      <c r="C236" s="137" t="s">
        <v>683</v>
      </c>
      <c r="D236" s="137" t="s">
        <v>284</v>
      </c>
      <c r="E236" s="138" t="s">
        <v>3913</v>
      </c>
      <c r="F236" s="139" t="s">
        <v>3914</v>
      </c>
      <c r="G236" s="140" t="s">
        <v>2246</v>
      </c>
      <c r="H236" s="141">
        <v>4</v>
      </c>
      <c r="I236" s="142"/>
      <c r="J236" s="143">
        <f t="shared" si="30"/>
        <v>0</v>
      </c>
      <c r="K236" s="144"/>
      <c r="L236" s="32"/>
      <c r="M236" s="145" t="s">
        <v>1</v>
      </c>
      <c r="N236" s="146" t="s">
        <v>41</v>
      </c>
      <c r="P236" s="147">
        <f t="shared" si="31"/>
        <v>0</v>
      </c>
      <c r="Q236" s="147">
        <v>0</v>
      </c>
      <c r="R236" s="147">
        <f t="shared" si="32"/>
        <v>0</v>
      </c>
      <c r="S236" s="147">
        <v>0</v>
      </c>
      <c r="T236" s="148">
        <f t="shared" si="33"/>
        <v>0</v>
      </c>
      <c r="AR236" s="149" t="s">
        <v>199</v>
      </c>
      <c r="AT236" s="149" t="s">
        <v>284</v>
      </c>
      <c r="AU236" s="149" t="s">
        <v>85</v>
      </c>
      <c r="AY236" s="17" t="s">
        <v>282</v>
      </c>
      <c r="BE236" s="150">
        <f t="shared" si="34"/>
        <v>0</v>
      </c>
      <c r="BF236" s="150">
        <f t="shared" si="35"/>
        <v>0</v>
      </c>
      <c r="BG236" s="150">
        <f t="shared" si="36"/>
        <v>0</v>
      </c>
      <c r="BH236" s="150">
        <f t="shared" si="37"/>
        <v>0</v>
      </c>
      <c r="BI236" s="150">
        <f t="shared" si="38"/>
        <v>0</v>
      </c>
      <c r="BJ236" s="17" t="s">
        <v>83</v>
      </c>
      <c r="BK236" s="150">
        <f t="shared" si="39"/>
        <v>0</v>
      </c>
      <c r="BL236" s="17" t="s">
        <v>199</v>
      </c>
      <c r="BM236" s="149" t="s">
        <v>1103</v>
      </c>
    </row>
    <row r="237" spans="2:65" s="1" customFormat="1" ht="16.5" customHeight="1" x14ac:dyDescent="0.2">
      <c r="B237" s="32"/>
      <c r="C237" s="137" t="s">
        <v>689</v>
      </c>
      <c r="D237" s="137" t="s">
        <v>284</v>
      </c>
      <c r="E237" s="138" t="s">
        <v>3915</v>
      </c>
      <c r="F237" s="139" t="s">
        <v>3916</v>
      </c>
      <c r="G237" s="140" t="s">
        <v>2246</v>
      </c>
      <c r="H237" s="141">
        <v>6</v>
      </c>
      <c r="I237" s="142"/>
      <c r="J237" s="143">
        <f t="shared" si="30"/>
        <v>0</v>
      </c>
      <c r="K237" s="144"/>
      <c r="L237" s="32"/>
      <c r="M237" s="145" t="s">
        <v>1</v>
      </c>
      <c r="N237" s="146" t="s">
        <v>41</v>
      </c>
      <c r="P237" s="147">
        <f t="shared" si="31"/>
        <v>0</v>
      </c>
      <c r="Q237" s="147">
        <v>0</v>
      </c>
      <c r="R237" s="147">
        <f t="shared" si="32"/>
        <v>0</v>
      </c>
      <c r="S237" s="147">
        <v>0</v>
      </c>
      <c r="T237" s="148">
        <f t="shared" si="33"/>
        <v>0</v>
      </c>
      <c r="AR237" s="149" t="s">
        <v>199</v>
      </c>
      <c r="AT237" s="149" t="s">
        <v>284</v>
      </c>
      <c r="AU237" s="149" t="s">
        <v>85</v>
      </c>
      <c r="AY237" s="17" t="s">
        <v>282</v>
      </c>
      <c r="BE237" s="150">
        <f t="shared" si="34"/>
        <v>0</v>
      </c>
      <c r="BF237" s="150">
        <f t="shared" si="35"/>
        <v>0</v>
      </c>
      <c r="BG237" s="150">
        <f t="shared" si="36"/>
        <v>0</v>
      </c>
      <c r="BH237" s="150">
        <f t="shared" si="37"/>
        <v>0</v>
      </c>
      <c r="BI237" s="150">
        <f t="shared" si="38"/>
        <v>0</v>
      </c>
      <c r="BJ237" s="17" t="s">
        <v>83</v>
      </c>
      <c r="BK237" s="150">
        <f t="shared" si="39"/>
        <v>0</v>
      </c>
      <c r="BL237" s="17" t="s">
        <v>199</v>
      </c>
      <c r="BM237" s="149" t="s">
        <v>1118</v>
      </c>
    </row>
    <row r="238" spans="2:65" s="11" customFormat="1" ht="20.85" customHeight="1" x14ac:dyDescent="0.2">
      <c r="B238" s="125"/>
      <c r="D238" s="126" t="s">
        <v>75</v>
      </c>
      <c r="E238" s="135" t="s">
        <v>3838</v>
      </c>
      <c r="F238" s="135" t="s">
        <v>3839</v>
      </c>
      <c r="I238" s="128"/>
      <c r="J238" s="136">
        <f>BK238</f>
        <v>0</v>
      </c>
      <c r="L238" s="125"/>
      <c r="M238" s="130"/>
      <c r="P238" s="131">
        <f>SUM(P239:P242)</f>
        <v>0</v>
      </c>
      <c r="R238" s="131">
        <f>SUM(R239:R242)</f>
        <v>0</v>
      </c>
      <c r="T238" s="132">
        <f>SUM(T239:T242)</f>
        <v>0</v>
      </c>
      <c r="AR238" s="126" t="s">
        <v>83</v>
      </c>
      <c r="AT238" s="133" t="s">
        <v>75</v>
      </c>
      <c r="AU238" s="133" t="s">
        <v>85</v>
      </c>
      <c r="AY238" s="126" t="s">
        <v>282</v>
      </c>
      <c r="BK238" s="134">
        <f>SUM(BK239:BK242)</f>
        <v>0</v>
      </c>
    </row>
    <row r="239" spans="2:65" s="1" customFormat="1" ht="16.5" customHeight="1" x14ac:dyDescent="0.2">
      <c r="B239" s="32"/>
      <c r="C239" s="137" t="s">
        <v>694</v>
      </c>
      <c r="D239" s="137" t="s">
        <v>284</v>
      </c>
      <c r="E239" s="138" t="s">
        <v>3842</v>
      </c>
      <c r="F239" s="139" t="s">
        <v>3843</v>
      </c>
      <c r="G239" s="140" t="s">
        <v>3492</v>
      </c>
      <c r="H239" s="141">
        <v>9</v>
      </c>
      <c r="I239" s="142"/>
      <c r="J239" s="143">
        <f>ROUND(I239*H239,2)</f>
        <v>0</v>
      </c>
      <c r="K239" s="144"/>
      <c r="L239" s="32"/>
      <c r="M239" s="145" t="s">
        <v>1</v>
      </c>
      <c r="N239" s="146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199</v>
      </c>
      <c r="AT239" s="149" t="s">
        <v>284</v>
      </c>
      <c r="AU239" s="149" t="s">
        <v>105</v>
      </c>
      <c r="AY239" s="17" t="s">
        <v>282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199</v>
      </c>
      <c r="BM239" s="149" t="s">
        <v>1127</v>
      </c>
    </row>
    <row r="240" spans="2:65" s="1" customFormat="1" ht="16.5" customHeight="1" x14ac:dyDescent="0.2">
      <c r="B240" s="32"/>
      <c r="C240" s="137" t="s">
        <v>699</v>
      </c>
      <c r="D240" s="137" t="s">
        <v>284</v>
      </c>
      <c r="E240" s="138" t="s">
        <v>3917</v>
      </c>
      <c r="F240" s="139" t="s">
        <v>3918</v>
      </c>
      <c r="G240" s="140" t="s">
        <v>3492</v>
      </c>
      <c r="H240" s="141">
        <v>20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199</v>
      </c>
      <c r="AT240" s="149" t="s">
        <v>284</v>
      </c>
      <c r="AU240" s="149" t="s">
        <v>105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199</v>
      </c>
      <c r="BM240" s="149" t="s">
        <v>1136</v>
      </c>
    </row>
    <row r="241" spans="2:65" s="1" customFormat="1" ht="16.5" customHeight="1" x14ac:dyDescent="0.2">
      <c r="B241" s="32"/>
      <c r="C241" s="137" t="s">
        <v>703</v>
      </c>
      <c r="D241" s="137" t="s">
        <v>284</v>
      </c>
      <c r="E241" s="138" t="s">
        <v>3919</v>
      </c>
      <c r="F241" s="139" t="s">
        <v>3920</v>
      </c>
      <c r="G241" s="140" t="s">
        <v>3492</v>
      </c>
      <c r="H241" s="141">
        <v>2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199</v>
      </c>
      <c r="AT241" s="149" t="s">
        <v>284</v>
      </c>
      <c r="AU241" s="149" t="s">
        <v>105</v>
      </c>
      <c r="AY241" s="17" t="s">
        <v>282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199</v>
      </c>
      <c r="BM241" s="149" t="s">
        <v>1160</v>
      </c>
    </row>
    <row r="242" spans="2:65" s="1" customFormat="1" ht="24.2" customHeight="1" x14ac:dyDescent="0.2">
      <c r="B242" s="32"/>
      <c r="C242" s="137" t="s">
        <v>709</v>
      </c>
      <c r="D242" s="137" t="s">
        <v>284</v>
      </c>
      <c r="E242" s="138" t="s">
        <v>3876</v>
      </c>
      <c r="F242" s="139" t="s">
        <v>3877</v>
      </c>
      <c r="G242" s="140" t="s">
        <v>287</v>
      </c>
      <c r="H242" s="141">
        <v>6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199</v>
      </c>
      <c r="AT242" s="149" t="s">
        <v>284</v>
      </c>
      <c r="AU242" s="149" t="s">
        <v>105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199</v>
      </c>
      <c r="BM242" s="149" t="s">
        <v>1179</v>
      </c>
    </row>
    <row r="243" spans="2:65" s="11" customFormat="1" ht="22.9" customHeight="1" x14ac:dyDescent="0.2">
      <c r="B243" s="125"/>
      <c r="D243" s="126" t="s">
        <v>75</v>
      </c>
      <c r="E243" s="135" t="s">
        <v>3925</v>
      </c>
      <c r="F243" s="135" t="s">
        <v>3926</v>
      </c>
      <c r="I243" s="128"/>
      <c r="J243" s="136">
        <f>BK243</f>
        <v>0</v>
      </c>
      <c r="L243" s="125"/>
      <c r="M243" s="130"/>
      <c r="P243" s="131">
        <f>P244+SUM(P245:P253)</f>
        <v>0</v>
      </c>
      <c r="R243" s="131">
        <f>R244+SUM(R245:R253)</f>
        <v>0</v>
      </c>
      <c r="T243" s="132">
        <f>T244+SUM(T245:T253)</f>
        <v>0</v>
      </c>
      <c r="AR243" s="126" t="s">
        <v>83</v>
      </c>
      <c r="AT243" s="133" t="s">
        <v>75</v>
      </c>
      <c r="AU243" s="133" t="s">
        <v>83</v>
      </c>
      <c r="AY243" s="126" t="s">
        <v>282</v>
      </c>
      <c r="BK243" s="134">
        <f>BK244+SUM(BK245:BK253)</f>
        <v>0</v>
      </c>
    </row>
    <row r="244" spans="2:65" s="1" customFormat="1" ht="24.2" customHeight="1" x14ac:dyDescent="0.2">
      <c r="B244" s="32"/>
      <c r="C244" s="137" t="s">
        <v>727</v>
      </c>
      <c r="D244" s="137" t="s">
        <v>284</v>
      </c>
      <c r="E244" s="138" t="s">
        <v>3927</v>
      </c>
      <c r="F244" s="139" t="s">
        <v>3901</v>
      </c>
      <c r="G244" s="140" t="s">
        <v>2246</v>
      </c>
      <c r="H244" s="141">
        <v>1</v>
      </c>
      <c r="I244" s="142"/>
      <c r="J244" s="143">
        <f t="shared" ref="J244:J252" si="40">ROUND(I244*H244,2)</f>
        <v>0</v>
      </c>
      <c r="K244" s="144"/>
      <c r="L244" s="32"/>
      <c r="M244" s="145" t="s">
        <v>1</v>
      </c>
      <c r="N244" s="146" t="s">
        <v>41</v>
      </c>
      <c r="P244" s="147">
        <f t="shared" ref="P244:P252" si="41">O244*H244</f>
        <v>0</v>
      </c>
      <c r="Q244" s="147">
        <v>0</v>
      </c>
      <c r="R244" s="147">
        <f t="shared" ref="R244:R252" si="42">Q244*H244</f>
        <v>0</v>
      </c>
      <c r="S244" s="147">
        <v>0</v>
      </c>
      <c r="T244" s="148">
        <f t="shared" ref="T244:T252" si="43">S244*H244</f>
        <v>0</v>
      </c>
      <c r="AR244" s="149" t="s">
        <v>199</v>
      </c>
      <c r="AT244" s="149" t="s">
        <v>284</v>
      </c>
      <c r="AU244" s="149" t="s">
        <v>85</v>
      </c>
      <c r="AY244" s="17" t="s">
        <v>282</v>
      </c>
      <c r="BE244" s="150">
        <f t="shared" ref="BE244:BE252" si="44">IF(N244="základní",J244,0)</f>
        <v>0</v>
      </c>
      <c r="BF244" s="150">
        <f t="shared" ref="BF244:BF252" si="45">IF(N244="snížená",J244,0)</f>
        <v>0</v>
      </c>
      <c r="BG244" s="150">
        <f t="shared" ref="BG244:BG252" si="46">IF(N244="zákl. přenesená",J244,0)</f>
        <v>0</v>
      </c>
      <c r="BH244" s="150">
        <f t="shared" ref="BH244:BH252" si="47">IF(N244="sníž. přenesená",J244,0)</f>
        <v>0</v>
      </c>
      <c r="BI244" s="150">
        <f t="shared" ref="BI244:BI252" si="48">IF(N244="nulová",J244,0)</f>
        <v>0</v>
      </c>
      <c r="BJ244" s="17" t="s">
        <v>83</v>
      </c>
      <c r="BK244" s="150">
        <f t="shared" ref="BK244:BK252" si="49">ROUND(I244*H244,2)</f>
        <v>0</v>
      </c>
      <c r="BL244" s="17" t="s">
        <v>199</v>
      </c>
      <c r="BM244" s="149" t="s">
        <v>1195</v>
      </c>
    </row>
    <row r="245" spans="2:65" s="1" customFormat="1" ht="24.2" customHeight="1" x14ac:dyDescent="0.2">
      <c r="B245" s="32"/>
      <c r="C245" s="137" t="s">
        <v>736</v>
      </c>
      <c r="D245" s="137" t="s">
        <v>284</v>
      </c>
      <c r="E245" s="138" t="s">
        <v>3928</v>
      </c>
      <c r="F245" s="139" t="s">
        <v>3901</v>
      </c>
      <c r="G245" s="140" t="s">
        <v>2246</v>
      </c>
      <c r="H245" s="141">
        <v>1</v>
      </c>
      <c r="I245" s="142"/>
      <c r="J245" s="143">
        <f t="shared" si="40"/>
        <v>0</v>
      </c>
      <c r="K245" s="144"/>
      <c r="L245" s="32"/>
      <c r="M245" s="145" t="s">
        <v>1</v>
      </c>
      <c r="N245" s="146" t="s">
        <v>41</v>
      </c>
      <c r="P245" s="147">
        <f t="shared" si="41"/>
        <v>0</v>
      </c>
      <c r="Q245" s="147">
        <v>0</v>
      </c>
      <c r="R245" s="147">
        <f t="shared" si="42"/>
        <v>0</v>
      </c>
      <c r="S245" s="147">
        <v>0</v>
      </c>
      <c r="T245" s="148">
        <f t="shared" si="43"/>
        <v>0</v>
      </c>
      <c r="AR245" s="149" t="s">
        <v>199</v>
      </c>
      <c r="AT245" s="149" t="s">
        <v>284</v>
      </c>
      <c r="AU245" s="149" t="s">
        <v>85</v>
      </c>
      <c r="AY245" s="17" t="s">
        <v>282</v>
      </c>
      <c r="BE245" s="150">
        <f t="shared" si="44"/>
        <v>0</v>
      </c>
      <c r="BF245" s="150">
        <f t="shared" si="45"/>
        <v>0</v>
      </c>
      <c r="BG245" s="150">
        <f t="shared" si="46"/>
        <v>0</v>
      </c>
      <c r="BH245" s="150">
        <f t="shared" si="47"/>
        <v>0</v>
      </c>
      <c r="BI245" s="150">
        <f t="shared" si="48"/>
        <v>0</v>
      </c>
      <c r="BJ245" s="17" t="s">
        <v>83</v>
      </c>
      <c r="BK245" s="150">
        <f t="shared" si="49"/>
        <v>0</v>
      </c>
      <c r="BL245" s="17" t="s">
        <v>199</v>
      </c>
      <c r="BM245" s="149" t="s">
        <v>1203</v>
      </c>
    </row>
    <row r="246" spans="2:65" s="1" customFormat="1" ht="16.5" customHeight="1" x14ac:dyDescent="0.2">
      <c r="B246" s="32"/>
      <c r="C246" s="137" t="s">
        <v>742</v>
      </c>
      <c r="D246" s="137" t="s">
        <v>284</v>
      </c>
      <c r="E246" s="138" t="s">
        <v>3903</v>
      </c>
      <c r="F246" s="139" t="s">
        <v>3904</v>
      </c>
      <c r="G246" s="140" t="s">
        <v>2246</v>
      </c>
      <c r="H246" s="141">
        <v>1</v>
      </c>
      <c r="I246" s="142"/>
      <c r="J246" s="143">
        <f t="shared" si="40"/>
        <v>0</v>
      </c>
      <c r="K246" s="144"/>
      <c r="L246" s="32"/>
      <c r="M246" s="145" t="s">
        <v>1</v>
      </c>
      <c r="N246" s="146" t="s">
        <v>41</v>
      </c>
      <c r="P246" s="147">
        <f t="shared" si="41"/>
        <v>0</v>
      </c>
      <c r="Q246" s="147">
        <v>0</v>
      </c>
      <c r="R246" s="147">
        <f t="shared" si="42"/>
        <v>0</v>
      </c>
      <c r="S246" s="147">
        <v>0</v>
      </c>
      <c r="T246" s="148">
        <f t="shared" si="43"/>
        <v>0</v>
      </c>
      <c r="AR246" s="149" t="s">
        <v>199</v>
      </c>
      <c r="AT246" s="149" t="s">
        <v>284</v>
      </c>
      <c r="AU246" s="149" t="s">
        <v>85</v>
      </c>
      <c r="AY246" s="17" t="s">
        <v>282</v>
      </c>
      <c r="BE246" s="150">
        <f t="shared" si="44"/>
        <v>0</v>
      </c>
      <c r="BF246" s="150">
        <f t="shared" si="45"/>
        <v>0</v>
      </c>
      <c r="BG246" s="150">
        <f t="shared" si="46"/>
        <v>0</v>
      </c>
      <c r="BH246" s="150">
        <f t="shared" si="47"/>
        <v>0</v>
      </c>
      <c r="BI246" s="150">
        <f t="shared" si="48"/>
        <v>0</v>
      </c>
      <c r="BJ246" s="17" t="s">
        <v>83</v>
      </c>
      <c r="BK246" s="150">
        <f t="shared" si="49"/>
        <v>0</v>
      </c>
      <c r="BL246" s="17" t="s">
        <v>199</v>
      </c>
      <c r="BM246" s="149" t="s">
        <v>1220</v>
      </c>
    </row>
    <row r="247" spans="2:65" s="1" customFormat="1" ht="16.5" customHeight="1" x14ac:dyDescent="0.2">
      <c r="B247" s="32"/>
      <c r="C247" s="137" t="s">
        <v>749</v>
      </c>
      <c r="D247" s="137" t="s">
        <v>284</v>
      </c>
      <c r="E247" s="138" t="s">
        <v>3905</v>
      </c>
      <c r="F247" s="139" t="s">
        <v>3906</v>
      </c>
      <c r="G247" s="140" t="s">
        <v>2246</v>
      </c>
      <c r="H247" s="141">
        <v>1</v>
      </c>
      <c r="I247" s="142"/>
      <c r="J247" s="143">
        <f t="shared" si="40"/>
        <v>0</v>
      </c>
      <c r="K247" s="144"/>
      <c r="L247" s="32"/>
      <c r="M247" s="145" t="s">
        <v>1</v>
      </c>
      <c r="N247" s="146" t="s">
        <v>41</v>
      </c>
      <c r="P247" s="147">
        <f t="shared" si="41"/>
        <v>0</v>
      </c>
      <c r="Q247" s="147">
        <v>0</v>
      </c>
      <c r="R247" s="147">
        <f t="shared" si="42"/>
        <v>0</v>
      </c>
      <c r="S247" s="147">
        <v>0</v>
      </c>
      <c r="T247" s="148">
        <f t="shared" si="43"/>
        <v>0</v>
      </c>
      <c r="AR247" s="149" t="s">
        <v>199</v>
      </c>
      <c r="AT247" s="149" t="s">
        <v>284</v>
      </c>
      <c r="AU247" s="149" t="s">
        <v>85</v>
      </c>
      <c r="AY247" s="17" t="s">
        <v>282</v>
      </c>
      <c r="BE247" s="150">
        <f t="shared" si="44"/>
        <v>0</v>
      </c>
      <c r="BF247" s="150">
        <f t="shared" si="45"/>
        <v>0</v>
      </c>
      <c r="BG247" s="150">
        <f t="shared" si="46"/>
        <v>0</v>
      </c>
      <c r="BH247" s="150">
        <f t="shared" si="47"/>
        <v>0</v>
      </c>
      <c r="BI247" s="150">
        <f t="shared" si="48"/>
        <v>0</v>
      </c>
      <c r="BJ247" s="17" t="s">
        <v>83</v>
      </c>
      <c r="BK247" s="150">
        <f t="shared" si="49"/>
        <v>0</v>
      </c>
      <c r="BL247" s="17" t="s">
        <v>199</v>
      </c>
      <c r="BM247" s="149" t="s">
        <v>1237</v>
      </c>
    </row>
    <row r="248" spans="2:65" s="1" customFormat="1" ht="16.5" customHeight="1" x14ac:dyDescent="0.2">
      <c r="B248" s="32"/>
      <c r="C248" s="137" t="s">
        <v>758</v>
      </c>
      <c r="D248" s="137" t="s">
        <v>284</v>
      </c>
      <c r="E248" s="138" t="s">
        <v>3907</v>
      </c>
      <c r="F248" s="139" t="s">
        <v>3908</v>
      </c>
      <c r="G248" s="140" t="s">
        <v>2246</v>
      </c>
      <c r="H248" s="141">
        <v>2</v>
      </c>
      <c r="I248" s="142"/>
      <c r="J248" s="143">
        <f t="shared" si="40"/>
        <v>0</v>
      </c>
      <c r="K248" s="144"/>
      <c r="L248" s="32"/>
      <c r="M248" s="145" t="s">
        <v>1</v>
      </c>
      <c r="N248" s="146" t="s">
        <v>41</v>
      </c>
      <c r="P248" s="147">
        <f t="shared" si="41"/>
        <v>0</v>
      </c>
      <c r="Q248" s="147">
        <v>0</v>
      </c>
      <c r="R248" s="147">
        <f t="shared" si="42"/>
        <v>0</v>
      </c>
      <c r="S248" s="147">
        <v>0</v>
      </c>
      <c r="T248" s="148">
        <f t="shared" si="43"/>
        <v>0</v>
      </c>
      <c r="AR248" s="149" t="s">
        <v>199</v>
      </c>
      <c r="AT248" s="149" t="s">
        <v>284</v>
      </c>
      <c r="AU248" s="149" t="s">
        <v>85</v>
      </c>
      <c r="AY248" s="17" t="s">
        <v>282</v>
      </c>
      <c r="BE248" s="150">
        <f t="shared" si="44"/>
        <v>0</v>
      </c>
      <c r="BF248" s="150">
        <f t="shared" si="45"/>
        <v>0</v>
      </c>
      <c r="BG248" s="150">
        <f t="shared" si="46"/>
        <v>0</v>
      </c>
      <c r="BH248" s="150">
        <f t="shared" si="47"/>
        <v>0</v>
      </c>
      <c r="BI248" s="150">
        <f t="shared" si="48"/>
        <v>0</v>
      </c>
      <c r="BJ248" s="17" t="s">
        <v>83</v>
      </c>
      <c r="BK248" s="150">
        <f t="shared" si="49"/>
        <v>0</v>
      </c>
      <c r="BL248" s="17" t="s">
        <v>199</v>
      </c>
      <c r="BM248" s="149" t="s">
        <v>1247</v>
      </c>
    </row>
    <row r="249" spans="2:65" s="1" customFormat="1" ht="16.5" customHeight="1" x14ac:dyDescent="0.2">
      <c r="B249" s="32"/>
      <c r="C249" s="137" t="s">
        <v>765</v>
      </c>
      <c r="D249" s="137" t="s">
        <v>284</v>
      </c>
      <c r="E249" s="138" t="s">
        <v>3909</v>
      </c>
      <c r="F249" s="139" t="s">
        <v>3910</v>
      </c>
      <c r="G249" s="140" t="s">
        <v>2246</v>
      </c>
      <c r="H249" s="141">
        <v>2</v>
      </c>
      <c r="I249" s="142"/>
      <c r="J249" s="143">
        <f t="shared" si="40"/>
        <v>0</v>
      </c>
      <c r="K249" s="144"/>
      <c r="L249" s="32"/>
      <c r="M249" s="145" t="s">
        <v>1</v>
      </c>
      <c r="N249" s="146" t="s">
        <v>41</v>
      </c>
      <c r="P249" s="147">
        <f t="shared" si="41"/>
        <v>0</v>
      </c>
      <c r="Q249" s="147">
        <v>0</v>
      </c>
      <c r="R249" s="147">
        <f t="shared" si="42"/>
        <v>0</v>
      </c>
      <c r="S249" s="147">
        <v>0</v>
      </c>
      <c r="T249" s="148">
        <f t="shared" si="43"/>
        <v>0</v>
      </c>
      <c r="AR249" s="149" t="s">
        <v>199</v>
      </c>
      <c r="AT249" s="149" t="s">
        <v>284</v>
      </c>
      <c r="AU249" s="149" t="s">
        <v>85</v>
      </c>
      <c r="AY249" s="17" t="s">
        <v>282</v>
      </c>
      <c r="BE249" s="150">
        <f t="shared" si="44"/>
        <v>0</v>
      </c>
      <c r="BF249" s="150">
        <f t="shared" si="45"/>
        <v>0</v>
      </c>
      <c r="BG249" s="150">
        <f t="shared" si="46"/>
        <v>0</v>
      </c>
      <c r="BH249" s="150">
        <f t="shared" si="47"/>
        <v>0</v>
      </c>
      <c r="BI249" s="150">
        <f t="shared" si="48"/>
        <v>0</v>
      </c>
      <c r="BJ249" s="17" t="s">
        <v>83</v>
      </c>
      <c r="BK249" s="150">
        <f t="shared" si="49"/>
        <v>0</v>
      </c>
      <c r="BL249" s="17" t="s">
        <v>199</v>
      </c>
      <c r="BM249" s="149" t="s">
        <v>1255</v>
      </c>
    </row>
    <row r="250" spans="2:65" s="1" customFormat="1" ht="16.5" customHeight="1" x14ac:dyDescent="0.2">
      <c r="B250" s="32"/>
      <c r="C250" s="137" t="s">
        <v>771</v>
      </c>
      <c r="D250" s="137" t="s">
        <v>284</v>
      </c>
      <c r="E250" s="138" t="s">
        <v>3911</v>
      </c>
      <c r="F250" s="139" t="s">
        <v>3912</v>
      </c>
      <c r="G250" s="140" t="s">
        <v>2246</v>
      </c>
      <c r="H250" s="141">
        <v>1</v>
      </c>
      <c r="I250" s="142"/>
      <c r="J250" s="143">
        <f t="shared" si="40"/>
        <v>0</v>
      </c>
      <c r="K250" s="144"/>
      <c r="L250" s="32"/>
      <c r="M250" s="145" t="s">
        <v>1</v>
      </c>
      <c r="N250" s="146" t="s">
        <v>41</v>
      </c>
      <c r="P250" s="147">
        <f t="shared" si="41"/>
        <v>0</v>
      </c>
      <c r="Q250" s="147">
        <v>0</v>
      </c>
      <c r="R250" s="147">
        <f t="shared" si="42"/>
        <v>0</v>
      </c>
      <c r="S250" s="147">
        <v>0</v>
      </c>
      <c r="T250" s="148">
        <f t="shared" si="43"/>
        <v>0</v>
      </c>
      <c r="AR250" s="149" t="s">
        <v>199</v>
      </c>
      <c r="AT250" s="149" t="s">
        <v>284</v>
      </c>
      <c r="AU250" s="149" t="s">
        <v>85</v>
      </c>
      <c r="AY250" s="17" t="s">
        <v>282</v>
      </c>
      <c r="BE250" s="150">
        <f t="shared" si="44"/>
        <v>0</v>
      </c>
      <c r="BF250" s="150">
        <f t="shared" si="45"/>
        <v>0</v>
      </c>
      <c r="BG250" s="150">
        <f t="shared" si="46"/>
        <v>0</v>
      </c>
      <c r="BH250" s="150">
        <f t="shared" si="47"/>
        <v>0</v>
      </c>
      <c r="BI250" s="150">
        <f t="shared" si="48"/>
        <v>0</v>
      </c>
      <c r="BJ250" s="17" t="s">
        <v>83</v>
      </c>
      <c r="BK250" s="150">
        <f t="shared" si="49"/>
        <v>0</v>
      </c>
      <c r="BL250" s="17" t="s">
        <v>199</v>
      </c>
      <c r="BM250" s="149" t="s">
        <v>1265</v>
      </c>
    </row>
    <row r="251" spans="2:65" s="1" customFormat="1" ht="24.2" customHeight="1" x14ac:dyDescent="0.2">
      <c r="B251" s="32"/>
      <c r="C251" s="137" t="s">
        <v>775</v>
      </c>
      <c r="D251" s="137" t="s">
        <v>284</v>
      </c>
      <c r="E251" s="138" t="s">
        <v>3913</v>
      </c>
      <c r="F251" s="139" t="s">
        <v>3914</v>
      </c>
      <c r="G251" s="140" t="s">
        <v>2246</v>
      </c>
      <c r="H251" s="141">
        <v>4</v>
      </c>
      <c r="I251" s="142"/>
      <c r="J251" s="143">
        <f t="shared" si="40"/>
        <v>0</v>
      </c>
      <c r="K251" s="144"/>
      <c r="L251" s="32"/>
      <c r="M251" s="145" t="s">
        <v>1</v>
      </c>
      <c r="N251" s="146" t="s">
        <v>41</v>
      </c>
      <c r="P251" s="147">
        <f t="shared" si="41"/>
        <v>0</v>
      </c>
      <c r="Q251" s="147">
        <v>0</v>
      </c>
      <c r="R251" s="147">
        <f t="shared" si="42"/>
        <v>0</v>
      </c>
      <c r="S251" s="147">
        <v>0</v>
      </c>
      <c r="T251" s="148">
        <f t="shared" si="43"/>
        <v>0</v>
      </c>
      <c r="AR251" s="149" t="s">
        <v>199</v>
      </c>
      <c r="AT251" s="149" t="s">
        <v>284</v>
      </c>
      <c r="AU251" s="149" t="s">
        <v>85</v>
      </c>
      <c r="AY251" s="17" t="s">
        <v>282</v>
      </c>
      <c r="BE251" s="150">
        <f t="shared" si="44"/>
        <v>0</v>
      </c>
      <c r="BF251" s="150">
        <f t="shared" si="45"/>
        <v>0</v>
      </c>
      <c r="BG251" s="150">
        <f t="shared" si="46"/>
        <v>0</v>
      </c>
      <c r="BH251" s="150">
        <f t="shared" si="47"/>
        <v>0</v>
      </c>
      <c r="BI251" s="150">
        <f t="shared" si="48"/>
        <v>0</v>
      </c>
      <c r="BJ251" s="17" t="s">
        <v>83</v>
      </c>
      <c r="BK251" s="150">
        <f t="shared" si="49"/>
        <v>0</v>
      </c>
      <c r="BL251" s="17" t="s">
        <v>199</v>
      </c>
      <c r="BM251" s="149" t="s">
        <v>1276</v>
      </c>
    </row>
    <row r="252" spans="2:65" s="1" customFormat="1" ht="16.5" customHeight="1" x14ac:dyDescent="0.2">
      <c r="B252" s="32"/>
      <c r="C252" s="137" t="s">
        <v>778</v>
      </c>
      <c r="D252" s="137" t="s">
        <v>284</v>
      </c>
      <c r="E252" s="138" t="s">
        <v>3915</v>
      </c>
      <c r="F252" s="139" t="s">
        <v>3916</v>
      </c>
      <c r="G252" s="140" t="s">
        <v>2246</v>
      </c>
      <c r="H252" s="141">
        <v>6</v>
      </c>
      <c r="I252" s="142"/>
      <c r="J252" s="143">
        <f t="shared" si="40"/>
        <v>0</v>
      </c>
      <c r="K252" s="144"/>
      <c r="L252" s="32"/>
      <c r="M252" s="145" t="s">
        <v>1</v>
      </c>
      <c r="N252" s="146" t="s">
        <v>41</v>
      </c>
      <c r="P252" s="147">
        <f t="shared" si="41"/>
        <v>0</v>
      </c>
      <c r="Q252" s="147">
        <v>0</v>
      </c>
      <c r="R252" s="147">
        <f t="shared" si="42"/>
        <v>0</v>
      </c>
      <c r="S252" s="147">
        <v>0</v>
      </c>
      <c r="T252" s="148">
        <f t="shared" si="43"/>
        <v>0</v>
      </c>
      <c r="AR252" s="149" t="s">
        <v>199</v>
      </c>
      <c r="AT252" s="149" t="s">
        <v>284</v>
      </c>
      <c r="AU252" s="149" t="s">
        <v>85</v>
      </c>
      <c r="AY252" s="17" t="s">
        <v>282</v>
      </c>
      <c r="BE252" s="150">
        <f t="shared" si="44"/>
        <v>0</v>
      </c>
      <c r="BF252" s="150">
        <f t="shared" si="45"/>
        <v>0</v>
      </c>
      <c r="BG252" s="150">
        <f t="shared" si="46"/>
        <v>0</v>
      </c>
      <c r="BH252" s="150">
        <f t="shared" si="47"/>
        <v>0</v>
      </c>
      <c r="BI252" s="150">
        <f t="shared" si="48"/>
        <v>0</v>
      </c>
      <c r="BJ252" s="17" t="s">
        <v>83</v>
      </c>
      <c r="BK252" s="150">
        <f t="shared" si="49"/>
        <v>0</v>
      </c>
      <c r="BL252" s="17" t="s">
        <v>199</v>
      </c>
      <c r="BM252" s="149" t="s">
        <v>1285</v>
      </c>
    </row>
    <row r="253" spans="2:65" s="11" customFormat="1" ht="20.85" customHeight="1" x14ac:dyDescent="0.2">
      <c r="B253" s="125"/>
      <c r="D253" s="126" t="s">
        <v>75</v>
      </c>
      <c r="E253" s="135" t="s">
        <v>3838</v>
      </c>
      <c r="F253" s="135" t="s">
        <v>3839</v>
      </c>
      <c r="I253" s="128"/>
      <c r="J253" s="136">
        <f>BK253</f>
        <v>0</v>
      </c>
      <c r="L253" s="125"/>
      <c r="M253" s="130"/>
      <c r="P253" s="131">
        <f>SUM(P254:P257)</f>
        <v>0</v>
      </c>
      <c r="R253" s="131">
        <f>SUM(R254:R257)</f>
        <v>0</v>
      </c>
      <c r="T253" s="132">
        <f>SUM(T254:T257)</f>
        <v>0</v>
      </c>
      <c r="AR253" s="126" t="s">
        <v>83</v>
      </c>
      <c r="AT253" s="133" t="s">
        <v>75</v>
      </c>
      <c r="AU253" s="133" t="s">
        <v>85</v>
      </c>
      <c r="AY253" s="126" t="s">
        <v>282</v>
      </c>
      <c r="BK253" s="134">
        <f>SUM(BK254:BK257)</f>
        <v>0</v>
      </c>
    </row>
    <row r="254" spans="2:65" s="1" customFormat="1" ht="16.5" customHeight="1" x14ac:dyDescent="0.2">
      <c r="B254" s="32"/>
      <c r="C254" s="137" t="s">
        <v>784</v>
      </c>
      <c r="D254" s="137" t="s">
        <v>284</v>
      </c>
      <c r="E254" s="138" t="s">
        <v>3842</v>
      </c>
      <c r="F254" s="139" t="s">
        <v>3843</v>
      </c>
      <c r="G254" s="140" t="s">
        <v>3492</v>
      </c>
      <c r="H254" s="141">
        <v>9</v>
      </c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199</v>
      </c>
      <c r="AT254" s="149" t="s">
        <v>284</v>
      </c>
      <c r="AU254" s="149" t="s">
        <v>105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199</v>
      </c>
      <c r="BM254" s="149" t="s">
        <v>1295</v>
      </c>
    </row>
    <row r="255" spans="2:65" s="1" customFormat="1" ht="16.5" customHeight="1" x14ac:dyDescent="0.2">
      <c r="B255" s="32"/>
      <c r="C255" s="137" t="s">
        <v>789</v>
      </c>
      <c r="D255" s="137" t="s">
        <v>284</v>
      </c>
      <c r="E255" s="138" t="s">
        <v>3917</v>
      </c>
      <c r="F255" s="139" t="s">
        <v>3918</v>
      </c>
      <c r="G255" s="140" t="s">
        <v>3492</v>
      </c>
      <c r="H255" s="141">
        <v>20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41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199</v>
      </c>
      <c r="AT255" s="149" t="s">
        <v>284</v>
      </c>
      <c r="AU255" s="149" t="s">
        <v>105</v>
      </c>
      <c r="AY255" s="17" t="s">
        <v>282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199</v>
      </c>
      <c r="BM255" s="149" t="s">
        <v>1305</v>
      </c>
    </row>
    <row r="256" spans="2:65" s="1" customFormat="1" ht="16.5" customHeight="1" x14ac:dyDescent="0.2">
      <c r="B256" s="32"/>
      <c r="C256" s="137" t="s">
        <v>795</v>
      </c>
      <c r="D256" s="137" t="s">
        <v>284</v>
      </c>
      <c r="E256" s="138" t="s">
        <v>3919</v>
      </c>
      <c r="F256" s="139" t="s">
        <v>3920</v>
      </c>
      <c r="G256" s="140" t="s">
        <v>3492</v>
      </c>
      <c r="H256" s="141">
        <v>2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199</v>
      </c>
      <c r="AT256" s="149" t="s">
        <v>284</v>
      </c>
      <c r="AU256" s="149" t="s">
        <v>105</v>
      </c>
      <c r="AY256" s="17" t="s">
        <v>282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199</v>
      </c>
      <c r="BM256" s="149" t="s">
        <v>1316</v>
      </c>
    </row>
    <row r="257" spans="2:65" s="1" customFormat="1" ht="24.2" customHeight="1" x14ac:dyDescent="0.2">
      <c r="B257" s="32"/>
      <c r="C257" s="137" t="s">
        <v>802</v>
      </c>
      <c r="D257" s="137" t="s">
        <v>284</v>
      </c>
      <c r="E257" s="138" t="s">
        <v>3876</v>
      </c>
      <c r="F257" s="139" t="s">
        <v>3877</v>
      </c>
      <c r="G257" s="140" t="s">
        <v>287</v>
      </c>
      <c r="H257" s="141">
        <v>6</v>
      </c>
      <c r="I257" s="142"/>
      <c r="J257" s="143">
        <f>ROUND(I257*H257,2)</f>
        <v>0</v>
      </c>
      <c r="K257" s="144"/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199</v>
      </c>
      <c r="AT257" s="149" t="s">
        <v>284</v>
      </c>
      <c r="AU257" s="149" t="s">
        <v>105</v>
      </c>
      <c r="AY257" s="17" t="s">
        <v>282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199</v>
      </c>
      <c r="BM257" s="149" t="s">
        <v>1330</v>
      </c>
    </row>
    <row r="258" spans="2:65" s="11" customFormat="1" ht="22.9" customHeight="1" x14ac:dyDescent="0.2">
      <c r="B258" s="125"/>
      <c r="D258" s="126" t="s">
        <v>75</v>
      </c>
      <c r="E258" s="135" t="s">
        <v>3929</v>
      </c>
      <c r="F258" s="135" t="s">
        <v>3930</v>
      </c>
      <c r="I258" s="128"/>
      <c r="J258" s="136">
        <f>BK258</f>
        <v>0</v>
      </c>
      <c r="L258" s="125"/>
      <c r="M258" s="130"/>
      <c r="P258" s="131">
        <f>P259+SUM(P260:P268)</f>
        <v>0</v>
      </c>
      <c r="R258" s="131">
        <f>R259+SUM(R260:R268)</f>
        <v>0</v>
      </c>
      <c r="T258" s="132">
        <f>T259+SUM(T260:T268)</f>
        <v>0</v>
      </c>
      <c r="AR258" s="126" t="s">
        <v>83</v>
      </c>
      <c r="AT258" s="133" t="s">
        <v>75</v>
      </c>
      <c r="AU258" s="133" t="s">
        <v>83</v>
      </c>
      <c r="AY258" s="126" t="s">
        <v>282</v>
      </c>
      <c r="BK258" s="134">
        <f>BK259+SUM(BK260:BK268)</f>
        <v>0</v>
      </c>
    </row>
    <row r="259" spans="2:65" s="1" customFormat="1" ht="24.2" customHeight="1" x14ac:dyDescent="0.2">
      <c r="B259" s="32"/>
      <c r="C259" s="137" t="s">
        <v>809</v>
      </c>
      <c r="D259" s="137" t="s">
        <v>284</v>
      </c>
      <c r="E259" s="138" t="s">
        <v>3931</v>
      </c>
      <c r="F259" s="139" t="s">
        <v>3901</v>
      </c>
      <c r="G259" s="140" t="s">
        <v>2246</v>
      </c>
      <c r="H259" s="141">
        <v>1</v>
      </c>
      <c r="I259" s="142"/>
      <c r="J259" s="143">
        <f t="shared" ref="J259:J267" si="50">ROUND(I259*H259,2)</f>
        <v>0</v>
      </c>
      <c r="K259" s="144"/>
      <c r="L259" s="32"/>
      <c r="M259" s="145" t="s">
        <v>1</v>
      </c>
      <c r="N259" s="146" t="s">
        <v>41</v>
      </c>
      <c r="P259" s="147">
        <f t="shared" ref="P259:P267" si="51">O259*H259</f>
        <v>0</v>
      </c>
      <c r="Q259" s="147">
        <v>0</v>
      </c>
      <c r="R259" s="147">
        <f t="shared" ref="R259:R267" si="52">Q259*H259</f>
        <v>0</v>
      </c>
      <c r="S259" s="147">
        <v>0</v>
      </c>
      <c r="T259" s="148">
        <f t="shared" ref="T259:T267" si="53">S259*H259</f>
        <v>0</v>
      </c>
      <c r="AR259" s="149" t="s">
        <v>199</v>
      </c>
      <c r="AT259" s="149" t="s">
        <v>284</v>
      </c>
      <c r="AU259" s="149" t="s">
        <v>85</v>
      </c>
      <c r="AY259" s="17" t="s">
        <v>282</v>
      </c>
      <c r="BE259" s="150">
        <f t="shared" ref="BE259:BE267" si="54">IF(N259="základní",J259,0)</f>
        <v>0</v>
      </c>
      <c r="BF259" s="150">
        <f t="shared" ref="BF259:BF267" si="55">IF(N259="snížená",J259,0)</f>
        <v>0</v>
      </c>
      <c r="BG259" s="150">
        <f t="shared" ref="BG259:BG267" si="56">IF(N259="zákl. přenesená",J259,0)</f>
        <v>0</v>
      </c>
      <c r="BH259" s="150">
        <f t="shared" ref="BH259:BH267" si="57">IF(N259="sníž. přenesená",J259,0)</f>
        <v>0</v>
      </c>
      <c r="BI259" s="150">
        <f t="shared" ref="BI259:BI267" si="58">IF(N259="nulová",J259,0)</f>
        <v>0</v>
      </c>
      <c r="BJ259" s="17" t="s">
        <v>83</v>
      </c>
      <c r="BK259" s="150">
        <f t="shared" ref="BK259:BK267" si="59">ROUND(I259*H259,2)</f>
        <v>0</v>
      </c>
      <c r="BL259" s="17" t="s">
        <v>199</v>
      </c>
      <c r="BM259" s="149" t="s">
        <v>1339</v>
      </c>
    </row>
    <row r="260" spans="2:65" s="1" customFormat="1" ht="24.2" customHeight="1" x14ac:dyDescent="0.2">
      <c r="B260" s="32"/>
      <c r="C260" s="137" t="s">
        <v>813</v>
      </c>
      <c r="D260" s="137" t="s">
        <v>284</v>
      </c>
      <c r="E260" s="138" t="s">
        <v>3932</v>
      </c>
      <c r="F260" s="139" t="s">
        <v>3901</v>
      </c>
      <c r="G260" s="140" t="s">
        <v>2246</v>
      </c>
      <c r="H260" s="141">
        <v>1</v>
      </c>
      <c r="I260" s="142"/>
      <c r="J260" s="143">
        <f t="shared" si="50"/>
        <v>0</v>
      </c>
      <c r="K260" s="144"/>
      <c r="L260" s="32"/>
      <c r="M260" s="145" t="s">
        <v>1</v>
      </c>
      <c r="N260" s="146" t="s">
        <v>41</v>
      </c>
      <c r="P260" s="147">
        <f t="shared" si="51"/>
        <v>0</v>
      </c>
      <c r="Q260" s="147">
        <v>0</v>
      </c>
      <c r="R260" s="147">
        <f t="shared" si="52"/>
        <v>0</v>
      </c>
      <c r="S260" s="147">
        <v>0</v>
      </c>
      <c r="T260" s="148">
        <f t="shared" si="53"/>
        <v>0</v>
      </c>
      <c r="AR260" s="149" t="s">
        <v>199</v>
      </c>
      <c r="AT260" s="149" t="s">
        <v>284</v>
      </c>
      <c r="AU260" s="149" t="s">
        <v>85</v>
      </c>
      <c r="AY260" s="17" t="s">
        <v>282</v>
      </c>
      <c r="BE260" s="150">
        <f t="shared" si="54"/>
        <v>0</v>
      </c>
      <c r="BF260" s="150">
        <f t="shared" si="55"/>
        <v>0</v>
      </c>
      <c r="BG260" s="150">
        <f t="shared" si="56"/>
        <v>0</v>
      </c>
      <c r="BH260" s="150">
        <f t="shared" si="57"/>
        <v>0</v>
      </c>
      <c r="BI260" s="150">
        <f t="shared" si="58"/>
        <v>0</v>
      </c>
      <c r="BJ260" s="17" t="s">
        <v>83</v>
      </c>
      <c r="BK260" s="150">
        <f t="shared" si="59"/>
        <v>0</v>
      </c>
      <c r="BL260" s="17" t="s">
        <v>199</v>
      </c>
      <c r="BM260" s="149" t="s">
        <v>1347</v>
      </c>
    </row>
    <row r="261" spans="2:65" s="1" customFormat="1" ht="16.5" customHeight="1" x14ac:dyDescent="0.2">
      <c r="B261" s="32"/>
      <c r="C261" s="137" t="s">
        <v>817</v>
      </c>
      <c r="D261" s="137" t="s">
        <v>284</v>
      </c>
      <c r="E261" s="138" t="s">
        <v>3903</v>
      </c>
      <c r="F261" s="139" t="s">
        <v>3904</v>
      </c>
      <c r="G261" s="140" t="s">
        <v>2246</v>
      </c>
      <c r="H261" s="141">
        <v>1</v>
      </c>
      <c r="I261" s="142"/>
      <c r="J261" s="143">
        <f t="shared" si="50"/>
        <v>0</v>
      </c>
      <c r="K261" s="144"/>
      <c r="L261" s="32"/>
      <c r="M261" s="145" t="s">
        <v>1</v>
      </c>
      <c r="N261" s="146" t="s">
        <v>41</v>
      </c>
      <c r="P261" s="147">
        <f t="shared" si="51"/>
        <v>0</v>
      </c>
      <c r="Q261" s="147">
        <v>0</v>
      </c>
      <c r="R261" s="147">
        <f t="shared" si="52"/>
        <v>0</v>
      </c>
      <c r="S261" s="147">
        <v>0</v>
      </c>
      <c r="T261" s="148">
        <f t="shared" si="53"/>
        <v>0</v>
      </c>
      <c r="AR261" s="149" t="s">
        <v>199</v>
      </c>
      <c r="AT261" s="149" t="s">
        <v>284</v>
      </c>
      <c r="AU261" s="149" t="s">
        <v>85</v>
      </c>
      <c r="AY261" s="17" t="s">
        <v>282</v>
      </c>
      <c r="BE261" s="150">
        <f t="shared" si="54"/>
        <v>0</v>
      </c>
      <c r="BF261" s="150">
        <f t="shared" si="55"/>
        <v>0</v>
      </c>
      <c r="BG261" s="150">
        <f t="shared" si="56"/>
        <v>0</v>
      </c>
      <c r="BH261" s="150">
        <f t="shared" si="57"/>
        <v>0</v>
      </c>
      <c r="BI261" s="150">
        <f t="shared" si="58"/>
        <v>0</v>
      </c>
      <c r="BJ261" s="17" t="s">
        <v>83</v>
      </c>
      <c r="BK261" s="150">
        <f t="shared" si="59"/>
        <v>0</v>
      </c>
      <c r="BL261" s="17" t="s">
        <v>199</v>
      </c>
      <c r="BM261" s="149" t="s">
        <v>1356</v>
      </c>
    </row>
    <row r="262" spans="2:65" s="1" customFormat="1" ht="16.5" customHeight="1" x14ac:dyDescent="0.2">
      <c r="B262" s="32"/>
      <c r="C262" s="137" t="s">
        <v>821</v>
      </c>
      <c r="D262" s="137" t="s">
        <v>284</v>
      </c>
      <c r="E262" s="138" t="s">
        <v>3905</v>
      </c>
      <c r="F262" s="139" t="s">
        <v>3906</v>
      </c>
      <c r="G262" s="140" t="s">
        <v>2246</v>
      </c>
      <c r="H262" s="141">
        <v>1</v>
      </c>
      <c r="I262" s="142"/>
      <c r="J262" s="143">
        <f t="shared" si="50"/>
        <v>0</v>
      </c>
      <c r="K262" s="144"/>
      <c r="L262" s="32"/>
      <c r="M262" s="145" t="s">
        <v>1</v>
      </c>
      <c r="N262" s="146" t="s">
        <v>41</v>
      </c>
      <c r="P262" s="147">
        <f t="shared" si="51"/>
        <v>0</v>
      </c>
      <c r="Q262" s="147">
        <v>0</v>
      </c>
      <c r="R262" s="147">
        <f t="shared" si="52"/>
        <v>0</v>
      </c>
      <c r="S262" s="147">
        <v>0</v>
      </c>
      <c r="T262" s="148">
        <f t="shared" si="53"/>
        <v>0</v>
      </c>
      <c r="AR262" s="149" t="s">
        <v>199</v>
      </c>
      <c r="AT262" s="149" t="s">
        <v>284</v>
      </c>
      <c r="AU262" s="149" t="s">
        <v>85</v>
      </c>
      <c r="AY262" s="17" t="s">
        <v>282</v>
      </c>
      <c r="BE262" s="150">
        <f t="shared" si="54"/>
        <v>0</v>
      </c>
      <c r="BF262" s="150">
        <f t="shared" si="55"/>
        <v>0</v>
      </c>
      <c r="BG262" s="150">
        <f t="shared" si="56"/>
        <v>0</v>
      </c>
      <c r="BH262" s="150">
        <f t="shared" si="57"/>
        <v>0</v>
      </c>
      <c r="BI262" s="150">
        <f t="shared" si="58"/>
        <v>0</v>
      </c>
      <c r="BJ262" s="17" t="s">
        <v>83</v>
      </c>
      <c r="BK262" s="150">
        <f t="shared" si="59"/>
        <v>0</v>
      </c>
      <c r="BL262" s="17" t="s">
        <v>199</v>
      </c>
      <c r="BM262" s="149" t="s">
        <v>1366</v>
      </c>
    </row>
    <row r="263" spans="2:65" s="1" customFormat="1" ht="16.5" customHeight="1" x14ac:dyDescent="0.2">
      <c r="B263" s="32"/>
      <c r="C263" s="137" t="s">
        <v>826</v>
      </c>
      <c r="D263" s="137" t="s">
        <v>284</v>
      </c>
      <c r="E263" s="138" t="s">
        <v>3907</v>
      </c>
      <c r="F263" s="139" t="s">
        <v>3908</v>
      </c>
      <c r="G263" s="140" t="s">
        <v>2246</v>
      </c>
      <c r="H263" s="141">
        <v>2</v>
      </c>
      <c r="I263" s="142"/>
      <c r="J263" s="143">
        <f t="shared" si="50"/>
        <v>0</v>
      </c>
      <c r="K263" s="144"/>
      <c r="L263" s="32"/>
      <c r="M263" s="145" t="s">
        <v>1</v>
      </c>
      <c r="N263" s="146" t="s">
        <v>41</v>
      </c>
      <c r="P263" s="147">
        <f t="shared" si="51"/>
        <v>0</v>
      </c>
      <c r="Q263" s="147">
        <v>0</v>
      </c>
      <c r="R263" s="147">
        <f t="shared" si="52"/>
        <v>0</v>
      </c>
      <c r="S263" s="147">
        <v>0</v>
      </c>
      <c r="T263" s="148">
        <f t="shared" si="53"/>
        <v>0</v>
      </c>
      <c r="AR263" s="149" t="s">
        <v>199</v>
      </c>
      <c r="AT263" s="149" t="s">
        <v>284</v>
      </c>
      <c r="AU263" s="149" t="s">
        <v>85</v>
      </c>
      <c r="AY263" s="17" t="s">
        <v>282</v>
      </c>
      <c r="BE263" s="150">
        <f t="shared" si="54"/>
        <v>0</v>
      </c>
      <c r="BF263" s="150">
        <f t="shared" si="55"/>
        <v>0</v>
      </c>
      <c r="BG263" s="150">
        <f t="shared" si="56"/>
        <v>0</v>
      </c>
      <c r="BH263" s="150">
        <f t="shared" si="57"/>
        <v>0</v>
      </c>
      <c r="BI263" s="150">
        <f t="shared" si="58"/>
        <v>0</v>
      </c>
      <c r="BJ263" s="17" t="s">
        <v>83</v>
      </c>
      <c r="BK263" s="150">
        <f t="shared" si="59"/>
        <v>0</v>
      </c>
      <c r="BL263" s="17" t="s">
        <v>199</v>
      </c>
      <c r="BM263" s="149" t="s">
        <v>1374</v>
      </c>
    </row>
    <row r="264" spans="2:65" s="1" customFormat="1" ht="16.5" customHeight="1" x14ac:dyDescent="0.2">
      <c r="B264" s="32"/>
      <c r="C264" s="137" t="s">
        <v>831</v>
      </c>
      <c r="D264" s="137" t="s">
        <v>284</v>
      </c>
      <c r="E264" s="138" t="s">
        <v>3909</v>
      </c>
      <c r="F264" s="139" t="s">
        <v>3910</v>
      </c>
      <c r="G264" s="140" t="s">
        <v>2246</v>
      </c>
      <c r="H264" s="141">
        <v>2</v>
      </c>
      <c r="I264" s="142"/>
      <c r="J264" s="143">
        <f t="shared" si="50"/>
        <v>0</v>
      </c>
      <c r="K264" s="144"/>
      <c r="L264" s="32"/>
      <c r="M264" s="145" t="s">
        <v>1</v>
      </c>
      <c r="N264" s="146" t="s">
        <v>41</v>
      </c>
      <c r="P264" s="147">
        <f t="shared" si="51"/>
        <v>0</v>
      </c>
      <c r="Q264" s="147">
        <v>0</v>
      </c>
      <c r="R264" s="147">
        <f t="shared" si="52"/>
        <v>0</v>
      </c>
      <c r="S264" s="147">
        <v>0</v>
      </c>
      <c r="T264" s="148">
        <f t="shared" si="53"/>
        <v>0</v>
      </c>
      <c r="AR264" s="149" t="s">
        <v>199</v>
      </c>
      <c r="AT264" s="149" t="s">
        <v>284</v>
      </c>
      <c r="AU264" s="149" t="s">
        <v>85</v>
      </c>
      <c r="AY264" s="17" t="s">
        <v>282</v>
      </c>
      <c r="BE264" s="150">
        <f t="shared" si="54"/>
        <v>0</v>
      </c>
      <c r="BF264" s="150">
        <f t="shared" si="55"/>
        <v>0</v>
      </c>
      <c r="BG264" s="150">
        <f t="shared" si="56"/>
        <v>0</v>
      </c>
      <c r="BH264" s="150">
        <f t="shared" si="57"/>
        <v>0</v>
      </c>
      <c r="BI264" s="150">
        <f t="shared" si="58"/>
        <v>0</v>
      </c>
      <c r="BJ264" s="17" t="s">
        <v>83</v>
      </c>
      <c r="BK264" s="150">
        <f t="shared" si="59"/>
        <v>0</v>
      </c>
      <c r="BL264" s="17" t="s">
        <v>199</v>
      </c>
      <c r="BM264" s="149" t="s">
        <v>1385</v>
      </c>
    </row>
    <row r="265" spans="2:65" s="1" customFormat="1" ht="16.5" customHeight="1" x14ac:dyDescent="0.2">
      <c r="B265" s="32"/>
      <c r="C265" s="137" t="s">
        <v>836</v>
      </c>
      <c r="D265" s="137" t="s">
        <v>284</v>
      </c>
      <c r="E265" s="138" t="s">
        <v>3911</v>
      </c>
      <c r="F265" s="139" t="s">
        <v>3912</v>
      </c>
      <c r="G265" s="140" t="s">
        <v>2246</v>
      </c>
      <c r="H265" s="141">
        <v>1</v>
      </c>
      <c r="I265" s="142"/>
      <c r="J265" s="143">
        <f t="shared" si="50"/>
        <v>0</v>
      </c>
      <c r="K265" s="144"/>
      <c r="L265" s="32"/>
      <c r="M265" s="145" t="s">
        <v>1</v>
      </c>
      <c r="N265" s="146" t="s">
        <v>41</v>
      </c>
      <c r="P265" s="147">
        <f t="shared" si="51"/>
        <v>0</v>
      </c>
      <c r="Q265" s="147">
        <v>0</v>
      </c>
      <c r="R265" s="147">
        <f t="shared" si="52"/>
        <v>0</v>
      </c>
      <c r="S265" s="147">
        <v>0</v>
      </c>
      <c r="T265" s="148">
        <f t="shared" si="53"/>
        <v>0</v>
      </c>
      <c r="AR265" s="149" t="s">
        <v>199</v>
      </c>
      <c r="AT265" s="149" t="s">
        <v>284</v>
      </c>
      <c r="AU265" s="149" t="s">
        <v>85</v>
      </c>
      <c r="AY265" s="17" t="s">
        <v>282</v>
      </c>
      <c r="BE265" s="150">
        <f t="shared" si="54"/>
        <v>0</v>
      </c>
      <c r="BF265" s="150">
        <f t="shared" si="55"/>
        <v>0</v>
      </c>
      <c r="BG265" s="150">
        <f t="shared" si="56"/>
        <v>0</v>
      </c>
      <c r="BH265" s="150">
        <f t="shared" si="57"/>
        <v>0</v>
      </c>
      <c r="BI265" s="150">
        <f t="shared" si="58"/>
        <v>0</v>
      </c>
      <c r="BJ265" s="17" t="s">
        <v>83</v>
      </c>
      <c r="BK265" s="150">
        <f t="shared" si="59"/>
        <v>0</v>
      </c>
      <c r="BL265" s="17" t="s">
        <v>199</v>
      </c>
      <c r="BM265" s="149" t="s">
        <v>1397</v>
      </c>
    </row>
    <row r="266" spans="2:65" s="1" customFormat="1" ht="24.2" customHeight="1" x14ac:dyDescent="0.2">
      <c r="B266" s="32"/>
      <c r="C266" s="137" t="s">
        <v>840</v>
      </c>
      <c r="D266" s="137" t="s">
        <v>284</v>
      </c>
      <c r="E266" s="138" t="s">
        <v>3913</v>
      </c>
      <c r="F266" s="139" t="s">
        <v>3914</v>
      </c>
      <c r="G266" s="140" t="s">
        <v>2246</v>
      </c>
      <c r="H266" s="141">
        <v>4</v>
      </c>
      <c r="I266" s="142"/>
      <c r="J266" s="143">
        <f t="shared" si="50"/>
        <v>0</v>
      </c>
      <c r="K266" s="144"/>
      <c r="L266" s="32"/>
      <c r="M266" s="145" t="s">
        <v>1</v>
      </c>
      <c r="N266" s="146" t="s">
        <v>41</v>
      </c>
      <c r="P266" s="147">
        <f t="shared" si="51"/>
        <v>0</v>
      </c>
      <c r="Q266" s="147">
        <v>0</v>
      </c>
      <c r="R266" s="147">
        <f t="shared" si="52"/>
        <v>0</v>
      </c>
      <c r="S266" s="147">
        <v>0</v>
      </c>
      <c r="T266" s="148">
        <f t="shared" si="53"/>
        <v>0</v>
      </c>
      <c r="AR266" s="149" t="s">
        <v>199</v>
      </c>
      <c r="AT266" s="149" t="s">
        <v>284</v>
      </c>
      <c r="AU266" s="149" t="s">
        <v>85</v>
      </c>
      <c r="AY266" s="17" t="s">
        <v>282</v>
      </c>
      <c r="BE266" s="150">
        <f t="shared" si="54"/>
        <v>0</v>
      </c>
      <c r="BF266" s="150">
        <f t="shared" si="55"/>
        <v>0</v>
      </c>
      <c r="BG266" s="150">
        <f t="shared" si="56"/>
        <v>0</v>
      </c>
      <c r="BH266" s="150">
        <f t="shared" si="57"/>
        <v>0</v>
      </c>
      <c r="BI266" s="150">
        <f t="shared" si="58"/>
        <v>0</v>
      </c>
      <c r="BJ266" s="17" t="s">
        <v>83</v>
      </c>
      <c r="BK266" s="150">
        <f t="shared" si="59"/>
        <v>0</v>
      </c>
      <c r="BL266" s="17" t="s">
        <v>199</v>
      </c>
      <c r="BM266" s="149" t="s">
        <v>1405</v>
      </c>
    </row>
    <row r="267" spans="2:65" s="1" customFormat="1" ht="16.5" customHeight="1" x14ac:dyDescent="0.2">
      <c r="B267" s="32"/>
      <c r="C267" s="137" t="s">
        <v>845</v>
      </c>
      <c r="D267" s="137" t="s">
        <v>284</v>
      </c>
      <c r="E267" s="138" t="s">
        <v>3915</v>
      </c>
      <c r="F267" s="139" t="s">
        <v>3916</v>
      </c>
      <c r="G267" s="140" t="s">
        <v>2246</v>
      </c>
      <c r="H267" s="141">
        <v>6</v>
      </c>
      <c r="I267" s="142"/>
      <c r="J267" s="143">
        <f t="shared" si="50"/>
        <v>0</v>
      </c>
      <c r="K267" s="144"/>
      <c r="L267" s="32"/>
      <c r="M267" s="145" t="s">
        <v>1</v>
      </c>
      <c r="N267" s="146" t="s">
        <v>41</v>
      </c>
      <c r="P267" s="147">
        <f t="shared" si="51"/>
        <v>0</v>
      </c>
      <c r="Q267" s="147">
        <v>0</v>
      </c>
      <c r="R267" s="147">
        <f t="shared" si="52"/>
        <v>0</v>
      </c>
      <c r="S267" s="147">
        <v>0</v>
      </c>
      <c r="T267" s="148">
        <f t="shared" si="53"/>
        <v>0</v>
      </c>
      <c r="AR267" s="149" t="s">
        <v>199</v>
      </c>
      <c r="AT267" s="149" t="s">
        <v>284</v>
      </c>
      <c r="AU267" s="149" t="s">
        <v>85</v>
      </c>
      <c r="AY267" s="17" t="s">
        <v>282</v>
      </c>
      <c r="BE267" s="150">
        <f t="shared" si="54"/>
        <v>0</v>
      </c>
      <c r="BF267" s="150">
        <f t="shared" si="55"/>
        <v>0</v>
      </c>
      <c r="BG267" s="150">
        <f t="shared" si="56"/>
        <v>0</v>
      </c>
      <c r="BH267" s="150">
        <f t="shared" si="57"/>
        <v>0</v>
      </c>
      <c r="BI267" s="150">
        <f t="shared" si="58"/>
        <v>0</v>
      </c>
      <c r="BJ267" s="17" t="s">
        <v>83</v>
      </c>
      <c r="BK267" s="150">
        <f t="shared" si="59"/>
        <v>0</v>
      </c>
      <c r="BL267" s="17" t="s">
        <v>199</v>
      </c>
      <c r="BM267" s="149" t="s">
        <v>1413</v>
      </c>
    </row>
    <row r="268" spans="2:65" s="11" customFormat="1" ht="20.85" customHeight="1" x14ac:dyDescent="0.2">
      <c r="B268" s="125"/>
      <c r="D268" s="126" t="s">
        <v>75</v>
      </c>
      <c r="E268" s="135" t="s">
        <v>3838</v>
      </c>
      <c r="F268" s="135" t="s">
        <v>3839</v>
      </c>
      <c r="I268" s="128"/>
      <c r="J268" s="136">
        <f>BK268</f>
        <v>0</v>
      </c>
      <c r="L268" s="125"/>
      <c r="M268" s="130"/>
      <c r="P268" s="131">
        <f>SUM(P269:P272)</f>
        <v>0</v>
      </c>
      <c r="R268" s="131">
        <f>SUM(R269:R272)</f>
        <v>0</v>
      </c>
      <c r="T268" s="132">
        <f>SUM(T269:T272)</f>
        <v>0</v>
      </c>
      <c r="AR268" s="126" t="s">
        <v>83</v>
      </c>
      <c r="AT268" s="133" t="s">
        <v>75</v>
      </c>
      <c r="AU268" s="133" t="s">
        <v>85</v>
      </c>
      <c r="AY268" s="126" t="s">
        <v>282</v>
      </c>
      <c r="BK268" s="134">
        <f>SUM(BK269:BK272)</f>
        <v>0</v>
      </c>
    </row>
    <row r="269" spans="2:65" s="1" customFormat="1" ht="16.5" customHeight="1" x14ac:dyDescent="0.2">
      <c r="B269" s="32"/>
      <c r="C269" s="137" t="s">
        <v>850</v>
      </c>
      <c r="D269" s="137" t="s">
        <v>284</v>
      </c>
      <c r="E269" s="138" t="s">
        <v>3842</v>
      </c>
      <c r="F269" s="139" t="s">
        <v>3843</v>
      </c>
      <c r="G269" s="140" t="s">
        <v>3492</v>
      </c>
      <c r="H269" s="141">
        <v>9</v>
      </c>
      <c r="I269" s="142"/>
      <c r="J269" s="143">
        <f>ROUND(I269*H269,2)</f>
        <v>0</v>
      </c>
      <c r="K269" s="144"/>
      <c r="L269" s="32"/>
      <c r="M269" s="145" t="s">
        <v>1</v>
      </c>
      <c r="N269" s="146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199</v>
      </c>
      <c r="AT269" s="149" t="s">
        <v>284</v>
      </c>
      <c r="AU269" s="149" t="s">
        <v>105</v>
      </c>
      <c r="AY269" s="17" t="s">
        <v>282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199</v>
      </c>
      <c r="BM269" s="149" t="s">
        <v>1421</v>
      </c>
    </row>
    <row r="270" spans="2:65" s="1" customFormat="1" ht="16.5" customHeight="1" x14ac:dyDescent="0.2">
      <c r="B270" s="32"/>
      <c r="C270" s="137" t="s">
        <v>855</v>
      </c>
      <c r="D270" s="137" t="s">
        <v>284</v>
      </c>
      <c r="E270" s="138" t="s">
        <v>3917</v>
      </c>
      <c r="F270" s="139" t="s">
        <v>3918</v>
      </c>
      <c r="G270" s="140" t="s">
        <v>3492</v>
      </c>
      <c r="H270" s="141">
        <v>20</v>
      </c>
      <c r="I270" s="142"/>
      <c r="J270" s="143">
        <f>ROUND(I270*H270,2)</f>
        <v>0</v>
      </c>
      <c r="K270" s="144"/>
      <c r="L270" s="32"/>
      <c r="M270" s="145" t="s">
        <v>1</v>
      </c>
      <c r="N270" s="146" t="s">
        <v>41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199</v>
      </c>
      <c r="AT270" s="149" t="s">
        <v>284</v>
      </c>
      <c r="AU270" s="149" t="s">
        <v>105</v>
      </c>
      <c r="AY270" s="17" t="s">
        <v>282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199</v>
      </c>
      <c r="BM270" s="149" t="s">
        <v>1435</v>
      </c>
    </row>
    <row r="271" spans="2:65" s="1" customFormat="1" ht="16.5" customHeight="1" x14ac:dyDescent="0.2">
      <c r="B271" s="32"/>
      <c r="C271" s="137" t="s">
        <v>864</v>
      </c>
      <c r="D271" s="137" t="s">
        <v>284</v>
      </c>
      <c r="E271" s="138" t="s">
        <v>3919</v>
      </c>
      <c r="F271" s="139" t="s">
        <v>3920</v>
      </c>
      <c r="G271" s="140" t="s">
        <v>3492</v>
      </c>
      <c r="H271" s="141">
        <v>2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199</v>
      </c>
      <c r="AT271" s="149" t="s">
        <v>284</v>
      </c>
      <c r="AU271" s="149" t="s">
        <v>105</v>
      </c>
      <c r="AY271" s="17" t="s">
        <v>282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199</v>
      </c>
      <c r="BM271" s="149" t="s">
        <v>1446</v>
      </c>
    </row>
    <row r="272" spans="2:65" s="1" customFormat="1" ht="24.2" customHeight="1" x14ac:dyDescent="0.2">
      <c r="B272" s="32"/>
      <c r="C272" s="137" t="s">
        <v>868</v>
      </c>
      <c r="D272" s="137" t="s">
        <v>284</v>
      </c>
      <c r="E272" s="138" t="s">
        <v>3876</v>
      </c>
      <c r="F272" s="139" t="s">
        <v>3877</v>
      </c>
      <c r="G272" s="140" t="s">
        <v>287</v>
      </c>
      <c r="H272" s="141">
        <v>6</v>
      </c>
      <c r="I272" s="142"/>
      <c r="J272" s="143">
        <f>ROUND(I272*H272,2)</f>
        <v>0</v>
      </c>
      <c r="K272" s="144"/>
      <c r="L272" s="32"/>
      <c r="M272" s="145" t="s">
        <v>1</v>
      </c>
      <c r="N272" s="146" t="s">
        <v>41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199</v>
      </c>
      <c r="AT272" s="149" t="s">
        <v>284</v>
      </c>
      <c r="AU272" s="149" t="s">
        <v>105</v>
      </c>
      <c r="AY272" s="17" t="s">
        <v>282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199</v>
      </c>
      <c r="BM272" s="149" t="s">
        <v>1455</v>
      </c>
    </row>
    <row r="273" spans="2:65" s="11" customFormat="1" ht="22.9" customHeight="1" x14ac:dyDescent="0.2">
      <c r="B273" s="125"/>
      <c r="D273" s="126" t="s">
        <v>75</v>
      </c>
      <c r="E273" s="135" t="s">
        <v>3933</v>
      </c>
      <c r="F273" s="135" t="s">
        <v>3934</v>
      </c>
      <c r="I273" s="128"/>
      <c r="J273" s="136">
        <f>BK273</f>
        <v>0</v>
      </c>
      <c r="L273" s="125"/>
      <c r="M273" s="130"/>
      <c r="P273" s="131">
        <f>P274+SUM(P275:P278)</f>
        <v>0</v>
      </c>
      <c r="R273" s="131">
        <f>R274+SUM(R275:R278)</f>
        <v>0</v>
      </c>
      <c r="T273" s="132">
        <f>T274+SUM(T275:T278)</f>
        <v>0</v>
      </c>
      <c r="AR273" s="126" t="s">
        <v>83</v>
      </c>
      <c r="AT273" s="133" t="s">
        <v>75</v>
      </c>
      <c r="AU273" s="133" t="s">
        <v>83</v>
      </c>
      <c r="AY273" s="126" t="s">
        <v>282</v>
      </c>
      <c r="BK273" s="134">
        <f>BK274+SUM(BK275:BK278)</f>
        <v>0</v>
      </c>
    </row>
    <row r="274" spans="2:65" s="1" customFormat="1" ht="24.2" customHeight="1" x14ac:dyDescent="0.2">
      <c r="B274" s="32"/>
      <c r="C274" s="137" t="s">
        <v>874</v>
      </c>
      <c r="D274" s="137" t="s">
        <v>284</v>
      </c>
      <c r="E274" s="138" t="s">
        <v>3935</v>
      </c>
      <c r="F274" s="139" t="s">
        <v>3936</v>
      </c>
      <c r="G274" s="140" t="s">
        <v>2246</v>
      </c>
      <c r="H274" s="141">
        <v>1</v>
      </c>
      <c r="I274" s="142"/>
      <c r="J274" s="143">
        <f>ROUND(I274*H274,2)</f>
        <v>0</v>
      </c>
      <c r="K274" s="144"/>
      <c r="L274" s="32"/>
      <c r="M274" s="145" t="s">
        <v>1</v>
      </c>
      <c r="N274" s="146" t="s">
        <v>41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199</v>
      </c>
      <c r="AT274" s="149" t="s">
        <v>284</v>
      </c>
      <c r="AU274" s="149" t="s">
        <v>85</v>
      </c>
      <c r="AY274" s="17" t="s">
        <v>282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199</v>
      </c>
      <c r="BM274" s="149" t="s">
        <v>1466</v>
      </c>
    </row>
    <row r="275" spans="2:65" s="1" customFormat="1" ht="16.5" customHeight="1" x14ac:dyDescent="0.2">
      <c r="B275" s="32"/>
      <c r="C275" s="137" t="s">
        <v>881</v>
      </c>
      <c r="D275" s="137" t="s">
        <v>284</v>
      </c>
      <c r="E275" s="138" t="s">
        <v>3937</v>
      </c>
      <c r="F275" s="139" t="s">
        <v>3938</v>
      </c>
      <c r="G275" s="140" t="s">
        <v>2246</v>
      </c>
      <c r="H275" s="141">
        <v>1</v>
      </c>
      <c r="I275" s="142"/>
      <c r="J275" s="143">
        <f>ROUND(I275*H275,2)</f>
        <v>0</v>
      </c>
      <c r="K275" s="144"/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199</v>
      </c>
      <c r="AT275" s="149" t="s">
        <v>284</v>
      </c>
      <c r="AU275" s="149" t="s">
        <v>85</v>
      </c>
      <c r="AY275" s="17" t="s">
        <v>282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199</v>
      </c>
      <c r="BM275" s="149" t="s">
        <v>1475</v>
      </c>
    </row>
    <row r="276" spans="2:65" s="1" customFormat="1" ht="16.5" customHeight="1" x14ac:dyDescent="0.2">
      <c r="B276" s="32"/>
      <c r="C276" s="137" t="s">
        <v>889</v>
      </c>
      <c r="D276" s="137" t="s">
        <v>284</v>
      </c>
      <c r="E276" s="138" t="s">
        <v>3939</v>
      </c>
      <c r="F276" s="139" t="s">
        <v>3940</v>
      </c>
      <c r="G276" s="140" t="s">
        <v>2246</v>
      </c>
      <c r="H276" s="141">
        <v>1</v>
      </c>
      <c r="I276" s="142"/>
      <c r="J276" s="143">
        <f>ROUND(I276*H276,2)</f>
        <v>0</v>
      </c>
      <c r="K276" s="144"/>
      <c r="L276" s="32"/>
      <c r="M276" s="145" t="s">
        <v>1</v>
      </c>
      <c r="N276" s="146" t="s">
        <v>41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199</v>
      </c>
      <c r="AT276" s="149" t="s">
        <v>284</v>
      </c>
      <c r="AU276" s="149" t="s">
        <v>85</v>
      </c>
      <c r="AY276" s="17" t="s">
        <v>282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199</v>
      </c>
      <c r="BM276" s="149" t="s">
        <v>1482</v>
      </c>
    </row>
    <row r="277" spans="2:65" s="1" customFormat="1" ht="16.5" customHeight="1" x14ac:dyDescent="0.2">
      <c r="B277" s="32"/>
      <c r="C277" s="137" t="s">
        <v>893</v>
      </c>
      <c r="D277" s="137" t="s">
        <v>284</v>
      </c>
      <c r="E277" s="138" t="s">
        <v>3868</v>
      </c>
      <c r="F277" s="139" t="s">
        <v>3869</v>
      </c>
      <c r="G277" s="140" t="s">
        <v>2246</v>
      </c>
      <c r="H277" s="141">
        <v>3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41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199</v>
      </c>
      <c r="AT277" s="149" t="s">
        <v>284</v>
      </c>
      <c r="AU277" s="149" t="s">
        <v>85</v>
      </c>
      <c r="AY277" s="17" t="s">
        <v>282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199</v>
      </c>
      <c r="BM277" s="149" t="s">
        <v>1492</v>
      </c>
    </row>
    <row r="278" spans="2:65" s="11" customFormat="1" ht="20.85" customHeight="1" x14ac:dyDescent="0.2">
      <c r="B278" s="125"/>
      <c r="D278" s="126" t="s">
        <v>75</v>
      </c>
      <c r="E278" s="135" t="s">
        <v>3838</v>
      </c>
      <c r="F278" s="135" t="s">
        <v>3839</v>
      </c>
      <c r="I278" s="128"/>
      <c r="J278" s="136">
        <f>BK278</f>
        <v>0</v>
      </c>
      <c r="L278" s="125"/>
      <c r="M278" s="130"/>
      <c r="P278" s="131">
        <f>SUM(P279:P280)</f>
        <v>0</v>
      </c>
      <c r="R278" s="131">
        <f>SUM(R279:R280)</f>
        <v>0</v>
      </c>
      <c r="T278" s="132">
        <f>SUM(T279:T280)</f>
        <v>0</v>
      </c>
      <c r="AR278" s="126" t="s">
        <v>83</v>
      </c>
      <c r="AT278" s="133" t="s">
        <v>75</v>
      </c>
      <c r="AU278" s="133" t="s">
        <v>85</v>
      </c>
      <c r="AY278" s="126" t="s">
        <v>282</v>
      </c>
      <c r="BK278" s="134">
        <f>SUM(BK279:BK280)</f>
        <v>0</v>
      </c>
    </row>
    <row r="279" spans="2:65" s="1" customFormat="1" ht="16.5" customHeight="1" x14ac:dyDescent="0.2">
      <c r="B279" s="32"/>
      <c r="C279" s="137" t="s">
        <v>897</v>
      </c>
      <c r="D279" s="137" t="s">
        <v>284</v>
      </c>
      <c r="E279" s="138" t="s">
        <v>3840</v>
      </c>
      <c r="F279" s="139" t="s">
        <v>3841</v>
      </c>
      <c r="G279" s="140" t="s">
        <v>3492</v>
      </c>
      <c r="H279" s="141">
        <v>12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199</v>
      </c>
      <c r="AT279" s="149" t="s">
        <v>284</v>
      </c>
      <c r="AU279" s="149" t="s">
        <v>105</v>
      </c>
      <c r="AY279" s="17" t="s">
        <v>282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199</v>
      </c>
      <c r="BM279" s="149" t="s">
        <v>1504</v>
      </c>
    </row>
    <row r="280" spans="2:65" s="1" customFormat="1" ht="16.5" customHeight="1" x14ac:dyDescent="0.2">
      <c r="B280" s="32"/>
      <c r="C280" s="137" t="s">
        <v>901</v>
      </c>
      <c r="D280" s="137" t="s">
        <v>284</v>
      </c>
      <c r="E280" s="138" t="s">
        <v>3941</v>
      </c>
      <c r="F280" s="139" t="s">
        <v>3942</v>
      </c>
      <c r="G280" s="140" t="s">
        <v>3492</v>
      </c>
      <c r="H280" s="141">
        <v>2</v>
      </c>
      <c r="I280" s="142"/>
      <c r="J280" s="143">
        <f>ROUND(I280*H280,2)</f>
        <v>0</v>
      </c>
      <c r="K280" s="144"/>
      <c r="L280" s="32"/>
      <c r="M280" s="145" t="s">
        <v>1</v>
      </c>
      <c r="N280" s="146" t="s">
        <v>41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199</v>
      </c>
      <c r="AT280" s="149" t="s">
        <v>284</v>
      </c>
      <c r="AU280" s="149" t="s">
        <v>105</v>
      </c>
      <c r="AY280" s="17" t="s">
        <v>282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199</v>
      </c>
      <c r="BM280" s="149" t="s">
        <v>1519</v>
      </c>
    </row>
    <row r="281" spans="2:65" s="11" customFormat="1" ht="22.9" customHeight="1" x14ac:dyDescent="0.2">
      <c r="B281" s="125"/>
      <c r="D281" s="126" t="s">
        <v>75</v>
      </c>
      <c r="E281" s="135" t="s">
        <v>3943</v>
      </c>
      <c r="F281" s="135" t="s">
        <v>3944</v>
      </c>
      <c r="I281" s="128"/>
      <c r="J281" s="136">
        <f>BK281</f>
        <v>0</v>
      </c>
      <c r="L281" s="125"/>
      <c r="M281" s="130"/>
      <c r="P281" s="131">
        <f>P282+SUM(P283:P286)</f>
        <v>0</v>
      </c>
      <c r="R281" s="131">
        <f>R282+SUM(R283:R286)</f>
        <v>0</v>
      </c>
      <c r="T281" s="132">
        <f>T282+SUM(T283:T286)</f>
        <v>0</v>
      </c>
      <c r="AR281" s="126" t="s">
        <v>83</v>
      </c>
      <c r="AT281" s="133" t="s">
        <v>75</v>
      </c>
      <c r="AU281" s="133" t="s">
        <v>83</v>
      </c>
      <c r="AY281" s="126" t="s">
        <v>282</v>
      </c>
      <c r="BK281" s="134">
        <f>BK282+SUM(BK283:BK286)</f>
        <v>0</v>
      </c>
    </row>
    <row r="282" spans="2:65" s="1" customFormat="1" ht="24.2" customHeight="1" x14ac:dyDescent="0.2">
      <c r="B282" s="32"/>
      <c r="C282" s="137" t="s">
        <v>908</v>
      </c>
      <c r="D282" s="137" t="s">
        <v>284</v>
      </c>
      <c r="E282" s="138" t="s">
        <v>3945</v>
      </c>
      <c r="F282" s="139" t="s">
        <v>3936</v>
      </c>
      <c r="G282" s="140" t="s">
        <v>2246</v>
      </c>
      <c r="H282" s="141">
        <v>1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41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199</v>
      </c>
      <c r="AT282" s="149" t="s">
        <v>284</v>
      </c>
      <c r="AU282" s="149" t="s">
        <v>85</v>
      </c>
      <c r="AY282" s="17" t="s">
        <v>282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199</v>
      </c>
      <c r="BM282" s="149" t="s">
        <v>1531</v>
      </c>
    </row>
    <row r="283" spans="2:65" s="1" customFormat="1" ht="16.5" customHeight="1" x14ac:dyDescent="0.2">
      <c r="B283" s="32"/>
      <c r="C283" s="137" t="s">
        <v>922</v>
      </c>
      <c r="D283" s="137" t="s">
        <v>284</v>
      </c>
      <c r="E283" s="138" t="s">
        <v>3937</v>
      </c>
      <c r="F283" s="139" t="s">
        <v>3938</v>
      </c>
      <c r="G283" s="140" t="s">
        <v>2246</v>
      </c>
      <c r="H283" s="141">
        <v>1</v>
      </c>
      <c r="I283" s="142"/>
      <c r="J283" s="143">
        <f>ROUND(I283*H283,2)</f>
        <v>0</v>
      </c>
      <c r="K283" s="144"/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199</v>
      </c>
      <c r="AT283" s="149" t="s">
        <v>284</v>
      </c>
      <c r="AU283" s="149" t="s">
        <v>85</v>
      </c>
      <c r="AY283" s="17" t="s">
        <v>282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199</v>
      </c>
      <c r="BM283" s="149" t="s">
        <v>1540</v>
      </c>
    </row>
    <row r="284" spans="2:65" s="1" customFormat="1" ht="16.5" customHeight="1" x14ac:dyDescent="0.2">
      <c r="B284" s="32"/>
      <c r="C284" s="137" t="s">
        <v>931</v>
      </c>
      <c r="D284" s="137" t="s">
        <v>284</v>
      </c>
      <c r="E284" s="138" t="s">
        <v>3939</v>
      </c>
      <c r="F284" s="139" t="s">
        <v>3940</v>
      </c>
      <c r="G284" s="140" t="s">
        <v>2246</v>
      </c>
      <c r="H284" s="141">
        <v>1</v>
      </c>
      <c r="I284" s="142"/>
      <c r="J284" s="143">
        <f>ROUND(I284*H284,2)</f>
        <v>0</v>
      </c>
      <c r="K284" s="144"/>
      <c r="L284" s="32"/>
      <c r="M284" s="145" t="s">
        <v>1</v>
      </c>
      <c r="N284" s="146" t="s">
        <v>41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199</v>
      </c>
      <c r="AT284" s="149" t="s">
        <v>284</v>
      </c>
      <c r="AU284" s="149" t="s">
        <v>85</v>
      </c>
      <c r="AY284" s="17" t="s">
        <v>282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199</v>
      </c>
      <c r="BM284" s="149" t="s">
        <v>1548</v>
      </c>
    </row>
    <row r="285" spans="2:65" s="1" customFormat="1" ht="16.5" customHeight="1" x14ac:dyDescent="0.2">
      <c r="B285" s="32"/>
      <c r="C285" s="137" t="s">
        <v>935</v>
      </c>
      <c r="D285" s="137" t="s">
        <v>284</v>
      </c>
      <c r="E285" s="138" t="s">
        <v>3868</v>
      </c>
      <c r="F285" s="139" t="s">
        <v>3869</v>
      </c>
      <c r="G285" s="140" t="s">
        <v>2246</v>
      </c>
      <c r="H285" s="141">
        <v>2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41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199</v>
      </c>
      <c r="AT285" s="149" t="s">
        <v>284</v>
      </c>
      <c r="AU285" s="149" t="s">
        <v>85</v>
      </c>
      <c r="AY285" s="17" t="s">
        <v>282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199</v>
      </c>
      <c r="BM285" s="149" t="s">
        <v>1559</v>
      </c>
    </row>
    <row r="286" spans="2:65" s="11" customFormat="1" ht="20.85" customHeight="1" x14ac:dyDescent="0.2">
      <c r="B286" s="125"/>
      <c r="D286" s="126" t="s">
        <v>75</v>
      </c>
      <c r="E286" s="135" t="s">
        <v>3838</v>
      </c>
      <c r="F286" s="135" t="s">
        <v>3839</v>
      </c>
      <c r="I286" s="128"/>
      <c r="J286" s="136">
        <f>BK286</f>
        <v>0</v>
      </c>
      <c r="L286" s="125"/>
      <c r="M286" s="130"/>
      <c r="P286" s="131">
        <f>SUM(P287:P288)</f>
        <v>0</v>
      </c>
      <c r="R286" s="131">
        <f>SUM(R287:R288)</f>
        <v>0</v>
      </c>
      <c r="T286" s="132">
        <f>SUM(T287:T288)</f>
        <v>0</v>
      </c>
      <c r="AR286" s="126" t="s">
        <v>83</v>
      </c>
      <c r="AT286" s="133" t="s">
        <v>75</v>
      </c>
      <c r="AU286" s="133" t="s">
        <v>85</v>
      </c>
      <c r="AY286" s="126" t="s">
        <v>282</v>
      </c>
      <c r="BK286" s="134">
        <f>SUM(BK287:BK288)</f>
        <v>0</v>
      </c>
    </row>
    <row r="287" spans="2:65" s="1" customFormat="1" ht="16.5" customHeight="1" x14ac:dyDescent="0.2">
      <c r="B287" s="32"/>
      <c r="C287" s="137" t="s">
        <v>940</v>
      </c>
      <c r="D287" s="137" t="s">
        <v>284</v>
      </c>
      <c r="E287" s="138" t="s">
        <v>3840</v>
      </c>
      <c r="F287" s="139" t="s">
        <v>3841</v>
      </c>
      <c r="G287" s="140" t="s">
        <v>3492</v>
      </c>
      <c r="H287" s="141">
        <v>4</v>
      </c>
      <c r="I287" s="142"/>
      <c r="J287" s="143">
        <f>ROUND(I287*H287,2)</f>
        <v>0</v>
      </c>
      <c r="K287" s="144"/>
      <c r="L287" s="32"/>
      <c r="M287" s="145" t="s">
        <v>1</v>
      </c>
      <c r="N287" s="146" t="s">
        <v>41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199</v>
      </c>
      <c r="AT287" s="149" t="s">
        <v>284</v>
      </c>
      <c r="AU287" s="149" t="s">
        <v>105</v>
      </c>
      <c r="AY287" s="17" t="s">
        <v>282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199</v>
      </c>
      <c r="BM287" s="149" t="s">
        <v>1567</v>
      </c>
    </row>
    <row r="288" spans="2:65" s="1" customFormat="1" ht="16.5" customHeight="1" x14ac:dyDescent="0.2">
      <c r="B288" s="32"/>
      <c r="C288" s="137" t="s">
        <v>951</v>
      </c>
      <c r="D288" s="137" t="s">
        <v>284</v>
      </c>
      <c r="E288" s="138" t="s">
        <v>3870</v>
      </c>
      <c r="F288" s="139" t="s">
        <v>3871</v>
      </c>
      <c r="G288" s="140" t="s">
        <v>3492</v>
      </c>
      <c r="H288" s="141">
        <v>8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199</v>
      </c>
      <c r="AT288" s="149" t="s">
        <v>284</v>
      </c>
      <c r="AU288" s="149" t="s">
        <v>105</v>
      </c>
      <c r="AY288" s="17" t="s">
        <v>282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199</v>
      </c>
      <c r="BM288" s="149" t="s">
        <v>1578</v>
      </c>
    </row>
    <row r="289" spans="2:65" s="11" customFormat="1" ht="22.9" customHeight="1" x14ac:dyDescent="0.2">
      <c r="B289" s="125"/>
      <c r="D289" s="126" t="s">
        <v>75</v>
      </c>
      <c r="E289" s="135" t="s">
        <v>3946</v>
      </c>
      <c r="F289" s="135" t="s">
        <v>3947</v>
      </c>
      <c r="I289" s="128"/>
      <c r="J289" s="136">
        <f>BK289</f>
        <v>0</v>
      </c>
      <c r="L289" s="125"/>
      <c r="M289" s="130"/>
      <c r="P289" s="131">
        <f>P290+SUM(P291:P294)</f>
        <v>0</v>
      </c>
      <c r="R289" s="131">
        <f>R290+SUM(R291:R294)</f>
        <v>0</v>
      </c>
      <c r="T289" s="132">
        <f>T290+SUM(T291:T294)</f>
        <v>0</v>
      </c>
      <c r="AR289" s="126" t="s">
        <v>83</v>
      </c>
      <c r="AT289" s="133" t="s">
        <v>75</v>
      </c>
      <c r="AU289" s="133" t="s">
        <v>83</v>
      </c>
      <c r="AY289" s="126" t="s">
        <v>282</v>
      </c>
      <c r="BK289" s="134">
        <f>BK290+SUM(BK291:BK294)</f>
        <v>0</v>
      </c>
    </row>
    <row r="290" spans="2:65" s="1" customFormat="1" ht="24.2" customHeight="1" x14ac:dyDescent="0.2">
      <c r="B290" s="32"/>
      <c r="C290" s="137" t="s">
        <v>956</v>
      </c>
      <c r="D290" s="137" t="s">
        <v>284</v>
      </c>
      <c r="E290" s="138" t="s">
        <v>3948</v>
      </c>
      <c r="F290" s="139" t="s">
        <v>3949</v>
      </c>
      <c r="G290" s="140" t="s">
        <v>2246</v>
      </c>
      <c r="H290" s="141">
        <v>1</v>
      </c>
      <c r="I290" s="142"/>
      <c r="J290" s="143">
        <f>ROUND(I290*H290,2)</f>
        <v>0</v>
      </c>
      <c r="K290" s="144"/>
      <c r="L290" s="32"/>
      <c r="M290" s="145" t="s">
        <v>1</v>
      </c>
      <c r="N290" s="146" t="s">
        <v>41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199</v>
      </c>
      <c r="AT290" s="149" t="s">
        <v>284</v>
      </c>
      <c r="AU290" s="149" t="s">
        <v>85</v>
      </c>
      <c r="AY290" s="17" t="s">
        <v>282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83</v>
      </c>
      <c r="BK290" s="150">
        <f>ROUND(I290*H290,2)</f>
        <v>0</v>
      </c>
      <c r="BL290" s="17" t="s">
        <v>199</v>
      </c>
      <c r="BM290" s="149" t="s">
        <v>1588</v>
      </c>
    </row>
    <row r="291" spans="2:65" s="1" customFormat="1" ht="16.5" customHeight="1" x14ac:dyDescent="0.2">
      <c r="B291" s="32"/>
      <c r="C291" s="137" t="s">
        <v>964</v>
      </c>
      <c r="D291" s="137" t="s">
        <v>284</v>
      </c>
      <c r="E291" s="138" t="s">
        <v>3950</v>
      </c>
      <c r="F291" s="139" t="s">
        <v>3951</v>
      </c>
      <c r="G291" s="140" t="s">
        <v>2246</v>
      </c>
      <c r="H291" s="141">
        <v>1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41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199</v>
      </c>
      <c r="AT291" s="149" t="s">
        <v>284</v>
      </c>
      <c r="AU291" s="149" t="s">
        <v>85</v>
      </c>
      <c r="AY291" s="17" t="s">
        <v>282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199</v>
      </c>
      <c r="BM291" s="149" t="s">
        <v>1598</v>
      </c>
    </row>
    <row r="292" spans="2:65" s="1" customFormat="1" ht="16.5" customHeight="1" x14ac:dyDescent="0.2">
      <c r="B292" s="32"/>
      <c r="C292" s="137" t="s">
        <v>968</v>
      </c>
      <c r="D292" s="137" t="s">
        <v>284</v>
      </c>
      <c r="E292" s="138" t="s">
        <v>3952</v>
      </c>
      <c r="F292" s="139" t="s">
        <v>3953</v>
      </c>
      <c r="G292" s="140" t="s">
        <v>2246</v>
      </c>
      <c r="H292" s="141">
        <v>1</v>
      </c>
      <c r="I292" s="142"/>
      <c r="J292" s="143">
        <f>ROUND(I292*H292,2)</f>
        <v>0</v>
      </c>
      <c r="K292" s="144"/>
      <c r="L292" s="32"/>
      <c r="M292" s="145" t="s">
        <v>1</v>
      </c>
      <c r="N292" s="146" t="s">
        <v>41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199</v>
      </c>
      <c r="AT292" s="149" t="s">
        <v>284</v>
      </c>
      <c r="AU292" s="149" t="s">
        <v>85</v>
      </c>
      <c r="AY292" s="17" t="s">
        <v>282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199</v>
      </c>
      <c r="BM292" s="149" t="s">
        <v>1615</v>
      </c>
    </row>
    <row r="293" spans="2:65" s="1" customFormat="1" ht="16.5" customHeight="1" x14ac:dyDescent="0.2">
      <c r="B293" s="32"/>
      <c r="C293" s="137" t="s">
        <v>973</v>
      </c>
      <c r="D293" s="137" t="s">
        <v>284</v>
      </c>
      <c r="E293" s="138" t="s">
        <v>3954</v>
      </c>
      <c r="F293" s="139" t="s">
        <v>3955</v>
      </c>
      <c r="G293" s="140" t="s">
        <v>2246</v>
      </c>
      <c r="H293" s="141">
        <v>2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41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199</v>
      </c>
      <c r="AT293" s="149" t="s">
        <v>284</v>
      </c>
      <c r="AU293" s="149" t="s">
        <v>85</v>
      </c>
      <c r="AY293" s="17" t="s">
        <v>282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199</v>
      </c>
      <c r="BM293" s="149" t="s">
        <v>1623</v>
      </c>
    </row>
    <row r="294" spans="2:65" s="11" customFormat="1" ht="20.85" customHeight="1" x14ac:dyDescent="0.2">
      <c r="B294" s="125"/>
      <c r="D294" s="126" t="s">
        <v>75</v>
      </c>
      <c r="E294" s="135" t="s">
        <v>3838</v>
      </c>
      <c r="F294" s="135" t="s">
        <v>3839</v>
      </c>
      <c r="I294" s="128"/>
      <c r="J294" s="136">
        <f>BK294</f>
        <v>0</v>
      </c>
      <c r="L294" s="125"/>
      <c r="M294" s="130"/>
      <c r="P294" s="131">
        <f>P295</f>
        <v>0</v>
      </c>
      <c r="R294" s="131">
        <f>R295</f>
        <v>0</v>
      </c>
      <c r="T294" s="132">
        <f>T295</f>
        <v>0</v>
      </c>
      <c r="AR294" s="126" t="s">
        <v>83</v>
      </c>
      <c r="AT294" s="133" t="s">
        <v>75</v>
      </c>
      <c r="AU294" s="133" t="s">
        <v>85</v>
      </c>
      <c r="AY294" s="126" t="s">
        <v>282</v>
      </c>
      <c r="BK294" s="134">
        <f>BK295</f>
        <v>0</v>
      </c>
    </row>
    <row r="295" spans="2:65" s="1" customFormat="1" ht="16.5" customHeight="1" x14ac:dyDescent="0.2">
      <c r="B295" s="32"/>
      <c r="C295" s="137" t="s">
        <v>977</v>
      </c>
      <c r="D295" s="137" t="s">
        <v>284</v>
      </c>
      <c r="E295" s="138" t="s">
        <v>3870</v>
      </c>
      <c r="F295" s="139" t="s">
        <v>3871</v>
      </c>
      <c r="G295" s="140" t="s">
        <v>3492</v>
      </c>
      <c r="H295" s="141">
        <v>4</v>
      </c>
      <c r="I295" s="142"/>
      <c r="J295" s="143">
        <f>ROUND(I295*H295,2)</f>
        <v>0</v>
      </c>
      <c r="K295" s="144"/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199</v>
      </c>
      <c r="AT295" s="149" t="s">
        <v>284</v>
      </c>
      <c r="AU295" s="149" t="s">
        <v>105</v>
      </c>
      <c r="AY295" s="17" t="s">
        <v>282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199</v>
      </c>
      <c r="BM295" s="149" t="s">
        <v>1637</v>
      </c>
    </row>
    <row r="296" spans="2:65" s="11" customFormat="1" ht="22.9" customHeight="1" x14ac:dyDescent="0.2">
      <c r="B296" s="125"/>
      <c r="D296" s="126" t="s">
        <v>75</v>
      </c>
      <c r="E296" s="135" t="s">
        <v>3956</v>
      </c>
      <c r="F296" s="135" t="s">
        <v>3957</v>
      </c>
      <c r="I296" s="128"/>
      <c r="J296" s="136">
        <f>BK296</f>
        <v>0</v>
      </c>
      <c r="L296" s="125"/>
      <c r="M296" s="130"/>
      <c r="P296" s="131">
        <f>P297+SUM(P298:P301)</f>
        <v>0</v>
      </c>
      <c r="R296" s="131">
        <f>R297+SUM(R298:R301)</f>
        <v>0</v>
      </c>
      <c r="T296" s="132">
        <f>T297+SUM(T298:T301)</f>
        <v>0</v>
      </c>
      <c r="AR296" s="126" t="s">
        <v>83</v>
      </c>
      <c r="AT296" s="133" t="s">
        <v>75</v>
      </c>
      <c r="AU296" s="133" t="s">
        <v>83</v>
      </c>
      <c r="AY296" s="126" t="s">
        <v>282</v>
      </c>
      <c r="BK296" s="134">
        <f>BK297+SUM(BK298:BK301)</f>
        <v>0</v>
      </c>
    </row>
    <row r="297" spans="2:65" s="1" customFormat="1" ht="24.2" customHeight="1" x14ac:dyDescent="0.2">
      <c r="B297" s="32"/>
      <c r="C297" s="137" t="s">
        <v>981</v>
      </c>
      <c r="D297" s="137" t="s">
        <v>284</v>
      </c>
      <c r="E297" s="138" t="s">
        <v>3958</v>
      </c>
      <c r="F297" s="139" t="s">
        <v>3949</v>
      </c>
      <c r="G297" s="140" t="s">
        <v>2246</v>
      </c>
      <c r="H297" s="141">
        <v>1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199</v>
      </c>
      <c r="AT297" s="149" t="s">
        <v>284</v>
      </c>
      <c r="AU297" s="149" t="s">
        <v>85</v>
      </c>
      <c r="AY297" s="17" t="s">
        <v>282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199</v>
      </c>
      <c r="BM297" s="149" t="s">
        <v>1647</v>
      </c>
    </row>
    <row r="298" spans="2:65" s="1" customFormat="1" ht="16.5" customHeight="1" x14ac:dyDescent="0.2">
      <c r="B298" s="32"/>
      <c r="C298" s="137" t="s">
        <v>987</v>
      </c>
      <c r="D298" s="137" t="s">
        <v>284</v>
      </c>
      <c r="E298" s="138" t="s">
        <v>3950</v>
      </c>
      <c r="F298" s="139" t="s">
        <v>3951</v>
      </c>
      <c r="G298" s="140" t="s">
        <v>2246</v>
      </c>
      <c r="H298" s="141">
        <v>1</v>
      </c>
      <c r="I298" s="142"/>
      <c r="J298" s="143">
        <f>ROUND(I298*H298,2)</f>
        <v>0</v>
      </c>
      <c r="K298" s="144"/>
      <c r="L298" s="32"/>
      <c r="M298" s="145" t="s">
        <v>1</v>
      </c>
      <c r="N298" s="146" t="s">
        <v>41</v>
      </c>
      <c r="P298" s="147">
        <f>O298*H298</f>
        <v>0</v>
      </c>
      <c r="Q298" s="147">
        <v>0</v>
      </c>
      <c r="R298" s="147">
        <f>Q298*H298</f>
        <v>0</v>
      </c>
      <c r="S298" s="147">
        <v>0</v>
      </c>
      <c r="T298" s="148">
        <f>S298*H298</f>
        <v>0</v>
      </c>
      <c r="AR298" s="149" t="s">
        <v>199</v>
      </c>
      <c r="AT298" s="149" t="s">
        <v>284</v>
      </c>
      <c r="AU298" s="149" t="s">
        <v>85</v>
      </c>
      <c r="AY298" s="17" t="s">
        <v>282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83</v>
      </c>
      <c r="BK298" s="150">
        <f>ROUND(I298*H298,2)</f>
        <v>0</v>
      </c>
      <c r="BL298" s="17" t="s">
        <v>199</v>
      </c>
      <c r="BM298" s="149" t="s">
        <v>1659</v>
      </c>
    </row>
    <row r="299" spans="2:65" s="1" customFormat="1" ht="16.5" customHeight="1" x14ac:dyDescent="0.2">
      <c r="B299" s="32"/>
      <c r="C299" s="137" t="s">
        <v>992</v>
      </c>
      <c r="D299" s="137" t="s">
        <v>284</v>
      </c>
      <c r="E299" s="138" t="s">
        <v>3952</v>
      </c>
      <c r="F299" s="139" t="s">
        <v>3953</v>
      </c>
      <c r="G299" s="140" t="s">
        <v>2246</v>
      </c>
      <c r="H299" s="141">
        <v>1</v>
      </c>
      <c r="I299" s="142"/>
      <c r="J299" s="143">
        <f>ROUND(I299*H299,2)</f>
        <v>0</v>
      </c>
      <c r="K299" s="144"/>
      <c r="L299" s="32"/>
      <c r="M299" s="145" t="s">
        <v>1</v>
      </c>
      <c r="N299" s="146" t="s">
        <v>41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199</v>
      </c>
      <c r="AT299" s="149" t="s">
        <v>284</v>
      </c>
      <c r="AU299" s="149" t="s">
        <v>85</v>
      </c>
      <c r="AY299" s="17" t="s">
        <v>282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83</v>
      </c>
      <c r="BK299" s="150">
        <f>ROUND(I299*H299,2)</f>
        <v>0</v>
      </c>
      <c r="BL299" s="17" t="s">
        <v>199</v>
      </c>
      <c r="BM299" s="149" t="s">
        <v>1668</v>
      </c>
    </row>
    <row r="300" spans="2:65" s="1" customFormat="1" ht="16.5" customHeight="1" x14ac:dyDescent="0.2">
      <c r="B300" s="32"/>
      <c r="C300" s="137" t="s">
        <v>1001</v>
      </c>
      <c r="D300" s="137" t="s">
        <v>284</v>
      </c>
      <c r="E300" s="138" t="s">
        <v>3868</v>
      </c>
      <c r="F300" s="139" t="s">
        <v>3869</v>
      </c>
      <c r="G300" s="140" t="s">
        <v>2246</v>
      </c>
      <c r="H300" s="141">
        <v>2</v>
      </c>
      <c r="I300" s="142"/>
      <c r="J300" s="143">
        <f>ROUND(I300*H300,2)</f>
        <v>0</v>
      </c>
      <c r="K300" s="144"/>
      <c r="L300" s="32"/>
      <c r="M300" s="145" t="s">
        <v>1</v>
      </c>
      <c r="N300" s="146" t="s">
        <v>41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199</v>
      </c>
      <c r="AT300" s="149" t="s">
        <v>284</v>
      </c>
      <c r="AU300" s="149" t="s">
        <v>85</v>
      </c>
      <c r="AY300" s="17" t="s">
        <v>282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199</v>
      </c>
      <c r="BM300" s="149" t="s">
        <v>1677</v>
      </c>
    </row>
    <row r="301" spans="2:65" s="11" customFormat="1" ht="20.85" customHeight="1" x14ac:dyDescent="0.2">
      <c r="B301" s="125"/>
      <c r="D301" s="126" t="s">
        <v>75</v>
      </c>
      <c r="E301" s="135" t="s">
        <v>3838</v>
      </c>
      <c r="F301" s="135" t="s">
        <v>3839</v>
      </c>
      <c r="I301" s="128"/>
      <c r="J301" s="136">
        <f>BK301</f>
        <v>0</v>
      </c>
      <c r="L301" s="125"/>
      <c r="M301" s="130"/>
      <c r="P301" s="131">
        <f>P302</f>
        <v>0</v>
      </c>
      <c r="R301" s="131">
        <f>R302</f>
        <v>0</v>
      </c>
      <c r="T301" s="132">
        <f>T302</f>
        <v>0</v>
      </c>
      <c r="AR301" s="126" t="s">
        <v>83</v>
      </c>
      <c r="AT301" s="133" t="s">
        <v>75</v>
      </c>
      <c r="AU301" s="133" t="s">
        <v>85</v>
      </c>
      <c r="AY301" s="126" t="s">
        <v>282</v>
      </c>
      <c r="BK301" s="134">
        <f>BK302</f>
        <v>0</v>
      </c>
    </row>
    <row r="302" spans="2:65" s="1" customFormat="1" ht="16.5" customHeight="1" x14ac:dyDescent="0.2">
      <c r="B302" s="32"/>
      <c r="C302" s="137" t="s">
        <v>1007</v>
      </c>
      <c r="D302" s="137" t="s">
        <v>284</v>
      </c>
      <c r="E302" s="138" t="s">
        <v>3870</v>
      </c>
      <c r="F302" s="139" t="s">
        <v>3871</v>
      </c>
      <c r="G302" s="140" t="s">
        <v>3492</v>
      </c>
      <c r="H302" s="141">
        <v>8</v>
      </c>
      <c r="I302" s="142"/>
      <c r="J302" s="143">
        <f>ROUND(I302*H302,2)</f>
        <v>0</v>
      </c>
      <c r="K302" s="144"/>
      <c r="L302" s="32"/>
      <c r="M302" s="145" t="s">
        <v>1</v>
      </c>
      <c r="N302" s="146" t="s">
        <v>41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199</v>
      </c>
      <c r="AT302" s="149" t="s">
        <v>284</v>
      </c>
      <c r="AU302" s="149" t="s">
        <v>105</v>
      </c>
      <c r="AY302" s="17" t="s">
        <v>282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199</v>
      </c>
      <c r="BM302" s="149" t="s">
        <v>1699</v>
      </c>
    </row>
    <row r="303" spans="2:65" s="11" customFormat="1" ht="22.9" customHeight="1" x14ac:dyDescent="0.2">
      <c r="B303" s="125"/>
      <c r="D303" s="126" t="s">
        <v>75</v>
      </c>
      <c r="E303" s="135" t="s">
        <v>3959</v>
      </c>
      <c r="F303" s="135" t="s">
        <v>3960</v>
      </c>
      <c r="I303" s="128"/>
      <c r="J303" s="136">
        <f>BK303</f>
        <v>0</v>
      </c>
      <c r="L303" s="125"/>
      <c r="M303" s="130"/>
      <c r="P303" s="131">
        <f>P304+SUM(P305:P308)</f>
        <v>0</v>
      </c>
      <c r="R303" s="131">
        <f>R304+SUM(R305:R308)</f>
        <v>0</v>
      </c>
      <c r="T303" s="132">
        <f>T304+SUM(T305:T308)</f>
        <v>0</v>
      </c>
      <c r="AR303" s="126" t="s">
        <v>83</v>
      </c>
      <c r="AT303" s="133" t="s">
        <v>75</v>
      </c>
      <c r="AU303" s="133" t="s">
        <v>83</v>
      </c>
      <c r="AY303" s="126" t="s">
        <v>282</v>
      </c>
      <c r="BK303" s="134">
        <f>BK304+SUM(BK305:BK308)</f>
        <v>0</v>
      </c>
    </row>
    <row r="304" spans="2:65" s="1" customFormat="1" ht="24.2" customHeight="1" x14ac:dyDescent="0.2">
      <c r="B304" s="32"/>
      <c r="C304" s="137" t="s">
        <v>1011</v>
      </c>
      <c r="D304" s="137" t="s">
        <v>284</v>
      </c>
      <c r="E304" s="138" t="s">
        <v>3961</v>
      </c>
      <c r="F304" s="139" t="s">
        <v>3949</v>
      </c>
      <c r="G304" s="140" t="s">
        <v>2246</v>
      </c>
      <c r="H304" s="141">
        <v>1</v>
      </c>
      <c r="I304" s="142"/>
      <c r="J304" s="143">
        <f>ROUND(I304*H304,2)</f>
        <v>0</v>
      </c>
      <c r="K304" s="144"/>
      <c r="L304" s="32"/>
      <c r="M304" s="145" t="s">
        <v>1</v>
      </c>
      <c r="N304" s="146" t="s">
        <v>41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199</v>
      </c>
      <c r="AT304" s="149" t="s">
        <v>284</v>
      </c>
      <c r="AU304" s="149" t="s">
        <v>85</v>
      </c>
      <c r="AY304" s="17" t="s">
        <v>282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83</v>
      </c>
      <c r="BK304" s="150">
        <f>ROUND(I304*H304,2)</f>
        <v>0</v>
      </c>
      <c r="BL304" s="17" t="s">
        <v>199</v>
      </c>
      <c r="BM304" s="149" t="s">
        <v>1709</v>
      </c>
    </row>
    <row r="305" spans="2:65" s="1" customFormat="1" ht="16.5" customHeight="1" x14ac:dyDescent="0.2">
      <c r="B305" s="32"/>
      <c r="C305" s="137" t="s">
        <v>1015</v>
      </c>
      <c r="D305" s="137" t="s">
        <v>284</v>
      </c>
      <c r="E305" s="138" t="s">
        <v>3950</v>
      </c>
      <c r="F305" s="139" t="s">
        <v>3951</v>
      </c>
      <c r="G305" s="140" t="s">
        <v>2246</v>
      </c>
      <c r="H305" s="141">
        <v>1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199</v>
      </c>
      <c r="AT305" s="149" t="s">
        <v>284</v>
      </c>
      <c r="AU305" s="149" t="s">
        <v>85</v>
      </c>
      <c r="AY305" s="17" t="s">
        <v>282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199</v>
      </c>
      <c r="BM305" s="149" t="s">
        <v>1720</v>
      </c>
    </row>
    <row r="306" spans="2:65" s="1" customFormat="1" ht="16.5" customHeight="1" x14ac:dyDescent="0.2">
      <c r="B306" s="32"/>
      <c r="C306" s="137" t="s">
        <v>1019</v>
      </c>
      <c r="D306" s="137" t="s">
        <v>284</v>
      </c>
      <c r="E306" s="138" t="s">
        <v>3952</v>
      </c>
      <c r="F306" s="139" t="s">
        <v>3953</v>
      </c>
      <c r="G306" s="140" t="s">
        <v>2246</v>
      </c>
      <c r="H306" s="141">
        <v>1</v>
      </c>
      <c r="I306" s="142"/>
      <c r="J306" s="143">
        <f>ROUND(I306*H306,2)</f>
        <v>0</v>
      </c>
      <c r="K306" s="144"/>
      <c r="L306" s="32"/>
      <c r="M306" s="145" t="s">
        <v>1</v>
      </c>
      <c r="N306" s="146" t="s">
        <v>41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199</v>
      </c>
      <c r="AT306" s="149" t="s">
        <v>284</v>
      </c>
      <c r="AU306" s="149" t="s">
        <v>85</v>
      </c>
      <c r="AY306" s="17" t="s">
        <v>282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83</v>
      </c>
      <c r="BK306" s="150">
        <f>ROUND(I306*H306,2)</f>
        <v>0</v>
      </c>
      <c r="BL306" s="17" t="s">
        <v>199</v>
      </c>
      <c r="BM306" s="149" t="s">
        <v>1733</v>
      </c>
    </row>
    <row r="307" spans="2:65" s="1" customFormat="1" ht="16.5" customHeight="1" x14ac:dyDescent="0.2">
      <c r="B307" s="32"/>
      <c r="C307" s="137" t="s">
        <v>1026</v>
      </c>
      <c r="D307" s="137" t="s">
        <v>284</v>
      </c>
      <c r="E307" s="138" t="s">
        <v>3954</v>
      </c>
      <c r="F307" s="139" t="s">
        <v>3955</v>
      </c>
      <c r="G307" s="140" t="s">
        <v>2246</v>
      </c>
      <c r="H307" s="141">
        <v>2</v>
      </c>
      <c r="I307" s="142"/>
      <c r="J307" s="143">
        <f>ROUND(I307*H307,2)</f>
        <v>0</v>
      </c>
      <c r="K307" s="144"/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199</v>
      </c>
      <c r="AT307" s="149" t="s">
        <v>284</v>
      </c>
      <c r="AU307" s="149" t="s">
        <v>85</v>
      </c>
      <c r="AY307" s="17" t="s">
        <v>282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199</v>
      </c>
      <c r="BM307" s="149" t="s">
        <v>1743</v>
      </c>
    </row>
    <row r="308" spans="2:65" s="11" customFormat="1" ht="20.85" customHeight="1" x14ac:dyDescent="0.2">
      <c r="B308" s="125"/>
      <c r="D308" s="126" t="s">
        <v>75</v>
      </c>
      <c r="E308" s="135" t="s">
        <v>3838</v>
      </c>
      <c r="F308" s="135" t="s">
        <v>3839</v>
      </c>
      <c r="I308" s="128"/>
      <c r="J308" s="136">
        <f>BK308</f>
        <v>0</v>
      </c>
      <c r="L308" s="125"/>
      <c r="M308" s="130"/>
      <c r="P308" s="131">
        <f>P309</f>
        <v>0</v>
      </c>
      <c r="R308" s="131">
        <f>R309</f>
        <v>0</v>
      </c>
      <c r="T308" s="132">
        <f>T309</f>
        <v>0</v>
      </c>
      <c r="AR308" s="126" t="s">
        <v>83</v>
      </c>
      <c r="AT308" s="133" t="s">
        <v>75</v>
      </c>
      <c r="AU308" s="133" t="s">
        <v>85</v>
      </c>
      <c r="AY308" s="126" t="s">
        <v>282</v>
      </c>
      <c r="BK308" s="134">
        <f>BK309</f>
        <v>0</v>
      </c>
    </row>
    <row r="309" spans="2:65" s="1" customFormat="1" ht="16.5" customHeight="1" x14ac:dyDescent="0.2">
      <c r="B309" s="32"/>
      <c r="C309" s="137" t="s">
        <v>1030</v>
      </c>
      <c r="D309" s="137" t="s">
        <v>284</v>
      </c>
      <c r="E309" s="138" t="s">
        <v>3870</v>
      </c>
      <c r="F309" s="139" t="s">
        <v>3871</v>
      </c>
      <c r="G309" s="140" t="s">
        <v>3492</v>
      </c>
      <c r="H309" s="141">
        <v>4</v>
      </c>
      <c r="I309" s="142"/>
      <c r="J309" s="143">
        <f>ROUND(I309*H309,2)</f>
        <v>0</v>
      </c>
      <c r="K309" s="144"/>
      <c r="L309" s="32"/>
      <c r="M309" s="145" t="s">
        <v>1</v>
      </c>
      <c r="N309" s="146" t="s">
        <v>41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199</v>
      </c>
      <c r="AT309" s="149" t="s">
        <v>284</v>
      </c>
      <c r="AU309" s="149" t="s">
        <v>105</v>
      </c>
      <c r="AY309" s="17" t="s">
        <v>282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83</v>
      </c>
      <c r="BK309" s="150">
        <f>ROUND(I309*H309,2)</f>
        <v>0</v>
      </c>
      <c r="BL309" s="17" t="s">
        <v>199</v>
      </c>
      <c r="BM309" s="149" t="s">
        <v>1754</v>
      </c>
    </row>
    <row r="310" spans="2:65" s="11" customFormat="1" ht="25.9" customHeight="1" x14ac:dyDescent="0.2">
      <c r="B310" s="125"/>
      <c r="D310" s="126" t="s">
        <v>75</v>
      </c>
      <c r="E310" s="127" t="s">
        <v>3962</v>
      </c>
      <c r="F310" s="127" t="s">
        <v>3963</v>
      </c>
      <c r="I310" s="128"/>
      <c r="J310" s="129">
        <f>BK310</f>
        <v>0</v>
      </c>
      <c r="L310" s="125"/>
      <c r="M310" s="130"/>
      <c r="P310" s="131">
        <f>P311+P321+P325+P329</f>
        <v>0</v>
      </c>
      <c r="R310" s="131">
        <f>R311+R321+R325+R329</f>
        <v>0</v>
      </c>
      <c r="T310" s="132">
        <f>T311+T321+T325+T329</f>
        <v>0</v>
      </c>
      <c r="AR310" s="126" t="s">
        <v>83</v>
      </c>
      <c r="AT310" s="133" t="s">
        <v>75</v>
      </c>
      <c r="AU310" s="133" t="s">
        <v>76</v>
      </c>
      <c r="AY310" s="126" t="s">
        <v>282</v>
      </c>
      <c r="BK310" s="134">
        <f>BK311+BK321+BK325+BK329</f>
        <v>0</v>
      </c>
    </row>
    <row r="311" spans="2:65" s="11" customFormat="1" ht="22.9" customHeight="1" x14ac:dyDescent="0.2">
      <c r="B311" s="125"/>
      <c r="D311" s="126" t="s">
        <v>75</v>
      </c>
      <c r="E311" s="135" t="s">
        <v>3964</v>
      </c>
      <c r="F311" s="135" t="s">
        <v>3965</v>
      </c>
      <c r="I311" s="128"/>
      <c r="J311" s="136">
        <f>BK311</f>
        <v>0</v>
      </c>
      <c r="L311" s="125"/>
      <c r="M311" s="130"/>
      <c r="P311" s="131">
        <f>SUM(P312:P320)</f>
        <v>0</v>
      </c>
      <c r="R311" s="131">
        <f>SUM(R312:R320)</f>
        <v>0</v>
      </c>
      <c r="T311" s="132">
        <f>SUM(T312:T320)</f>
        <v>0</v>
      </c>
      <c r="AR311" s="126" t="s">
        <v>83</v>
      </c>
      <c r="AT311" s="133" t="s">
        <v>75</v>
      </c>
      <c r="AU311" s="133" t="s">
        <v>83</v>
      </c>
      <c r="AY311" s="126" t="s">
        <v>282</v>
      </c>
      <c r="BK311" s="134">
        <f>SUM(BK312:BK320)</f>
        <v>0</v>
      </c>
    </row>
    <row r="312" spans="2:65" s="1" customFormat="1" ht="24.2" customHeight="1" x14ac:dyDescent="0.2">
      <c r="B312" s="32"/>
      <c r="C312" s="137" t="s">
        <v>1037</v>
      </c>
      <c r="D312" s="137" t="s">
        <v>284</v>
      </c>
      <c r="E312" s="138" t="s">
        <v>3966</v>
      </c>
      <c r="F312" s="139" t="s">
        <v>3967</v>
      </c>
      <c r="G312" s="140" t="s">
        <v>2246</v>
      </c>
      <c r="H312" s="141">
        <v>1</v>
      </c>
      <c r="I312" s="142"/>
      <c r="J312" s="143">
        <f t="shared" ref="J312:J320" si="60">ROUND(I312*H312,2)</f>
        <v>0</v>
      </c>
      <c r="K312" s="144"/>
      <c r="L312" s="32"/>
      <c r="M312" s="145" t="s">
        <v>1</v>
      </c>
      <c r="N312" s="146" t="s">
        <v>41</v>
      </c>
      <c r="P312" s="147">
        <f t="shared" ref="P312:P320" si="61">O312*H312</f>
        <v>0</v>
      </c>
      <c r="Q312" s="147">
        <v>0</v>
      </c>
      <c r="R312" s="147">
        <f t="shared" ref="R312:R320" si="62">Q312*H312</f>
        <v>0</v>
      </c>
      <c r="S312" s="147">
        <v>0</v>
      </c>
      <c r="T312" s="148">
        <f t="shared" ref="T312:T320" si="63">S312*H312</f>
        <v>0</v>
      </c>
      <c r="AR312" s="149" t="s">
        <v>199</v>
      </c>
      <c r="AT312" s="149" t="s">
        <v>284</v>
      </c>
      <c r="AU312" s="149" t="s">
        <v>85</v>
      </c>
      <c r="AY312" s="17" t="s">
        <v>282</v>
      </c>
      <c r="BE312" s="150">
        <f t="shared" ref="BE312:BE320" si="64">IF(N312="základní",J312,0)</f>
        <v>0</v>
      </c>
      <c r="BF312" s="150">
        <f t="shared" ref="BF312:BF320" si="65">IF(N312="snížená",J312,0)</f>
        <v>0</v>
      </c>
      <c r="BG312" s="150">
        <f t="shared" ref="BG312:BG320" si="66">IF(N312="zákl. přenesená",J312,0)</f>
        <v>0</v>
      </c>
      <c r="BH312" s="150">
        <f t="shared" ref="BH312:BH320" si="67">IF(N312="sníž. přenesená",J312,0)</f>
        <v>0</v>
      </c>
      <c r="BI312" s="150">
        <f t="shared" ref="BI312:BI320" si="68">IF(N312="nulová",J312,0)</f>
        <v>0</v>
      </c>
      <c r="BJ312" s="17" t="s">
        <v>83</v>
      </c>
      <c r="BK312" s="150">
        <f t="shared" ref="BK312:BK320" si="69">ROUND(I312*H312,2)</f>
        <v>0</v>
      </c>
      <c r="BL312" s="17" t="s">
        <v>199</v>
      </c>
      <c r="BM312" s="149" t="s">
        <v>1762</v>
      </c>
    </row>
    <row r="313" spans="2:65" s="1" customFormat="1" ht="21.75" customHeight="1" x14ac:dyDescent="0.2">
      <c r="B313" s="32"/>
      <c r="C313" s="137" t="s">
        <v>1042</v>
      </c>
      <c r="D313" s="137" t="s">
        <v>284</v>
      </c>
      <c r="E313" s="138" t="s">
        <v>3968</v>
      </c>
      <c r="F313" s="139" t="s">
        <v>3969</v>
      </c>
      <c r="G313" s="140" t="s">
        <v>2246</v>
      </c>
      <c r="H313" s="141">
        <v>1</v>
      </c>
      <c r="I313" s="142"/>
      <c r="J313" s="143">
        <f t="shared" si="60"/>
        <v>0</v>
      </c>
      <c r="K313" s="144"/>
      <c r="L313" s="32"/>
      <c r="M313" s="145" t="s">
        <v>1</v>
      </c>
      <c r="N313" s="146" t="s">
        <v>41</v>
      </c>
      <c r="P313" s="147">
        <f t="shared" si="61"/>
        <v>0</v>
      </c>
      <c r="Q313" s="147">
        <v>0</v>
      </c>
      <c r="R313" s="147">
        <f t="shared" si="62"/>
        <v>0</v>
      </c>
      <c r="S313" s="147">
        <v>0</v>
      </c>
      <c r="T313" s="148">
        <f t="shared" si="63"/>
        <v>0</v>
      </c>
      <c r="AR313" s="149" t="s">
        <v>199</v>
      </c>
      <c r="AT313" s="149" t="s">
        <v>284</v>
      </c>
      <c r="AU313" s="149" t="s">
        <v>85</v>
      </c>
      <c r="AY313" s="17" t="s">
        <v>282</v>
      </c>
      <c r="BE313" s="150">
        <f t="shared" si="64"/>
        <v>0</v>
      </c>
      <c r="BF313" s="150">
        <f t="shared" si="65"/>
        <v>0</v>
      </c>
      <c r="BG313" s="150">
        <f t="shared" si="66"/>
        <v>0</v>
      </c>
      <c r="BH313" s="150">
        <f t="shared" si="67"/>
        <v>0</v>
      </c>
      <c r="BI313" s="150">
        <f t="shared" si="68"/>
        <v>0</v>
      </c>
      <c r="BJ313" s="17" t="s">
        <v>83</v>
      </c>
      <c r="BK313" s="150">
        <f t="shared" si="69"/>
        <v>0</v>
      </c>
      <c r="BL313" s="17" t="s">
        <v>199</v>
      </c>
      <c r="BM313" s="149" t="s">
        <v>1773</v>
      </c>
    </row>
    <row r="314" spans="2:65" s="1" customFormat="1" ht="21.75" customHeight="1" x14ac:dyDescent="0.2">
      <c r="B314" s="32"/>
      <c r="C314" s="137" t="s">
        <v>1051</v>
      </c>
      <c r="D314" s="137" t="s">
        <v>284</v>
      </c>
      <c r="E314" s="138" t="s">
        <v>3970</v>
      </c>
      <c r="F314" s="139" t="s">
        <v>3969</v>
      </c>
      <c r="G314" s="140" t="s">
        <v>2246</v>
      </c>
      <c r="H314" s="141">
        <v>1</v>
      </c>
      <c r="I314" s="142"/>
      <c r="J314" s="143">
        <f t="shared" si="60"/>
        <v>0</v>
      </c>
      <c r="K314" s="144"/>
      <c r="L314" s="32"/>
      <c r="M314" s="145" t="s">
        <v>1</v>
      </c>
      <c r="N314" s="146" t="s">
        <v>41</v>
      </c>
      <c r="P314" s="147">
        <f t="shared" si="61"/>
        <v>0</v>
      </c>
      <c r="Q314" s="147">
        <v>0</v>
      </c>
      <c r="R314" s="147">
        <f t="shared" si="62"/>
        <v>0</v>
      </c>
      <c r="S314" s="147">
        <v>0</v>
      </c>
      <c r="T314" s="148">
        <f t="shared" si="63"/>
        <v>0</v>
      </c>
      <c r="AR314" s="149" t="s">
        <v>199</v>
      </c>
      <c r="AT314" s="149" t="s">
        <v>284</v>
      </c>
      <c r="AU314" s="149" t="s">
        <v>85</v>
      </c>
      <c r="AY314" s="17" t="s">
        <v>282</v>
      </c>
      <c r="BE314" s="150">
        <f t="shared" si="64"/>
        <v>0</v>
      </c>
      <c r="BF314" s="150">
        <f t="shared" si="65"/>
        <v>0</v>
      </c>
      <c r="BG314" s="150">
        <f t="shared" si="66"/>
        <v>0</v>
      </c>
      <c r="BH314" s="150">
        <f t="shared" si="67"/>
        <v>0</v>
      </c>
      <c r="BI314" s="150">
        <f t="shared" si="68"/>
        <v>0</v>
      </c>
      <c r="BJ314" s="17" t="s">
        <v>83</v>
      </c>
      <c r="BK314" s="150">
        <f t="shared" si="69"/>
        <v>0</v>
      </c>
      <c r="BL314" s="17" t="s">
        <v>199</v>
      </c>
      <c r="BM314" s="149" t="s">
        <v>1782</v>
      </c>
    </row>
    <row r="315" spans="2:65" s="1" customFormat="1" ht="21.75" customHeight="1" x14ac:dyDescent="0.2">
      <c r="B315" s="32"/>
      <c r="C315" s="137" t="s">
        <v>1060</v>
      </c>
      <c r="D315" s="137" t="s">
        <v>284</v>
      </c>
      <c r="E315" s="138" t="s">
        <v>3971</v>
      </c>
      <c r="F315" s="139" t="s">
        <v>3969</v>
      </c>
      <c r="G315" s="140" t="s">
        <v>2246</v>
      </c>
      <c r="H315" s="141">
        <v>1</v>
      </c>
      <c r="I315" s="142"/>
      <c r="J315" s="143">
        <f t="shared" si="60"/>
        <v>0</v>
      </c>
      <c r="K315" s="144"/>
      <c r="L315" s="32"/>
      <c r="M315" s="145" t="s">
        <v>1</v>
      </c>
      <c r="N315" s="146" t="s">
        <v>41</v>
      </c>
      <c r="P315" s="147">
        <f t="shared" si="61"/>
        <v>0</v>
      </c>
      <c r="Q315" s="147">
        <v>0</v>
      </c>
      <c r="R315" s="147">
        <f t="shared" si="62"/>
        <v>0</v>
      </c>
      <c r="S315" s="147">
        <v>0</v>
      </c>
      <c r="T315" s="148">
        <f t="shared" si="63"/>
        <v>0</v>
      </c>
      <c r="AR315" s="149" t="s">
        <v>199</v>
      </c>
      <c r="AT315" s="149" t="s">
        <v>284</v>
      </c>
      <c r="AU315" s="149" t="s">
        <v>85</v>
      </c>
      <c r="AY315" s="17" t="s">
        <v>282</v>
      </c>
      <c r="BE315" s="150">
        <f t="shared" si="64"/>
        <v>0</v>
      </c>
      <c r="BF315" s="150">
        <f t="shared" si="65"/>
        <v>0</v>
      </c>
      <c r="BG315" s="150">
        <f t="shared" si="66"/>
        <v>0</v>
      </c>
      <c r="BH315" s="150">
        <f t="shared" si="67"/>
        <v>0</v>
      </c>
      <c r="BI315" s="150">
        <f t="shared" si="68"/>
        <v>0</v>
      </c>
      <c r="BJ315" s="17" t="s">
        <v>83</v>
      </c>
      <c r="BK315" s="150">
        <f t="shared" si="69"/>
        <v>0</v>
      </c>
      <c r="BL315" s="17" t="s">
        <v>199</v>
      </c>
      <c r="BM315" s="149" t="s">
        <v>1791</v>
      </c>
    </row>
    <row r="316" spans="2:65" s="1" customFormat="1" ht="21.75" customHeight="1" x14ac:dyDescent="0.2">
      <c r="B316" s="32"/>
      <c r="C316" s="137" t="s">
        <v>1084</v>
      </c>
      <c r="D316" s="137" t="s">
        <v>284</v>
      </c>
      <c r="E316" s="138" t="s">
        <v>3972</v>
      </c>
      <c r="F316" s="139" t="s">
        <v>3969</v>
      </c>
      <c r="G316" s="140" t="s">
        <v>2246</v>
      </c>
      <c r="H316" s="141">
        <v>1</v>
      </c>
      <c r="I316" s="142"/>
      <c r="J316" s="143">
        <f t="shared" si="60"/>
        <v>0</v>
      </c>
      <c r="K316" s="144"/>
      <c r="L316" s="32"/>
      <c r="M316" s="145" t="s">
        <v>1</v>
      </c>
      <c r="N316" s="146" t="s">
        <v>41</v>
      </c>
      <c r="P316" s="147">
        <f t="shared" si="61"/>
        <v>0</v>
      </c>
      <c r="Q316" s="147">
        <v>0</v>
      </c>
      <c r="R316" s="147">
        <f t="shared" si="62"/>
        <v>0</v>
      </c>
      <c r="S316" s="147">
        <v>0</v>
      </c>
      <c r="T316" s="148">
        <f t="shared" si="63"/>
        <v>0</v>
      </c>
      <c r="AR316" s="149" t="s">
        <v>199</v>
      </c>
      <c r="AT316" s="149" t="s">
        <v>284</v>
      </c>
      <c r="AU316" s="149" t="s">
        <v>85</v>
      </c>
      <c r="AY316" s="17" t="s">
        <v>282</v>
      </c>
      <c r="BE316" s="150">
        <f t="shared" si="64"/>
        <v>0</v>
      </c>
      <c r="BF316" s="150">
        <f t="shared" si="65"/>
        <v>0</v>
      </c>
      <c r="BG316" s="150">
        <f t="shared" si="66"/>
        <v>0</v>
      </c>
      <c r="BH316" s="150">
        <f t="shared" si="67"/>
        <v>0</v>
      </c>
      <c r="BI316" s="150">
        <f t="shared" si="68"/>
        <v>0</v>
      </c>
      <c r="BJ316" s="17" t="s">
        <v>83</v>
      </c>
      <c r="BK316" s="150">
        <f t="shared" si="69"/>
        <v>0</v>
      </c>
      <c r="BL316" s="17" t="s">
        <v>199</v>
      </c>
      <c r="BM316" s="149" t="s">
        <v>1802</v>
      </c>
    </row>
    <row r="317" spans="2:65" s="1" customFormat="1" ht="21.75" customHeight="1" x14ac:dyDescent="0.2">
      <c r="B317" s="32"/>
      <c r="C317" s="137" t="s">
        <v>1088</v>
      </c>
      <c r="D317" s="137" t="s">
        <v>284</v>
      </c>
      <c r="E317" s="138" t="s">
        <v>3973</v>
      </c>
      <c r="F317" s="139" t="s">
        <v>3974</v>
      </c>
      <c r="G317" s="140" t="s">
        <v>2246</v>
      </c>
      <c r="H317" s="141">
        <v>1</v>
      </c>
      <c r="I317" s="142"/>
      <c r="J317" s="143">
        <f t="shared" si="60"/>
        <v>0</v>
      </c>
      <c r="K317" s="144"/>
      <c r="L317" s="32"/>
      <c r="M317" s="145" t="s">
        <v>1</v>
      </c>
      <c r="N317" s="146" t="s">
        <v>41</v>
      </c>
      <c r="P317" s="147">
        <f t="shared" si="61"/>
        <v>0</v>
      </c>
      <c r="Q317" s="147">
        <v>0</v>
      </c>
      <c r="R317" s="147">
        <f t="shared" si="62"/>
        <v>0</v>
      </c>
      <c r="S317" s="147">
        <v>0</v>
      </c>
      <c r="T317" s="148">
        <f t="shared" si="63"/>
        <v>0</v>
      </c>
      <c r="AR317" s="149" t="s">
        <v>199</v>
      </c>
      <c r="AT317" s="149" t="s">
        <v>284</v>
      </c>
      <c r="AU317" s="149" t="s">
        <v>85</v>
      </c>
      <c r="AY317" s="17" t="s">
        <v>282</v>
      </c>
      <c r="BE317" s="150">
        <f t="shared" si="64"/>
        <v>0</v>
      </c>
      <c r="BF317" s="150">
        <f t="shared" si="65"/>
        <v>0</v>
      </c>
      <c r="BG317" s="150">
        <f t="shared" si="66"/>
        <v>0</v>
      </c>
      <c r="BH317" s="150">
        <f t="shared" si="67"/>
        <v>0</v>
      </c>
      <c r="BI317" s="150">
        <f t="shared" si="68"/>
        <v>0</v>
      </c>
      <c r="BJ317" s="17" t="s">
        <v>83</v>
      </c>
      <c r="BK317" s="150">
        <f t="shared" si="69"/>
        <v>0</v>
      </c>
      <c r="BL317" s="17" t="s">
        <v>199</v>
      </c>
      <c r="BM317" s="149" t="s">
        <v>1812</v>
      </c>
    </row>
    <row r="318" spans="2:65" s="1" customFormat="1" ht="21.75" customHeight="1" x14ac:dyDescent="0.2">
      <c r="B318" s="32"/>
      <c r="C318" s="137" t="s">
        <v>1103</v>
      </c>
      <c r="D318" s="137" t="s">
        <v>284</v>
      </c>
      <c r="E318" s="138" t="s">
        <v>3975</v>
      </c>
      <c r="F318" s="139" t="s">
        <v>3974</v>
      </c>
      <c r="G318" s="140" t="s">
        <v>2246</v>
      </c>
      <c r="H318" s="141">
        <v>1</v>
      </c>
      <c r="I318" s="142"/>
      <c r="J318" s="143">
        <f t="shared" si="60"/>
        <v>0</v>
      </c>
      <c r="K318" s="144"/>
      <c r="L318" s="32"/>
      <c r="M318" s="145" t="s">
        <v>1</v>
      </c>
      <c r="N318" s="146" t="s">
        <v>41</v>
      </c>
      <c r="P318" s="147">
        <f t="shared" si="61"/>
        <v>0</v>
      </c>
      <c r="Q318" s="147">
        <v>0</v>
      </c>
      <c r="R318" s="147">
        <f t="shared" si="62"/>
        <v>0</v>
      </c>
      <c r="S318" s="147">
        <v>0</v>
      </c>
      <c r="T318" s="148">
        <f t="shared" si="63"/>
        <v>0</v>
      </c>
      <c r="AR318" s="149" t="s">
        <v>199</v>
      </c>
      <c r="AT318" s="149" t="s">
        <v>284</v>
      </c>
      <c r="AU318" s="149" t="s">
        <v>85</v>
      </c>
      <c r="AY318" s="17" t="s">
        <v>282</v>
      </c>
      <c r="BE318" s="150">
        <f t="shared" si="64"/>
        <v>0</v>
      </c>
      <c r="BF318" s="150">
        <f t="shared" si="65"/>
        <v>0</v>
      </c>
      <c r="BG318" s="150">
        <f t="shared" si="66"/>
        <v>0</v>
      </c>
      <c r="BH318" s="150">
        <f t="shared" si="67"/>
        <v>0</v>
      </c>
      <c r="BI318" s="150">
        <f t="shared" si="68"/>
        <v>0</v>
      </c>
      <c r="BJ318" s="17" t="s">
        <v>83</v>
      </c>
      <c r="BK318" s="150">
        <f t="shared" si="69"/>
        <v>0</v>
      </c>
      <c r="BL318" s="17" t="s">
        <v>199</v>
      </c>
      <c r="BM318" s="149" t="s">
        <v>1823</v>
      </c>
    </row>
    <row r="319" spans="2:65" s="1" customFormat="1" ht="16.5" customHeight="1" x14ac:dyDescent="0.2">
      <c r="B319" s="32"/>
      <c r="C319" s="137" t="s">
        <v>1114</v>
      </c>
      <c r="D319" s="137" t="s">
        <v>284</v>
      </c>
      <c r="E319" s="138" t="s">
        <v>3976</v>
      </c>
      <c r="F319" s="139" t="s">
        <v>3977</v>
      </c>
      <c r="G319" s="140" t="s">
        <v>3565</v>
      </c>
      <c r="H319" s="141">
        <v>1</v>
      </c>
      <c r="I319" s="142"/>
      <c r="J319" s="143">
        <f t="shared" si="60"/>
        <v>0</v>
      </c>
      <c r="K319" s="144"/>
      <c r="L319" s="32"/>
      <c r="M319" s="145" t="s">
        <v>1</v>
      </c>
      <c r="N319" s="146" t="s">
        <v>41</v>
      </c>
      <c r="P319" s="147">
        <f t="shared" si="61"/>
        <v>0</v>
      </c>
      <c r="Q319" s="147">
        <v>0</v>
      </c>
      <c r="R319" s="147">
        <f t="shared" si="62"/>
        <v>0</v>
      </c>
      <c r="S319" s="147">
        <v>0</v>
      </c>
      <c r="T319" s="148">
        <f t="shared" si="63"/>
        <v>0</v>
      </c>
      <c r="AR319" s="149" t="s">
        <v>199</v>
      </c>
      <c r="AT319" s="149" t="s">
        <v>284</v>
      </c>
      <c r="AU319" s="149" t="s">
        <v>85</v>
      </c>
      <c r="AY319" s="17" t="s">
        <v>282</v>
      </c>
      <c r="BE319" s="150">
        <f t="shared" si="64"/>
        <v>0</v>
      </c>
      <c r="BF319" s="150">
        <f t="shared" si="65"/>
        <v>0</v>
      </c>
      <c r="BG319" s="150">
        <f t="shared" si="66"/>
        <v>0</v>
      </c>
      <c r="BH319" s="150">
        <f t="shared" si="67"/>
        <v>0</v>
      </c>
      <c r="BI319" s="150">
        <f t="shared" si="68"/>
        <v>0</v>
      </c>
      <c r="BJ319" s="17" t="s">
        <v>83</v>
      </c>
      <c r="BK319" s="150">
        <f t="shared" si="69"/>
        <v>0</v>
      </c>
      <c r="BL319" s="17" t="s">
        <v>199</v>
      </c>
      <c r="BM319" s="149" t="s">
        <v>1833</v>
      </c>
    </row>
    <row r="320" spans="2:65" s="1" customFormat="1" ht="16.5" customHeight="1" x14ac:dyDescent="0.2">
      <c r="B320" s="32"/>
      <c r="C320" s="137" t="s">
        <v>1118</v>
      </c>
      <c r="D320" s="137" t="s">
        <v>284</v>
      </c>
      <c r="E320" s="138" t="s">
        <v>3978</v>
      </c>
      <c r="F320" s="139" t="s">
        <v>3979</v>
      </c>
      <c r="G320" s="140" t="s">
        <v>3565</v>
      </c>
      <c r="H320" s="141">
        <v>1</v>
      </c>
      <c r="I320" s="142"/>
      <c r="J320" s="143">
        <f t="shared" si="60"/>
        <v>0</v>
      </c>
      <c r="K320" s="144"/>
      <c r="L320" s="32"/>
      <c r="M320" s="145" t="s">
        <v>1</v>
      </c>
      <c r="N320" s="146" t="s">
        <v>41</v>
      </c>
      <c r="P320" s="147">
        <f t="shared" si="61"/>
        <v>0</v>
      </c>
      <c r="Q320" s="147">
        <v>0</v>
      </c>
      <c r="R320" s="147">
        <f t="shared" si="62"/>
        <v>0</v>
      </c>
      <c r="S320" s="147">
        <v>0</v>
      </c>
      <c r="T320" s="148">
        <f t="shared" si="63"/>
        <v>0</v>
      </c>
      <c r="AR320" s="149" t="s">
        <v>199</v>
      </c>
      <c r="AT320" s="149" t="s">
        <v>284</v>
      </c>
      <c r="AU320" s="149" t="s">
        <v>85</v>
      </c>
      <c r="AY320" s="17" t="s">
        <v>282</v>
      </c>
      <c r="BE320" s="150">
        <f t="shared" si="64"/>
        <v>0</v>
      </c>
      <c r="BF320" s="150">
        <f t="shared" si="65"/>
        <v>0</v>
      </c>
      <c r="BG320" s="150">
        <f t="shared" si="66"/>
        <v>0</v>
      </c>
      <c r="BH320" s="150">
        <f t="shared" si="67"/>
        <v>0</v>
      </c>
      <c r="BI320" s="150">
        <f t="shared" si="68"/>
        <v>0</v>
      </c>
      <c r="BJ320" s="17" t="s">
        <v>83</v>
      </c>
      <c r="BK320" s="150">
        <f t="shared" si="69"/>
        <v>0</v>
      </c>
      <c r="BL320" s="17" t="s">
        <v>199</v>
      </c>
      <c r="BM320" s="149" t="s">
        <v>1841</v>
      </c>
    </row>
    <row r="321" spans="2:65" s="11" customFormat="1" ht="22.9" customHeight="1" x14ac:dyDescent="0.2">
      <c r="B321" s="125"/>
      <c r="D321" s="126" t="s">
        <v>75</v>
      </c>
      <c r="E321" s="135" t="s">
        <v>3980</v>
      </c>
      <c r="F321" s="135" t="s">
        <v>3981</v>
      </c>
      <c r="I321" s="128"/>
      <c r="J321" s="136">
        <f>BK321</f>
        <v>0</v>
      </c>
      <c r="L321" s="125"/>
      <c r="M321" s="130"/>
      <c r="P321" s="131">
        <f>SUM(P322:P324)</f>
        <v>0</v>
      </c>
      <c r="R321" s="131">
        <f>SUM(R322:R324)</f>
        <v>0</v>
      </c>
      <c r="T321" s="132">
        <f>SUM(T322:T324)</f>
        <v>0</v>
      </c>
      <c r="AR321" s="126" t="s">
        <v>83</v>
      </c>
      <c r="AT321" s="133" t="s">
        <v>75</v>
      </c>
      <c r="AU321" s="133" t="s">
        <v>83</v>
      </c>
      <c r="AY321" s="126" t="s">
        <v>282</v>
      </c>
      <c r="BK321" s="134">
        <f>SUM(BK322:BK324)</f>
        <v>0</v>
      </c>
    </row>
    <row r="322" spans="2:65" s="1" customFormat="1" ht="16.5" customHeight="1" x14ac:dyDescent="0.2">
      <c r="B322" s="32"/>
      <c r="C322" s="137" t="s">
        <v>1122</v>
      </c>
      <c r="D322" s="137" t="s">
        <v>284</v>
      </c>
      <c r="E322" s="138" t="s">
        <v>3982</v>
      </c>
      <c r="F322" s="139" t="s">
        <v>3983</v>
      </c>
      <c r="G322" s="140" t="s">
        <v>2246</v>
      </c>
      <c r="H322" s="141">
        <v>1</v>
      </c>
      <c r="I322" s="142"/>
      <c r="J322" s="143">
        <f>ROUND(I322*H322,2)</f>
        <v>0</v>
      </c>
      <c r="K322" s="144"/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199</v>
      </c>
      <c r="AT322" s="149" t="s">
        <v>284</v>
      </c>
      <c r="AU322" s="149" t="s">
        <v>85</v>
      </c>
      <c r="AY322" s="17" t="s">
        <v>282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199</v>
      </c>
      <c r="BM322" s="149" t="s">
        <v>1851</v>
      </c>
    </row>
    <row r="323" spans="2:65" s="1" customFormat="1" ht="16.5" customHeight="1" x14ac:dyDescent="0.2">
      <c r="B323" s="32"/>
      <c r="C323" s="137" t="s">
        <v>1127</v>
      </c>
      <c r="D323" s="137" t="s">
        <v>284</v>
      </c>
      <c r="E323" s="138" t="s">
        <v>3984</v>
      </c>
      <c r="F323" s="139" t="s">
        <v>3985</v>
      </c>
      <c r="G323" s="140" t="s">
        <v>2246</v>
      </c>
      <c r="H323" s="141">
        <v>1</v>
      </c>
      <c r="I323" s="142"/>
      <c r="J323" s="143">
        <f>ROUND(I323*H323,2)</f>
        <v>0</v>
      </c>
      <c r="K323" s="144"/>
      <c r="L323" s="32"/>
      <c r="M323" s="145" t="s">
        <v>1</v>
      </c>
      <c r="N323" s="146" t="s">
        <v>41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199</v>
      </c>
      <c r="AT323" s="149" t="s">
        <v>284</v>
      </c>
      <c r="AU323" s="149" t="s">
        <v>85</v>
      </c>
      <c r="AY323" s="17" t="s">
        <v>282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199</v>
      </c>
      <c r="BM323" s="149" t="s">
        <v>1867</v>
      </c>
    </row>
    <row r="324" spans="2:65" s="1" customFormat="1" ht="16.5" customHeight="1" x14ac:dyDescent="0.2">
      <c r="B324" s="32"/>
      <c r="C324" s="137" t="s">
        <v>1131</v>
      </c>
      <c r="D324" s="137" t="s">
        <v>284</v>
      </c>
      <c r="E324" s="138" t="s">
        <v>3986</v>
      </c>
      <c r="F324" s="139" t="s">
        <v>3987</v>
      </c>
      <c r="G324" s="140" t="s">
        <v>3565</v>
      </c>
      <c r="H324" s="141">
        <v>1</v>
      </c>
      <c r="I324" s="142"/>
      <c r="J324" s="143">
        <f>ROUND(I324*H324,2)</f>
        <v>0</v>
      </c>
      <c r="K324" s="144"/>
      <c r="L324" s="32"/>
      <c r="M324" s="145" t="s">
        <v>1</v>
      </c>
      <c r="N324" s="146" t="s">
        <v>41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199</v>
      </c>
      <c r="AT324" s="149" t="s">
        <v>284</v>
      </c>
      <c r="AU324" s="149" t="s">
        <v>85</v>
      </c>
      <c r="AY324" s="17" t="s">
        <v>282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199</v>
      </c>
      <c r="BM324" s="149" t="s">
        <v>1879</v>
      </c>
    </row>
    <row r="325" spans="2:65" s="11" customFormat="1" ht="22.9" customHeight="1" x14ac:dyDescent="0.2">
      <c r="B325" s="125"/>
      <c r="D325" s="126" t="s">
        <v>75</v>
      </c>
      <c r="E325" s="135" t="s">
        <v>3988</v>
      </c>
      <c r="F325" s="135" t="s">
        <v>3989</v>
      </c>
      <c r="I325" s="128"/>
      <c r="J325" s="136">
        <f>BK325</f>
        <v>0</v>
      </c>
      <c r="L325" s="125"/>
      <c r="M325" s="130"/>
      <c r="P325" s="131">
        <f>SUM(P326:P328)</f>
        <v>0</v>
      </c>
      <c r="R325" s="131">
        <f>SUM(R326:R328)</f>
        <v>0</v>
      </c>
      <c r="T325" s="132">
        <f>SUM(T326:T328)</f>
        <v>0</v>
      </c>
      <c r="AR325" s="126" t="s">
        <v>83</v>
      </c>
      <c r="AT325" s="133" t="s">
        <v>75</v>
      </c>
      <c r="AU325" s="133" t="s">
        <v>83</v>
      </c>
      <c r="AY325" s="126" t="s">
        <v>282</v>
      </c>
      <c r="BK325" s="134">
        <f>SUM(BK326:BK328)</f>
        <v>0</v>
      </c>
    </row>
    <row r="326" spans="2:65" s="1" customFormat="1" ht="16.5" customHeight="1" x14ac:dyDescent="0.2">
      <c r="B326" s="32"/>
      <c r="C326" s="137" t="s">
        <v>1136</v>
      </c>
      <c r="D326" s="137" t="s">
        <v>284</v>
      </c>
      <c r="E326" s="138" t="s">
        <v>3990</v>
      </c>
      <c r="F326" s="139" t="s">
        <v>3991</v>
      </c>
      <c r="G326" s="140" t="s">
        <v>2246</v>
      </c>
      <c r="H326" s="141">
        <v>1</v>
      </c>
      <c r="I326" s="142"/>
      <c r="J326" s="143">
        <f>ROUND(I326*H326,2)</f>
        <v>0</v>
      </c>
      <c r="K326" s="144"/>
      <c r="L326" s="32"/>
      <c r="M326" s="145" t="s">
        <v>1</v>
      </c>
      <c r="N326" s="146" t="s">
        <v>41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199</v>
      </c>
      <c r="AT326" s="149" t="s">
        <v>284</v>
      </c>
      <c r="AU326" s="149" t="s">
        <v>85</v>
      </c>
      <c r="AY326" s="17" t="s">
        <v>282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199</v>
      </c>
      <c r="BM326" s="149" t="s">
        <v>1893</v>
      </c>
    </row>
    <row r="327" spans="2:65" s="1" customFormat="1" ht="16.5" customHeight="1" x14ac:dyDescent="0.2">
      <c r="B327" s="32"/>
      <c r="C327" s="137" t="s">
        <v>1155</v>
      </c>
      <c r="D327" s="137" t="s">
        <v>284</v>
      </c>
      <c r="E327" s="138" t="s">
        <v>3984</v>
      </c>
      <c r="F327" s="139" t="s">
        <v>3985</v>
      </c>
      <c r="G327" s="140" t="s">
        <v>2246</v>
      </c>
      <c r="H327" s="141">
        <v>1</v>
      </c>
      <c r="I327" s="142"/>
      <c r="J327" s="143">
        <f>ROUND(I327*H327,2)</f>
        <v>0</v>
      </c>
      <c r="K327" s="144"/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199</v>
      </c>
      <c r="AT327" s="149" t="s">
        <v>284</v>
      </c>
      <c r="AU327" s="149" t="s">
        <v>85</v>
      </c>
      <c r="AY327" s="17" t="s">
        <v>282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199</v>
      </c>
      <c r="BM327" s="149" t="s">
        <v>1903</v>
      </c>
    </row>
    <row r="328" spans="2:65" s="1" customFormat="1" ht="16.5" customHeight="1" x14ac:dyDescent="0.2">
      <c r="B328" s="32"/>
      <c r="C328" s="137" t="s">
        <v>1160</v>
      </c>
      <c r="D328" s="137" t="s">
        <v>284</v>
      </c>
      <c r="E328" s="138" t="s">
        <v>3986</v>
      </c>
      <c r="F328" s="139" t="s">
        <v>3987</v>
      </c>
      <c r="G328" s="140" t="s">
        <v>3565</v>
      </c>
      <c r="H328" s="141">
        <v>1</v>
      </c>
      <c r="I328" s="142"/>
      <c r="J328" s="143">
        <f>ROUND(I328*H328,2)</f>
        <v>0</v>
      </c>
      <c r="K328" s="144"/>
      <c r="L328" s="32"/>
      <c r="M328" s="145" t="s">
        <v>1</v>
      </c>
      <c r="N328" s="146" t="s">
        <v>41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199</v>
      </c>
      <c r="AT328" s="149" t="s">
        <v>284</v>
      </c>
      <c r="AU328" s="149" t="s">
        <v>85</v>
      </c>
      <c r="AY328" s="17" t="s">
        <v>282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83</v>
      </c>
      <c r="BK328" s="150">
        <f>ROUND(I328*H328,2)</f>
        <v>0</v>
      </c>
      <c r="BL328" s="17" t="s">
        <v>199</v>
      </c>
      <c r="BM328" s="149" t="s">
        <v>1913</v>
      </c>
    </row>
    <row r="329" spans="2:65" s="11" customFormat="1" ht="22.9" customHeight="1" x14ac:dyDescent="0.2">
      <c r="B329" s="125"/>
      <c r="D329" s="126" t="s">
        <v>75</v>
      </c>
      <c r="E329" s="135" t="s">
        <v>3992</v>
      </c>
      <c r="F329" s="135" t="s">
        <v>3993</v>
      </c>
      <c r="I329" s="128"/>
      <c r="J329" s="136">
        <f>BK329</f>
        <v>0</v>
      </c>
      <c r="L329" s="125"/>
      <c r="M329" s="130"/>
      <c r="P329" s="131">
        <f>P330</f>
        <v>0</v>
      </c>
      <c r="R329" s="131">
        <f>R330</f>
        <v>0</v>
      </c>
      <c r="T329" s="132">
        <f>T330</f>
        <v>0</v>
      </c>
      <c r="AR329" s="126" t="s">
        <v>83</v>
      </c>
      <c r="AT329" s="133" t="s">
        <v>75</v>
      </c>
      <c r="AU329" s="133" t="s">
        <v>83</v>
      </c>
      <c r="AY329" s="126" t="s">
        <v>282</v>
      </c>
      <c r="BK329" s="134">
        <f>BK330</f>
        <v>0</v>
      </c>
    </row>
    <row r="330" spans="2:65" s="11" customFormat="1" ht="20.85" customHeight="1" x14ac:dyDescent="0.2">
      <c r="B330" s="125"/>
      <c r="D330" s="126" t="s">
        <v>75</v>
      </c>
      <c r="E330" s="135" t="s">
        <v>3994</v>
      </c>
      <c r="F330" s="135" t="s">
        <v>3995</v>
      </c>
      <c r="I330" s="128"/>
      <c r="J330" s="136">
        <f>BK330</f>
        <v>0</v>
      </c>
      <c r="L330" s="125"/>
      <c r="M330" s="130"/>
      <c r="P330" s="131">
        <f>SUM(P331:P334)</f>
        <v>0</v>
      </c>
      <c r="R330" s="131">
        <f>SUM(R331:R334)</f>
        <v>0</v>
      </c>
      <c r="T330" s="132">
        <f>SUM(T331:T334)</f>
        <v>0</v>
      </c>
      <c r="AR330" s="126" t="s">
        <v>83</v>
      </c>
      <c r="AT330" s="133" t="s">
        <v>75</v>
      </c>
      <c r="AU330" s="133" t="s">
        <v>85</v>
      </c>
      <c r="AY330" s="126" t="s">
        <v>282</v>
      </c>
      <c r="BK330" s="134">
        <f>SUM(BK331:BK334)</f>
        <v>0</v>
      </c>
    </row>
    <row r="331" spans="2:65" s="1" customFormat="1" ht="16.5" customHeight="1" x14ac:dyDescent="0.2">
      <c r="B331" s="32"/>
      <c r="C331" s="137" t="s">
        <v>1165</v>
      </c>
      <c r="D331" s="137" t="s">
        <v>284</v>
      </c>
      <c r="E331" s="138" t="s">
        <v>3996</v>
      </c>
      <c r="F331" s="139" t="s">
        <v>3997</v>
      </c>
      <c r="G331" s="140" t="s">
        <v>2246</v>
      </c>
      <c r="H331" s="141">
        <v>1</v>
      </c>
      <c r="I331" s="142"/>
      <c r="J331" s="143">
        <f>ROUND(I331*H331,2)</f>
        <v>0</v>
      </c>
      <c r="K331" s="144"/>
      <c r="L331" s="32"/>
      <c r="M331" s="145" t="s">
        <v>1</v>
      </c>
      <c r="N331" s="146" t="s">
        <v>41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199</v>
      </c>
      <c r="AT331" s="149" t="s">
        <v>284</v>
      </c>
      <c r="AU331" s="149" t="s">
        <v>105</v>
      </c>
      <c r="AY331" s="17" t="s">
        <v>282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199</v>
      </c>
      <c r="BM331" s="149" t="s">
        <v>1924</v>
      </c>
    </row>
    <row r="332" spans="2:65" s="1" customFormat="1" ht="16.5" customHeight="1" x14ac:dyDescent="0.2">
      <c r="B332" s="32"/>
      <c r="C332" s="137" t="s">
        <v>1179</v>
      </c>
      <c r="D332" s="137" t="s">
        <v>284</v>
      </c>
      <c r="E332" s="138" t="s">
        <v>3998</v>
      </c>
      <c r="F332" s="139" t="s">
        <v>3999</v>
      </c>
      <c r="G332" s="140" t="s">
        <v>2246</v>
      </c>
      <c r="H332" s="141">
        <v>1</v>
      </c>
      <c r="I332" s="142"/>
      <c r="J332" s="143">
        <f>ROUND(I332*H332,2)</f>
        <v>0</v>
      </c>
      <c r="K332" s="144"/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199</v>
      </c>
      <c r="AT332" s="149" t="s">
        <v>284</v>
      </c>
      <c r="AU332" s="149" t="s">
        <v>105</v>
      </c>
      <c r="AY332" s="17" t="s">
        <v>282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199</v>
      </c>
      <c r="BM332" s="149" t="s">
        <v>1936</v>
      </c>
    </row>
    <row r="333" spans="2:65" s="1" customFormat="1" ht="16.5" customHeight="1" x14ac:dyDescent="0.2">
      <c r="B333" s="32"/>
      <c r="C333" s="137" t="s">
        <v>1191</v>
      </c>
      <c r="D333" s="137" t="s">
        <v>284</v>
      </c>
      <c r="E333" s="138" t="s">
        <v>4000</v>
      </c>
      <c r="F333" s="139" t="s">
        <v>3999</v>
      </c>
      <c r="G333" s="140" t="s">
        <v>2246</v>
      </c>
      <c r="H333" s="141">
        <v>1</v>
      </c>
      <c r="I333" s="142"/>
      <c r="J333" s="143">
        <f>ROUND(I333*H333,2)</f>
        <v>0</v>
      </c>
      <c r="K333" s="144"/>
      <c r="L333" s="32"/>
      <c r="M333" s="145" t="s">
        <v>1</v>
      </c>
      <c r="N333" s="146" t="s">
        <v>41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199</v>
      </c>
      <c r="AT333" s="149" t="s">
        <v>284</v>
      </c>
      <c r="AU333" s="149" t="s">
        <v>105</v>
      </c>
      <c r="AY333" s="17" t="s">
        <v>282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199</v>
      </c>
      <c r="BM333" s="149" t="s">
        <v>1949</v>
      </c>
    </row>
    <row r="334" spans="2:65" s="1" customFormat="1" ht="16.5" customHeight="1" x14ac:dyDescent="0.2">
      <c r="B334" s="32"/>
      <c r="C334" s="137" t="s">
        <v>1195</v>
      </c>
      <c r="D334" s="137" t="s">
        <v>284</v>
      </c>
      <c r="E334" s="138" t="s">
        <v>4001</v>
      </c>
      <c r="F334" s="139" t="s">
        <v>3987</v>
      </c>
      <c r="G334" s="140" t="s">
        <v>3565</v>
      </c>
      <c r="H334" s="141">
        <v>1</v>
      </c>
      <c r="I334" s="142"/>
      <c r="J334" s="143">
        <f>ROUND(I334*H334,2)</f>
        <v>0</v>
      </c>
      <c r="K334" s="144"/>
      <c r="L334" s="32"/>
      <c r="M334" s="145" t="s">
        <v>1</v>
      </c>
      <c r="N334" s="146" t="s">
        <v>41</v>
      </c>
      <c r="P334" s="147">
        <f>O334*H334</f>
        <v>0</v>
      </c>
      <c r="Q334" s="147">
        <v>0</v>
      </c>
      <c r="R334" s="147">
        <f>Q334*H334</f>
        <v>0</v>
      </c>
      <c r="S334" s="147">
        <v>0</v>
      </c>
      <c r="T334" s="148">
        <f>S334*H334</f>
        <v>0</v>
      </c>
      <c r="AR334" s="149" t="s">
        <v>199</v>
      </c>
      <c r="AT334" s="149" t="s">
        <v>284</v>
      </c>
      <c r="AU334" s="149" t="s">
        <v>105</v>
      </c>
      <c r="AY334" s="17" t="s">
        <v>282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83</v>
      </c>
      <c r="BK334" s="150">
        <f>ROUND(I334*H334,2)</f>
        <v>0</v>
      </c>
      <c r="BL334" s="17" t="s">
        <v>199</v>
      </c>
      <c r="BM334" s="149" t="s">
        <v>1961</v>
      </c>
    </row>
    <row r="335" spans="2:65" s="11" customFormat="1" ht="25.9" customHeight="1" x14ac:dyDescent="0.2">
      <c r="B335" s="125"/>
      <c r="D335" s="126" t="s">
        <v>75</v>
      </c>
      <c r="E335" s="127" t="s">
        <v>4002</v>
      </c>
      <c r="F335" s="127" t="s">
        <v>3770</v>
      </c>
      <c r="I335" s="128"/>
      <c r="J335" s="129">
        <f>BK335</f>
        <v>0</v>
      </c>
      <c r="L335" s="125"/>
      <c r="M335" s="130"/>
      <c r="P335" s="131">
        <f>SUM(P336:P340)</f>
        <v>0</v>
      </c>
      <c r="R335" s="131">
        <f>SUM(R336:R340)</f>
        <v>0</v>
      </c>
      <c r="T335" s="132">
        <f>SUM(T336:T340)</f>
        <v>0</v>
      </c>
      <c r="AR335" s="126" t="s">
        <v>83</v>
      </c>
      <c r="AT335" s="133" t="s">
        <v>75</v>
      </c>
      <c r="AU335" s="133" t="s">
        <v>76</v>
      </c>
      <c r="AY335" s="126" t="s">
        <v>282</v>
      </c>
      <c r="BK335" s="134">
        <f>SUM(BK336:BK340)</f>
        <v>0</v>
      </c>
    </row>
    <row r="336" spans="2:65" s="1" customFormat="1" ht="37.9" customHeight="1" x14ac:dyDescent="0.2">
      <c r="B336" s="32"/>
      <c r="C336" s="137" t="s">
        <v>1199</v>
      </c>
      <c r="D336" s="137" t="s">
        <v>284</v>
      </c>
      <c r="E336" s="138" t="s">
        <v>4003</v>
      </c>
      <c r="F336" s="139" t="s">
        <v>4004</v>
      </c>
      <c r="G336" s="140" t="s">
        <v>3565</v>
      </c>
      <c r="H336" s="141">
        <v>1</v>
      </c>
      <c r="I336" s="142"/>
      <c r="J336" s="143">
        <f>ROUND(I336*H336,2)</f>
        <v>0</v>
      </c>
      <c r="K336" s="144"/>
      <c r="L336" s="32"/>
      <c r="M336" s="145" t="s">
        <v>1</v>
      </c>
      <c r="N336" s="146" t="s">
        <v>41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199</v>
      </c>
      <c r="AT336" s="149" t="s">
        <v>284</v>
      </c>
      <c r="AU336" s="149" t="s">
        <v>83</v>
      </c>
      <c r="AY336" s="17" t="s">
        <v>282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199</v>
      </c>
      <c r="BM336" s="149" t="s">
        <v>1972</v>
      </c>
    </row>
    <row r="337" spans="2:65" s="1" customFormat="1" ht="21.75" customHeight="1" x14ac:dyDescent="0.2">
      <c r="B337" s="32"/>
      <c r="C337" s="137" t="s">
        <v>1203</v>
      </c>
      <c r="D337" s="137" t="s">
        <v>284</v>
      </c>
      <c r="E337" s="138" t="s">
        <v>4005</v>
      </c>
      <c r="F337" s="139" t="s">
        <v>4006</v>
      </c>
      <c r="G337" s="140" t="s">
        <v>3565</v>
      </c>
      <c r="H337" s="141">
        <v>1</v>
      </c>
      <c r="I337" s="142"/>
      <c r="J337" s="143">
        <f>ROUND(I337*H337,2)</f>
        <v>0</v>
      </c>
      <c r="K337" s="144"/>
      <c r="L337" s="32"/>
      <c r="M337" s="145" t="s">
        <v>1</v>
      </c>
      <c r="N337" s="146" t="s">
        <v>41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199</v>
      </c>
      <c r="AT337" s="149" t="s">
        <v>284</v>
      </c>
      <c r="AU337" s="149" t="s">
        <v>83</v>
      </c>
      <c r="AY337" s="17" t="s">
        <v>282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199</v>
      </c>
      <c r="BM337" s="149" t="s">
        <v>1984</v>
      </c>
    </row>
    <row r="338" spans="2:65" s="1" customFormat="1" ht="16.5" customHeight="1" x14ac:dyDescent="0.2">
      <c r="B338" s="32"/>
      <c r="C338" s="137" t="s">
        <v>1207</v>
      </c>
      <c r="D338" s="137" t="s">
        <v>284</v>
      </c>
      <c r="E338" s="138" t="s">
        <v>4007</v>
      </c>
      <c r="F338" s="139" t="s">
        <v>4008</v>
      </c>
      <c r="G338" s="140" t="s">
        <v>3565</v>
      </c>
      <c r="H338" s="141">
        <v>1</v>
      </c>
      <c r="I338" s="142"/>
      <c r="J338" s="143">
        <f>ROUND(I338*H338,2)</f>
        <v>0</v>
      </c>
      <c r="K338" s="144"/>
      <c r="L338" s="32"/>
      <c r="M338" s="145" t="s">
        <v>1</v>
      </c>
      <c r="N338" s="146" t="s">
        <v>41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199</v>
      </c>
      <c r="AT338" s="149" t="s">
        <v>284</v>
      </c>
      <c r="AU338" s="149" t="s">
        <v>83</v>
      </c>
      <c r="AY338" s="17" t="s">
        <v>282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199</v>
      </c>
      <c r="BM338" s="149" t="s">
        <v>1992</v>
      </c>
    </row>
    <row r="339" spans="2:65" s="1" customFormat="1" ht="21.75" customHeight="1" x14ac:dyDescent="0.2">
      <c r="B339" s="32"/>
      <c r="C339" s="137" t="s">
        <v>1220</v>
      </c>
      <c r="D339" s="137" t="s">
        <v>284</v>
      </c>
      <c r="E339" s="138" t="s">
        <v>4009</v>
      </c>
      <c r="F339" s="139" t="s">
        <v>4010</v>
      </c>
      <c r="G339" s="140" t="s">
        <v>3565</v>
      </c>
      <c r="H339" s="141">
        <v>1</v>
      </c>
      <c r="I339" s="142"/>
      <c r="J339" s="143">
        <f>ROUND(I339*H339,2)</f>
        <v>0</v>
      </c>
      <c r="K339" s="144"/>
      <c r="L339" s="32"/>
      <c r="M339" s="145" t="s">
        <v>1</v>
      </c>
      <c r="N339" s="146" t="s">
        <v>41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199</v>
      </c>
      <c r="AT339" s="149" t="s">
        <v>284</v>
      </c>
      <c r="AU339" s="149" t="s">
        <v>83</v>
      </c>
      <c r="AY339" s="17" t="s">
        <v>282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199</v>
      </c>
      <c r="BM339" s="149" t="s">
        <v>2003</v>
      </c>
    </row>
    <row r="340" spans="2:65" s="1" customFormat="1" ht="16.5" customHeight="1" x14ac:dyDescent="0.2">
      <c r="B340" s="32"/>
      <c r="C340" s="137" t="s">
        <v>1226</v>
      </c>
      <c r="D340" s="137" t="s">
        <v>284</v>
      </c>
      <c r="E340" s="138" t="s">
        <v>4011</v>
      </c>
      <c r="F340" s="139" t="s">
        <v>4012</v>
      </c>
      <c r="G340" s="140" t="s">
        <v>3565</v>
      </c>
      <c r="H340" s="141">
        <v>1</v>
      </c>
      <c r="I340" s="142"/>
      <c r="J340" s="143">
        <f>ROUND(I340*H340,2)</f>
        <v>0</v>
      </c>
      <c r="K340" s="144"/>
      <c r="L340" s="32"/>
      <c r="M340" s="193" t="s">
        <v>1</v>
      </c>
      <c r="N340" s="194" t="s">
        <v>41</v>
      </c>
      <c r="O340" s="195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149" t="s">
        <v>199</v>
      </c>
      <c r="AT340" s="149" t="s">
        <v>284</v>
      </c>
      <c r="AU340" s="149" t="s">
        <v>83</v>
      </c>
      <c r="AY340" s="17" t="s">
        <v>282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199</v>
      </c>
      <c r="BM340" s="149" t="s">
        <v>2028</v>
      </c>
    </row>
    <row r="341" spans="2:65" s="1" customFormat="1" ht="6.95" customHeight="1" x14ac:dyDescent="0.2">
      <c r="B341" s="44"/>
      <c r="C341" s="45"/>
      <c r="D341" s="45"/>
      <c r="E341" s="45"/>
      <c r="F341" s="45"/>
      <c r="G341" s="45"/>
      <c r="H341" s="45"/>
      <c r="I341" s="45"/>
      <c r="J341" s="45"/>
      <c r="K341" s="45"/>
      <c r="L341" s="32"/>
    </row>
  </sheetData>
  <sheetProtection algorithmName="SHA-512" hashValue="fhlWTWfc8taVBWMvkD9U7J6TAOALnSc38BKuwBdBVcnK8RFW3cVsgRsETByH2aA76oQNvnDuShIpUd9PfblZnQ==" saltValue="0P1UnGXvowoxyEzN+Fy7tqEY+zzkYRt2X3ew9LIi2zYy+iVH+m4aktdrgCFAg37CEJQzrBjjwB8oHHljVauvNA==" spinCount="100000" sheet="1" objects="1" scenarios="1" formatColumns="0" formatRows="0" autoFilter="0"/>
  <autoFilter ref="C152:K340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227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4013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ROUND(J131,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ROUND((SUM(BE131:BE228)),  2)</f>
        <v>0</v>
      </c>
      <c r="I35" s="96">
        <v>0.21</v>
      </c>
      <c r="J35" s="86">
        <f>ROUND(((SUM(BE131:BE228))*I35),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ROUND((SUM(BF131:BF228)),  2)</f>
        <v>0</v>
      </c>
      <c r="I36" s="96">
        <v>0.15</v>
      </c>
      <c r="J36" s="86">
        <f>ROUND(((SUM(BF131:BF228))*I36),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ROUND((SUM(BG131:BG228)),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ROUND((SUM(BH131:BH228)),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ROUND((SUM(BI131:BI228)),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227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04d - Měření a regulace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J131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4014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 x14ac:dyDescent="0.2">
      <c r="B100" s="112"/>
      <c r="D100" s="113" t="s">
        <v>4015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 x14ac:dyDescent="0.2">
      <c r="B101" s="112"/>
      <c r="D101" s="113" t="s">
        <v>4016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47" s="9" customFormat="1" ht="19.899999999999999" customHeight="1" x14ac:dyDescent="0.2">
      <c r="B102" s="112"/>
      <c r="D102" s="113" t="s">
        <v>4017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47" s="9" customFormat="1" ht="19.899999999999999" customHeight="1" x14ac:dyDescent="0.2">
      <c r="B103" s="112"/>
      <c r="D103" s="113" t="s">
        <v>4018</v>
      </c>
      <c r="E103" s="114"/>
      <c r="F103" s="114"/>
      <c r="G103" s="114"/>
      <c r="H103" s="114"/>
      <c r="I103" s="114"/>
      <c r="J103" s="115">
        <f>J157</f>
        <v>0</v>
      </c>
      <c r="L103" s="112"/>
    </row>
    <row r="104" spans="2:47" s="8" customFormat="1" ht="24.95" customHeight="1" x14ac:dyDescent="0.2">
      <c r="B104" s="108"/>
      <c r="D104" s="109" t="s">
        <v>4019</v>
      </c>
      <c r="E104" s="110"/>
      <c r="F104" s="110"/>
      <c r="G104" s="110"/>
      <c r="H104" s="110"/>
      <c r="I104" s="110"/>
      <c r="J104" s="111">
        <f>J159</f>
        <v>0</v>
      </c>
      <c r="L104" s="108"/>
    </row>
    <row r="105" spans="2:47" s="9" customFormat="1" ht="19.899999999999999" customHeight="1" x14ac:dyDescent="0.2">
      <c r="B105" s="112"/>
      <c r="D105" s="113" t="s">
        <v>4020</v>
      </c>
      <c r="E105" s="114"/>
      <c r="F105" s="114"/>
      <c r="G105" s="114"/>
      <c r="H105" s="114"/>
      <c r="I105" s="114"/>
      <c r="J105" s="115">
        <f>J160</f>
        <v>0</v>
      </c>
      <c r="L105" s="112"/>
    </row>
    <row r="106" spans="2:47" s="8" customFormat="1" ht="24.95" customHeight="1" x14ac:dyDescent="0.2">
      <c r="B106" s="108"/>
      <c r="D106" s="109" t="s">
        <v>4021</v>
      </c>
      <c r="E106" s="110"/>
      <c r="F106" s="110"/>
      <c r="G106" s="110"/>
      <c r="H106" s="110"/>
      <c r="I106" s="110"/>
      <c r="J106" s="111">
        <f>J168</f>
        <v>0</v>
      </c>
      <c r="L106" s="108"/>
    </row>
    <row r="107" spans="2:47" s="9" customFormat="1" ht="19.899999999999999" customHeight="1" x14ac:dyDescent="0.2">
      <c r="B107" s="112"/>
      <c r="D107" s="113" t="s">
        <v>4022</v>
      </c>
      <c r="E107" s="114"/>
      <c r="F107" s="114"/>
      <c r="G107" s="114"/>
      <c r="H107" s="114"/>
      <c r="I107" s="114"/>
      <c r="J107" s="115">
        <f>J169</f>
        <v>0</v>
      </c>
      <c r="L107" s="112"/>
    </row>
    <row r="108" spans="2:47" s="8" customFormat="1" ht="24.95" customHeight="1" x14ac:dyDescent="0.2">
      <c r="B108" s="108"/>
      <c r="D108" s="109" t="s">
        <v>4023</v>
      </c>
      <c r="E108" s="110"/>
      <c r="F108" s="110"/>
      <c r="G108" s="110"/>
      <c r="H108" s="110"/>
      <c r="I108" s="110"/>
      <c r="J108" s="111">
        <f>J190</f>
        <v>0</v>
      </c>
      <c r="L108" s="108"/>
    </row>
    <row r="109" spans="2:47" s="8" customFormat="1" ht="24.95" customHeight="1" x14ac:dyDescent="0.2">
      <c r="B109" s="108"/>
      <c r="D109" s="109" t="s">
        <v>4024</v>
      </c>
      <c r="E109" s="110"/>
      <c r="F109" s="110"/>
      <c r="G109" s="110"/>
      <c r="H109" s="110"/>
      <c r="I109" s="110"/>
      <c r="J109" s="111">
        <f>J217</f>
        <v>0</v>
      </c>
      <c r="L109" s="108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267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16.5" customHeight="1" x14ac:dyDescent="0.2">
      <c r="B119" s="32"/>
      <c r="E119" s="254" t="str">
        <f>E7</f>
        <v>MŠ Vokovická</v>
      </c>
      <c r="F119" s="255"/>
      <c r="G119" s="255"/>
      <c r="H119" s="255"/>
      <c r="L119" s="32"/>
    </row>
    <row r="120" spans="2:12" ht="12" customHeight="1" x14ac:dyDescent="0.2">
      <c r="B120" s="20"/>
      <c r="C120" s="27" t="s">
        <v>226</v>
      </c>
      <c r="L120" s="20"/>
    </row>
    <row r="121" spans="2:12" s="1" customFormat="1" ht="16.5" customHeight="1" x14ac:dyDescent="0.2">
      <c r="B121" s="32"/>
      <c r="E121" s="254" t="s">
        <v>227</v>
      </c>
      <c r="F121" s="253"/>
      <c r="G121" s="253"/>
      <c r="H121" s="253"/>
      <c r="L121" s="32"/>
    </row>
    <row r="122" spans="2:12" s="1" customFormat="1" ht="12" customHeight="1" x14ac:dyDescent="0.2">
      <c r="B122" s="32"/>
      <c r="C122" s="27" t="s">
        <v>228</v>
      </c>
      <c r="L122" s="32"/>
    </row>
    <row r="123" spans="2:12" s="1" customFormat="1" ht="16.5" customHeight="1" x14ac:dyDescent="0.2">
      <c r="B123" s="32"/>
      <c r="E123" s="231" t="str">
        <f>E11</f>
        <v>04d - Měření a regulace</v>
      </c>
      <c r="F123" s="253"/>
      <c r="G123" s="253"/>
      <c r="H123" s="253"/>
      <c r="L123" s="32"/>
    </row>
    <row r="124" spans="2:12" s="1" customFormat="1" ht="6.95" customHeight="1" x14ac:dyDescent="0.2">
      <c r="B124" s="32"/>
      <c r="L124" s="32"/>
    </row>
    <row r="125" spans="2:12" s="1" customFormat="1" ht="12" customHeight="1" x14ac:dyDescent="0.2">
      <c r="B125" s="32"/>
      <c r="C125" s="27" t="s">
        <v>20</v>
      </c>
      <c r="F125" s="25" t="str">
        <f>F14</f>
        <v>Vokovice, p.č. 1281/256, 1281/257</v>
      </c>
      <c r="I125" s="27" t="s">
        <v>22</v>
      </c>
      <c r="J125" s="52" t="str">
        <f>IF(J14="","",J14)</f>
        <v>21. 2. 2023</v>
      </c>
      <c r="L125" s="32"/>
    </row>
    <row r="126" spans="2:12" s="1" customFormat="1" ht="6.95" customHeight="1" x14ac:dyDescent="0.2">
      <c r="B126" s="32"/>
      <c r="L126" s="32"/>
    </row>
    <row r="127" spans="2:12" s="1" customFormat="1" ht="25.7" customHeight="1" x14ac:dyDescent="0.2">
      <c r="B127" s="32"/>
      <c r="C127" s="27" t="s">
        <v>24</v>
      </c>
      <c r="F127" s="25" t="str">
        <f>E17</f>
        <v>Městská část Praha 6, Čs. Armády 601/23</v>
      </c>
      <c r="I127" s="27" t="s">
        <v>30</v>
      </c>
      <c r="J127" s="30" t="str">
        <f>E23</f>
        <v>ra15 a.s., ATELIER SEVER s.r.o.</v>
      </c>
      <c r="L127" s="32"/>
    </row>
    <row r="128" spans="2:12" s="1" customFormat="1" ht="15.2" customHeight="1" x14ac:dyDescent="0.2">
      <c r="B128" s="32"/>
      <c r="C128" s="27" t="s">
        <v>28</v>
      </c>
      <c r="F128" s="25" t="str">
        <f>IF(E20="","",E20)</f>
        <v>Vyplň údaj</v>
      </c>
      <c r="I128" s="27" t="s">
        <v>33</v>
      </c>
      <c r="J128" s="30" t="str">
        <f>E26</f>
        <v>Ecoten s.r.o.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6"/>
      <c r="C130" s="117" t="s">
        <v>268</v>
      </c>
      <c r="D130" s="118" t="s">
        <v>61</v>
      </c>
      <c r="E130" s="118" t="s">
        <v>57</v>
      </c>
      <c r="F130" s="118" t="s">
        <v>58</v>
      </c>
      <c r="G130" s="118" t="s">
        <v>269</v>
      </c>
      <c r="H130" s="118" t="s">
        <v>270</v>
      </c>
      <c r="I130" s="118" t="s">
        <v>271</v>
      </c>
      <c r="J130" s="119" t="s">
        <v>232</v>
      </c>
      <c r="K130" s="120" t="s">
        <v>272</v>
      </c>
      <c r="L130" s="116"/>
      <c r="M130" s="59" t="s">
        <v>1</v>
      </c>
      <c r="N130" s="60" t="s">
        <v>40</v>
      </c>
      <c r="O130" s="60" t="s">
        <v>273</v>
      </c>
      <c r="P130" s="60" t="s">
        <v>274</v>
      </c>
      <c r="Q130" s="60" t="s">
        <v>275</v>
      </c>
      <c r="R130" s="60" t="s">
        <v>276</v>
      </c>
      <c r="S130" s="60" t="s">
        <v>277</v>
      </c>
      <c r="T130" s="61" t="s">
        <v>278</v>
      </c>
    </row>
    <row r="131" spans="2:65" s="1" customFormat="1" ht="22.9" customHeight="1" x14ac:dyDescent="0.25">
      <c r="B131" s="32"/>
      <c r="C131" s="64" t="s">
        <v>279</v>
      </c>
      <c r="J131" s="121">
        <f>BK131</f>
        <v>0</v>
      </c>
      <c r="L131" s="32"/>
      <c r="M131" s="62"/>
      <c r="N131" s="53"/>
      <c r="O131" s="53"/>
      <c r="P131" s="122">
        <f>P132+P159+P168+P190+P217</f>
        <v>0</v>
      </c>
      <c r="Q131" s="53"/>
      <c r="R131" s="122">
        <f>R132+R159+R168+R190+R217</f>
        <v>0</v>
      </c>
      <c r="S131" s="53"/>
      <c r="T131" s="123">
        <f>T132+T159+T168+T190+T217</f>
        <v>0</v>
      </c>
      <c r="AT131" s="17" t="s">
        <v>75</v>
      </c>
      <c r="AU131" s="17" t="s">
        <v>234</v>
      </c>
      <c r="BK131" s="124">
        <f>BK132+BK159+BK168+BK190+BK217</f>
        <v>0</v>
      </c>
    </row>
    <row r="132" spans="2:65" s="11" customFormat="1" ht="25.9" customHeight="1" x14ac:dyDescent="0.2">
      <c r="B132" s="125"/>
      <c r="D132" s="126" t="s">
        <v>75</v>
      </c>
      <c r="E132" s="127" t="s">
        <v>83</v>
      </c>
      <c r="F132" s="127" t="s">
        <v>4025</v>
      </c>
      <c r="I132" s="128"/>
      <c r="J132" s="129">
        <f>BK132</f>
        <v>0</v>
      </c>
      <c r="L132" s="125"/>
      <c r="M132" s="130"/>
      <c r="P132" s="131">
        <f>P133+P137+P139+P157</f>
        <v>0</v>
      </c>
      <c r="R132" s="131">
        <f>R133+R137+R139+R157</f>
        <v>0</v>
      </c>
      <c r="T132" s="132">
        <f>T133+T137+T139+T157</f>
        <v>0</v>
      </c>
      <c r="AR132" s="126" t="s">
        <v>83</v>
      </c>
      <c r="AT132" s="133" t="s">
        <v>75</v>
      </c>
      <c r="AU132" s="133" t="s">
        <v>76</v>
      </c>
      <c r="AY132" s="126" t="s">
        <v>282</v>
      </c>
      <c r="BK132" s="134">
        <f>BK133+BK137+BK139+BK157</f>
        <v>0</v>
      </c>
    </row>
    <row r="133" spans="2:65" s="11" customFormat="1" ht="22.9" customHeight="1" x14ac:dyDescent="0.2">
      <c r="B133" s="125"/>
      <c r="D133" s="126" t="s">
        <v>75</v>
      </c>
      <c r="E133" s="135" t="s">
        <v>4026</v>
      </c>
      <c r="F133" s="135" t="s">
        <v>4027</v>
      </c>
      <c r="I133" s="128"/>
      <c r="J133" s="136">
        <f>BK133</f>
        <v>0</v>
      </c>
      <c r="L133" s="125"/>
      <c r="M133" s="130"/>
      <c r="P133" s="131">
        <f>SUM(P134:P136)</f>
        <v>0</v>
      </c>
      <c r="R133" s="131">
        <f>SUM(R134:R136)</f>
        <v>0</v>
      </c>
      <c r="T133" s="132">
        <f>SUM(T134:T136)</f>
        <v>0</v>
      </c>
      <c r="AR133" s="126" t="s">
        <v>83</v>
      </c>
      <c r="AT133" s="133" t="s">
        <v>75</v>
      </c>
      <c r="AU133" s="133" t="s">
        <v>83</v>
      </c>
      <c r="AY133" s="126" t="s">
        <v>282</v>
      </c>
      <c r="BK133" s="134">
        <f>SUM(BK134:BK136)</f>
        <v>0</v>
      </c>
    </row>
    <row r="134" spans="2:65" s="1" customFormat="1" ht="66.75" customHeight="1" x14ac:dyDescent="0.2">
      <c r="B134" s="32"/>
      <c r="C134" s="137" t="s">
        <v>83</v>
      </c>
      <c r="D134" s="137" t="s">
        <v>284</v>
      </c>
      <c r="E134" s="138" t="s">
        <v>4028</v>
      </c>
      <c r="F134" s="139" t="s">
        <v>4029</v>
      </c>
      <c r="G134" s="140" t="s">
        <v>2246</v>
      </c>
      <c r="H134" s="141">
        <v>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679</v>
      </c>
      <c r="AT134" s="149" t="s">
        <v>284</v>
      </c>
      <c r="AU134" s="149" t="s">
        <v>85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679</v>
      </c>
      <c r="BM134" s="149" t="s">
        <v>85</v>
      </c>
    </row>
    <row r="135" spans="2:65" s="1" customFormat="1" ht="19.5" x14ac:dyDescent="0.2">
      <c r="B135" s="32"/>
      <c r="D135" s="152" t="s">
        <v>3804</v>
      </c>
      <c r="F135" s="198" t="s">
        <v>4030</v>
      </c>
      <c r="I135" s="199"/>
      <c r="L135" s="32"/>
      <c r="M135" s="200"/>
      <c r="T135" s="56"/>
      <c r="AT135" s="17" t="s">
        <v>3804</v>
      </c>
      <c r="AU135" s="17" t="s">
        <v>85</v>
      </c>
    </row>
    <row r="136" spans="2:65" s="1" customFormat="1" ht="24.2" customHeight="1" x14ac:dyDescent="0.2">
      <c r="B136" s="32"/>
      <c r="C136" s="137" t="s">
        <v>85</v>
      </c>
      <c r="D136" s="137" t="s">
        <v>284</v>
      </c>
      <c r="E136" s="138" t="s">
        <v>4031</v>
      </c>
      <c r="F136" s="139" t="s">
        <v>4032</v>
      </c>
      <c r="G136" s="140" t="s">
        <v>2246</v>
      </c>
      <c r="H136" s="141">
        <v>4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679</v>
      </c>
      <c r="AT136" s="149" t="s">
        <v>284</v>
      </c>
      <c r="AU136" s="149" t="s">
        <v>85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679</v>
      </c>
      <c r="BM136" s="149" t="s">
        <v>288</v>
      </c>
    </row>
    <row r="137" spans="2:65" s="11" customFormat="1" ht="22.9" customHeight="1" x14ac:dyDescent="0.2">
      <c r="B137" s="125"/>
      <c r="D137" s="126" t="s">
        <v>75</v>
      </c>
      <c r="E137" s="135" t="s">
        <v>4033</v>
      </c>
      <c r="F137" s="135" t="s">
        <v>4034</v>
      </c>
      <c r="I137" s="128"/>
      <c r="J137" s="136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83</v>
      </c>
      <c r="AT137" s="133" t="s">
        <v>75</v>
      </c>
      <c r="AU137" s="133" t="s">
        <v>83</v>
      </c>
      <c r="AY137" s="126" t="s">
        <v>282</v>
      </c>
      <c r="BK137" s="134">
        <f>BK138</f>
        <v>0</v>
      </c>
    </row>
    <row r="138" spans="2:65" s="1" customFormat="1" ht="24.2" customHeight="1" x14ac:dyDescent="0.2">
      <c r="B138" s="32"/>
      <c r="C138" s="137" t="s">
        <v>105</v>
      </c>
      <c r="D138" s="137" t="s">
        <v>284</v>
      </c>
      <c r="E138" s="138" t="s">
        <v>4035</v>
      </c>
      <c r="F138" s="139" t="s">
        <v>4032</v>
      </c>
      <c r="G138" s="140" t="s">
        <v>2246</v>
      </c>
      <c r="H138" s="141">
        <v>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679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679</v>
      </c>
      <c r="BM138" s="149" t="s">
        <v>338</v>
      </c>
    </row>
    <row r="139" spans="2:65" s="11" customFormat="1" ht="22.9" customHeight="1" x14ac:dyDescent="0.2">
      <c r="B139" s="125"/>
      <c r="D139" s="126" t="s">
        <v>75</v>
      </c>
      <c r="E139" s="135" t="s">
        <v>897</v>
      </c>
      <c r="F139" s="135" t="s">
        <v>4036</v>
      </c>
      <c r="I139" s="128"/>
      <c r="J139" s="136">
        <f>BK139</f>
        <v>0</v>
      </c>
      <c r="L139" s="125"/>
      <c r="M139" s="130"/>
      <c r="P139" s="131">
        <f>SUM(P140:P156)</f>
        <v>0</v>
      </c>
      <c r="R139" s="131">
        <f>SUM(R140:R156)</f>
        <v>0</v>
      </c>
      <c r="T139" s="132">
        <f>SUM(T140:T156)</f>
        <v>0</v>
      </c>
      <c r="AR139" s="126" t="s">
        <v>83</v>
      </c>
      <c r="AT139" s="133" t="s">
        <v>75</v>
      </c>
      <c r="AU139" s="133" t="s">
        <v>83</v>
      </c>
      <c r="AY139" s="126" t="s">
        <v>282</v>
      </c>
      <c r="BK139" s="134">
        <f>SUM(BK140:BK156)</f>
        <v>0</v>
      </c>
    </row>
    <row r="140" spans="2:65" s="1" customFormat="1" ht="37.9" customHeight="1" x14ac:dyDescent="0.2">
      <c r="B140" s="32"/>
      <c r="C140" s="137" t="s">
        <v>288</v>
      </c>
      <c r="D140" s="137" t="s">
        <v>284</v>
      </c>
      <c r="E140" s="138" t="s">
        <v>4037</v>
      </c>
      <c r="F140" s="139" t="s">
        <v>4038</v>
      </c>
      <c r="G140" s="140" t="s">
        <v>2246</v>
      </c>
      <c r="H140" s="141">
        <v>7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679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679</v>
      </c>
      <c r="BM140" s="149" t="s">
        <v>350</v>
      </c>
    </row>
    <row r="141" spans="2:65" s="1" customFormat="1" ht="19.5" x14ac:dyDescent="0.2">
      <c r="B141" s="32"/>
      <c r="D141" s="152" t="s">
        <v>3804</v>
      </c>
      <c r="F141" s="198" t="s">
        <v>4039</v>
      </c>
      <c r="I141" s="199"/>
      <c r="L141" s="32"/>
      <c r="M141" s="200"/>
      <c r="T141" s="56"/>
      <c r="AT141" s="17" t="s">
        <v>3804</v>
      </c>
      <c r="AU141" s="17" t="s">
        <v>85</v>
      </c>
    </row>
    <row r="142" spans="2:65" s="1" customFormat="1" ht="24.2" customHeight="1" x14ac:dyDescent="0.2">
      <c r="B142" s="32"/>
      <c r="C142" s="137" t="s">
        <v>330</v>
      </c>
      <c r="D142" s="137" t="s">
        <v>284</v>
      </c>
      <c r="E142" s="138" t="s">
        <v>4040</v>
      </c>
      <c r="F142" s="139" t="s">
        <v>4041</v>
      </c>
      <c r="G142" s="140" t="s">
        <v>2246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679</v>
      </c>
      <c r="AT142" s="149" t="s">
        <v>284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679</v>
      </c>
      <c r="BM142" s="149" t="s">
        <v>361</v>
      </c>
    </row>
    <row r="143" spans="2:65" s="1" customFormat="1" ht="19.5" x14ac:dyDescent="0.2">
      <c r="B143" s="32"/>
      <c r="D143" s="152" t="s">
        <v>3804</v>
      </c>
      <c r="F143" s="198" t="s">
        <v>4042</v>
      </c>
      <c r="I143" s="199"/>
      <c r="L143" s="32"/>
      <c r="M143" s="200"/>
      <c r="T143" s="56"/>
      <c r="AT143" s="17" t="s">
        <v>3804</v>
      </c>
      <c r="AU143" s="17" t="s">
        <v>85</v>
      </c>
    </row>
    <row r="144" spans="2:65" s="1" customFormat="1" ht="16.5" customHeight="1" x14ac:dyDescent="0.2">
      <c r="B144" s="32"/>
      <c r="C144" s="137" t="s">
        <v>338</v>
      </c>
      <c r="D144" s="137" t="s">
        <v>284</v>
      </c>
      <c r="E144" s="138" t="s">
        <v>4043</v>
      </c>
      <c r="F144" s="139" t="s">
        <v>4044</v>
      </c>
      <c r="G144" s="140" t="s">
        <v>2246</v>
      </c>
      <c r="H144" s="141">
        <v>1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679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679</v>
      </c>
      <c r="BM144" s="149" t="s">
        <v>188</v>
      </c>
    </row>
    <row r="145" spans="2:65" s="1" customFormat="1" ht="16.5" customHeight="1" x14ac:dyDescent="0.2">
      <c r="B145" s="32"/>
      <c r="C145" s="137" t="s">
        <v>343</v>
      </c>
      <c r="D145" s="137" t="s">
        <v>284</v>
      </c>
      <c r="E145" s="138" t="s">
        <v>4045</v>
      </c>
      <c r="F145" s="139" t="s">
        <v>4046</v>
      </c>
      <c r="G145" s="140" t="s">
        <v>2246</v>
      </c>
      <c r="H145" s="141">
        <v>1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679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679</v>
      </c>
      <c r="BM145" s="149" t="s">
        <v>194</v>
      </c>
    </row>
    <row r="146" spans="2:65" s="1" customFormat="1" ht="16.5" customHeight="1" x14ac:dyDescent="0.2">
      <c r="B146" s="32"/>
      <c r="C146" s="137" t="s">
        <v>350</v>
      </c>
      <c r="D146" s="137" t="s">
        <v>284</v>
      </c>
      <c r="E146" s="138" t="s">
        <v>4047</v>
      </c>
      <c r="F146" s="139" t="s">
        <v>4048</v>
      </c>
      <c r="G146" s="140" t="s">
        <v>2246</v>
      </c>
      <c r="H146" s="141">
        <v>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679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679</v>
      </c>
      <c r="BM146" s="149" t="s">
        <v>199</v>
      </c>
    </row>
    <row r="147" spans="2:65" s="1" customFormat="1" ht="19.5" x14ac:dyDescent="0.2">
      <c r="B147" s="32"/>
      <c r="D147" s="152" t="s">
        <v>3804</v>
      </c>
      <c r="F147" s="198" t="s">
        <v>4049</v>
      </c>
      <c r="I147" s="199"/>
      <c r="L147" s="32"/>
      <c r="M147" s="200"/>
      <c r="T147" s="56"/>
      <c r="AT147" s="17" t="s">
        <v>3804</v>
      </c>
      <c r="AU147" s="17" t="s">
        <v>85</v>
      </c>
    </row>
    <row r="148" spans="2:65" s="1" customFormat="1" ht="16.5" customHeight="1" x14ac:dyDescent="0.2">
      <c r="B148" s="32"/>
      <c r="C148" s="137" t="s">
        <v>356</v>
      </c>
      <c r="D148" s="137" t="s">
        <v>284</v>
      </c>
      <c r="E148" s="138" t="s">
        <v>4050</v>
      </c>
      <c r="F148" s="139" t="s">
        <v>4051</v>
      </c>
      <c r="G148" s="140" t="s">
        <v>2246</v>
      </c>
      <c r="H148" s="141">
        <v>1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679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679</v>
      </c>
      <c r="BM148" s="149" t="s">
        <v>205</v>
      </c>
    </row>
    <row r="149" spans="2:65" s="1" customFormat="1" ht="19.5" x14ac:dyDescent="0.2">
      <c r="B149" s="32"/>
      <c r="D149" s="152" t="s">
        <v>3804</v>
      </c>
      <c r="F149" s="198" t="s">
        <v>4052</v>
      </c>
      <c r="I149" s="199"/>
      <c r="L149" s="32"/>
      <c r="M149" s="200"/>
      <c r="T149" s="56"/>
      <c r="AT149" s="17" t="s">
        <v>3804</v>
      </c>
      <c r="AU149" s="17" t="s">
        <v>85</v>
      </c>
    </row>
    <row r="150" spans="2:65" s="1" customFormat="1" ht="16.5" customHeight="1" x14ac:dyDescent="0.2">
      <c r="B150" s="32"/>
      <c r="C150" s="137" t="s">
        <v>361</v>
      </c>
      <c r="D150" s="137" t="s">
        <v>284</v>
      </c>
      <c r="E150" s="138" t="s">
        <v>4053</v>
      </c>
      <c r="F150" s="139" t="s">
        <v>4054</v>
      </c>
      <c r="G150" s="140" t="s">
        <v>2246</v>
      </c>
      <c r="H150" s="141">
        <v>1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679</v>
      </c>
      <c r="AT150" s="149" t="s">
        <v>284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679</v>
      </c>
      <c r="BM150" s="149" t="s">
        <v>208</v>
      </c>
    </row>
    <row r="151" spans="2:65" s="1" customFormat="1" ht="19.5" x14ac:dyDescent="0.2">
      <c r="B151" s="32"/>
      <c r="D151" s="152" t="s">
        <v>3804</v>
      </c>
      <c r="F151" s="198" t="s">
        <v>4055</v>
      </c>
      <c r="I151" s="199"/>
      <c r="L151" s="32"/>
      <c r="M151" s="200"/>
      <c r="T151" s="56"/>
      <c r="AT151" s="17" t="s">
        <v>3804</v>
      </c>
      <c r="AU151" s="17" t="s">
        <v>85</v>
      </c>
    </row>
    <row r="152" spans="2:65" s="1" customFormat="1" ht="16.5" customHeight="1" x14ac:dyDescent="0.2">
      <c r="B152" s="32"/>
      <c r="C152" s="137" t="s">
        <v>185</v>
      </c>
      <c r="D152" s="137" t="s">
        <v>284</v>
      </c>
      <c r="E152" s="138" t="s">
        <v>4056</v>
      </c>
      <c r="F152" s="139" t="s">
        <v>4057</v>
      </c>
      <c r="G152" s="140" t="s">
        <v>2246</v>
      </c>
      <c r="H152" s="141">
        <v>1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679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679</v>
      </c>
      <c r="BM152" s="149" t="s">
        <v>222</v>
      </c>
    </row>
    <row r="153" spans="2:65" s="1" customFormat="1" ht="37.9" customHeight="1" x14ac:dyDescent="0.2">
      <c r="B153" s="32"/>
      <c r="C153" s="137" t="s">
        <v>188</v>
      </c>
      <c r="D153" s="137" t="s">
        <v>284</v>
      </c>
      <c r="E153" s="138" t="s">
        <v>4058</v>
      </c>
      <c r="F153" s="139" t="s">
        <v>4059</v>
      </c>
      <c r="G153" s="140" t="s">
        <v>2246</v>
      </c>
      <c r="H153" s="141">
        <v>21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679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679</v>
      </c>
      <c r="BM153" s="149" t="s">
        <v>453</v>
      </c>
    </row>
    <row r="154" spans="2:65" s="1" customFormat="1" ht="19.5" x14ac:dyDescent="0.2">
      <c r="B154" s="32"/>
      <c r="D154" s="152" t="s">
        <v>3804</v>
      </c>
      <c r="F154" s="198" t="s">
        <v>4060</v>
      </c>
      <c r="I154" s="199"/>
      <c r="L154" s="32"/>
      <c r="M154" s="200"/>
      <c r="T154" s="56"/>
      <c r="AT154" s="17" t="s">
        <v>3804</v>
      </c>
      <c r="AU154" s="17" t="s">
        <v>85</v>
      </c>
    </row>
    <row r="155" spans="2:65" s="1" customFormat="1" ht="16.5" customHeight="1" x14ac:dyDescent="0.2">
      <c r="B155" s="32"/>
      <c r="C155" s="137" t="s">
        <v>191</v>
      </c>
      <c r="D155" s="137" t="s">
        <v>284</v>
      </c>
      <c r="E155" s="138" t="s">
        <v>4061</v>
      </c>
      <c r="F155" s="139" t="s">
        <v>4062</v>
      </c>
      <c r="G155" s="140" t="s">
        <v>2246</v>
      </c>
      <c r="H155" s="141">
        <v>21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679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679</v>
      </c>
      <c r="BM155" s="149" t="s">
        <v>463</v>
      </c>
    </row>
    <row r="156" spans="2:65" s="1" customFormat="1" ht="19.5" x14ac:dyDescent="0.2">
      <c r="B156" s="32"/>
      <c r="D156" s="152" t="s">
        <v>3804</v>
      </c>
      <c r="F156" s="198" t="s">
        <v>4052</v>
      </c>
      <c r="I156" s="199"/>
      <c r="L156" s="32"/>
      <c r="M156" s="200"/>
      <c r="T156" s="56"/>
      <c r="AT156" s="17" t="s">
        <v>3804</v>
      </c>
      <c r="AU156" s="17" t="s">
        <v>85</v>
      </c>
    </row>
    <row r="157" spans="2:65" s="11" customFormat="1" ht="22.9" customHeight="1" x14ac:dyDescent="0.2">
      <c r="B157" s="125"/>
      <c r="D157" s="126" t="s">
        <v>75</v>
      </c>
      <c r="E157" s="135" t="s">
        <v>2067</v>
      </c>
      <c r="F157" s="135" t="s">
        <v>4063</v>
      </c>
      <c r="I157" s="128"/>
      <c r="J157" s="136">
        <f>BK157</f>
        <v>0</v>
      </c>
      <c r="L157" s="125"/>
      <c r="M157" s="130"/>
      <c r="P157" s="131">
        <f>P158</f>
        <v>0</v>
      </c>
      <c r="R157" s="131">
        <f>R158</f>
        <v>0</v>
      </c>
      <c r="T157" s="132">
        <f>T158</f>
        <v>0</v>
      </c>
      <c r="AR157" s="126" t="s">
        <v>83</v>
      </c>
      <c r="AT157" s="133" t="s">
        <v>75</v>
      </c>
      <c r="AU157" s="133" t="s">
        <v>83</v>
      </c>
      <c r="AY157" s="126" t="s">
        <v>282</v>
      </c>
      <c r="BK157" s="134">
        <f>BK158</f>
        <v>0</v>
      </c>
    </row>
    <row r="158" spans="2:65" s="1" customFormat="1" ht="37.9" customHeight="1" x14ac:dyDescent="0.2">
      <c r="B158" s="32"/>
      <c r="C158" s="137" t="s">
        <v>194</v>
      </c>
      <c r="D158" s="137" t="s">
        <v>284</v>
      </c>
      <c r="E158" s="138" t="s">
        <v>4064</v>
      </c>
      <c r="F158" s="139" t="s">
        <v>4065</v>
      </c>
      <c r="G158" s="140" t="s">
        <v>2246</v>
      </c>
      <c r="H158" s="141">
        <v>1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679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679</v>
      </c>
      <c r="BM158" s="149" t="s">
        <v>476</v>
      </c>
    </row>
    <row r="159" spans="2:65" s="11" customFormat="1" ht="25.9" customHeight="1" x14ac:dyDescent="0.2">
      <c r="B159" s="125"/>
      <c r="D159" s="126" t="s">
        <v>75</v>
      </c>
      <c r="E159" s="127" t="s">
        <v>85</v>
      </c>
      <c r="F159" s="127" t="s">
        <v>4066</v>
      </c>
      <c r="I159" s="128"/>
      <c r="J159" s="129">
        <f>BK159</f>
        <v>0</v>
      </c>
      <c r="L159" s="125"/>
      <c r="M159" s="130"/>
      <c r="P159" s="131">
        <f>P160</f>
        <v>0</v>
      </c>
      <c r="R159" s="131">
        <f>R160</f>
        <v>0</v>
      </c>
      <c r="T159" s="132">
        <f>T160</f>
        <v>0</v>
      </c>
      <c r="AR159" s="126" t="s">
        <v>83</v>
      </c>
      <c r="AT159" s="133" t="s">
        <v>75</v>
      </c>
      <c r="AU159" s="133" t="s">
        <v>76</v>
      </c>
      <c r="AY159" s="126" t="s">
        <v>282</v>
      </c>
      <c r="BK159" s="134">
        <f>BK160</f>
        <v>0</v>
      </c>
    </row>
    <row r="160" spans="2:65" s="11" customFormat="1" ht="22.9" customHeight="1" x14ac:dyDescent="0.2">
      <c r="B160" s="125"/>
      <c r="D160" s="126" t="s">
        <v>75</v>
      </c>
      <c r="E160" s="135" t="s">
        <v>4067</v>
      </c>
      <c r="F160" s="135" t="s">
        <v>4068</v>
      </c>
      <c r="I160" s="128"/>
      <c r="J160" s="136">
        <f>BK160</f>
        <v>0</v>
      </c>
      <c r="L160" s="125"/>
      <c r="M160" s="130"/>
      <c r="P160" s="131">
        <f>SUM(P161:P167)</f>
        <v>0</v>
      </c>
      <c r="R160" s="131">
        <f>SUM(R161:R167)</f>
        <v>0</v>
      </c>
      <c r="T160" s="132">
        <f>SUM(T161:T167)</f>
        <v>0</v>
      </c>
      <c r="AR160" s="126" t="s">
        <v>83</v>
      </c>
      <c r="AT160" s="133" t="s">
        <v>75</v>
      </c>
      <c r="AU160" s="133" t="s">
        <v>83</v>
      </c>
      <c r="AY160" s="126" t="s">
        <v>282</v>
      </c>
      <c r="BK160" s="134">
        <f>SUM(BK161:BK167)</f>
        <v>0</v>
      </c>
    </row>
    <row r="161" spans="2:65" s="1" customFormat="1" ht="66.75" customHeight="1" x14ac:dyDescent="0.2">
      <c r="B161" s="32"/>
      <c r="C161" s="137" t="s">
        <v>8</v>
      </c>
      <c r="D161" s="137" t="s">
        <v>284</v>
      </c>
      <c r="E161" s="138" t="s">
        <v>4069</v>
      </c>
      <c r="F161" s="139" t="s">
        <v>4070</v>
      </c>
      <c r="G161" s="140" t="s">
        <v>2246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679</v>
      </c>
      <c r="AT161" s="149" t="s">
        <v>284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679</v>
      </c>
      <c r="BM161" s="149" t="s">
        <v>487</v>
      </c>
    </row>
    <row r="162" spans="2:65" s="1" customFormat="1" ht="146.25" x14ac:dyDescent="0.2">
      <c r="B162" s="32"/>
      <c r="D162" s="152" t="s">
        <v>3804</v>
      </c>
      <c r="F162" s="198" t="s">
        <v>4071</v>
      </c>
      <c r="I162" s="199"/>
      <c r="L162" s="32"/>
      <c r="M162" s="200"/>
      <c r="T162" s="56"/>
      <c r="AT162" s="17" t="s">
        <v>3804</v>
      </c>
      <c r="AU162" s="17" t="s">
        <v>85</v>
      </c>
    </row>
    <row r="163" spans="2:65" s="1" customFormat="1" ht="16.5" customHeight="1" x14ac:dyDescent="0.2">
      <c r="B163" s="32"/>
      <c r="C163" s="137" t="s">
        <v>199</v>
      </c>
      <c r="D163" s="137" t="s">
        <v>284</v>
      </c>
      <c r="E163" s="138" t="s">
        <v>4072</v>
      </c>
      <c r="F163" s="139" t="s">
        <v>4073</v>
      </c>
      <c r="G163" s="140" t="s">
        <v>2246</v>
      </c>
      <c r="H163" s="141">
        <v>1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679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679</v>
      </c>
      <c r="BM163" s="149" t="s">
        <v>498</v>
      </c>
    </row>
    <row r="164" spans="2:65" s="1" customFormat="1" ht="21.75" customHeight="1" x14ac:dyDescent="0.2">
      <c r="B164" s="32"/>
      <c r="C164" s="137" t="s">
        <v>202</v>
      </c>
      <c r="D164" s="137" t="s">
        <v>284</v>
      </c>
      <c r="E164" s="138" t="s">
        <v>4074</v>
      </c>
      <c r="F164" s="139" t="s">
        <v>4075</v>
      </c>
      <c r="G164" s="140" t="s">
        <v>2246</v>
      </c>
      <c r="H164" s="141">
        <v>1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679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679</v>
      </c>
      <c r="BM164" s="149" t="s">
        <v>508</v>
      </c>
    </row>
    <row r="165" spans="2:65" s="1" customFormat="1" ht="16.5" customHeight="1" x14ac:dyDescent="0.2">
      <c r="B165" s="32"/>
      <c r="C165" s="137" t="s">
        <v>205</v>
      </c>
      <c r="D165" s="137" t="s">
        <v>284</v>
      </c>
      <c r="E165" s="138" t="s">
        <v>4076</v>
      </c>
      <c r="F165" s="139" t="s">
        <v>4077</v>
      </c>
      <c r="G165" s="140" t="s">
        <v>2246</v>
      </c>
      <c r="H165" s="141">
        <v>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679</v>
      </c>
      <c r="AT165" s="149" t="s">
        <v>284</v>
      </c>
      <c r="AU165" s="149" t="s">
        <v>85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679</v>
      </c>
      <c r="BM165" s="149" t="s">
        <v>518</v>
      </c>
    </row>
    <row r="166" spans="2:65" s="1" customFormat="1" ht="62.65" customHeight="1" x14ac:dyDescent="0.2">
      <c r="B166" s="32"/>
      <c r="C166" s="137" t="s">
        <v>416</v>
      </c>
      <c r="D166" s="137" t="s">
        <v>284</v>
      </c>
      <c r="E166" s="138" t="s">
        <v>4078</v>
      </c>
      <c r="F166" s="139" t="s">
        <v>4079</v>
      </c>
      <c r="G166" s="140" t="s">
        <v>2246</v>
      </c>
      <c r="H166" s="141">
        <v>1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679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679</v>
      </c>
      <c r="BM166" s="149" t="s">
        <v>528</v>
      </c>
    </row>
    <row r="167" spans="2:65" s="1" customFormat="1" ht="58.5" x14ac:dyDescent="0.2">
      <c r="B167" s="32"/>
      <c r="D167" s="152" t="s">
        <v>3804</v>
      </c>
      <c r="F167" s="198" t="s">
        <v>4080</v>
      </c>
      <c r="I167" s="199"/>
      <c r="L167" s="32"/>
      <c r="M167" s="200"/>
      <c r="T167" s="56"/>
      <c r="AT167" s="17" t="s">
        <v>3804</v>
      </c>
      <c r="AU167" s="17" t="s">
        <v>85</v>
      </c>
    </row>
    <row r="168" spans="2:65" s="11" customFormat="1" ht="25.9" customHeight="1" x14ac:dyDescent="0.2">
      <c r="B168" s="125"/>
      <c r="D168" s="126" t="s">
        <v>75</v>
      </c>
      <c r="E168" s="127" t="s">
        <v>105</v>
      </c>
      <c r="F168" s="127" t="s">
        <v>4081</v>
      </c>
      <c r="I168" s="128"/>
      <c r="J168" s="129">
        <f>BK168</f>
        <v>0</v>
      </c>
      <c r="L168" s="125"/>
      <c r="M168" s="130"/>
      <c r="P168" s="131">
        <f>P169</f>
        <v>0</v>
      </c>
      <c r="R168" s="131">
        <f>R169</f>
        <v>0</v>
      </c>
      <c r="T168" s="132">
        <f>T169</f>
        <v>0</v>
      </c>
      <c r="AR168" s="126" t="s">
        <v>83</v>
      </c>
      <c r="AT168" s="133" t="s">
        <v>75</v>
      </c>
      <c r="AU168" s="133" t="s">
        <v>76</v>
      </c>
      <c r="AY168" s="126" t="s">
        <v>282</v>
      </c>
      <c r="BK168" s="134">
        <f>BK169</f>
        <v>0</v>
      </c>
    </row>
    <row r="169" spans="2:65" s="11" customFormat="1" ht="22.9" customHeight="1" x14ac:dyDescent="0.2">
      <c r="B169" s="125"/>
      <c r="D169" s="126" t="s">
        <v>75</v>
      </c>
      <c r="E169" s="135" t="s">
        <v>4082</v>
      </c>
      <c r="F169" s="135" t="s">
        <v>4083</v>
      </c>
      <c r="I169" s="128"/>
      <c r="J169" s="136">
        <f>BK169</f>
        <v>0</v>
      </c>
      <c r="L169" s="125"/>
      <c r="M169" s="130"/>
      <c r="P169" s="131">
        <f>SUM(P170:P189)</f>
        <v>0</v>
      </c>
      <c r="R169" s="131">
        <f>SUM(R170:R189)</f>
        <v>0</v>
      </c>
      <c r="T169" s="132">
        <f>SUM(T170:T189)</f>
        <v>0</v>
      </c>
      <c r="AR169" s="126" t="s">
        <v>83</v>
      </c>
      <c r="AT169" s="133" t="s">
        <v>75</v>
      </c>
      <c r="AU169" s="133" t="s">
        <v>83</v>
      </c>
      <c r="AY169" s="126" t="s">
        <v>282</v>
      </c>
      <c r="BK169" s="134">
        <f>SUM(BK170:BK189)</f>
        <v>0</v>
      </c>
    </row>
    <row r="170" spans="2:65" s="1" customFormat="1" ht="66.75" customHeight="1" x14ac:dyDescent="0.2">
      <c r="B170" s="32"/>
      <c r="C170" s="137" t="s">
        <v>208</v>
      </c>
      <c r="D170" s="137" t="s">
        <v>284</v>
      </c>
      <c r="E170" s="138" t="s">
        <v>4084</v>
      </c>
      <c r="F170" s="139" t="s">
        <v>4085</v>
      </c>
      <c r="G170" s="140" t="s">
        <v>2246</v>
      </c>
      <c r="H170" s="141">
        <v>1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679</v>
      </c>
      <c r="AT170" s="149" t="s">
        <v>284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679</v>
      </c>
      <c r="BM170" s="149" t="s">
        <v>545</v>
      </c>
    </row>
    <row r="171" spans="2:65" s="1" customFormat="1" ht="126.75" x14ac:dyDescent="0.2">
      <c r="B171" s="32"/>
      <c r="D171" s="152" t="s">
        <v>3804</v>
      </c>
      <c r="F171" s="198" t="s">
        <v>4086</v>
      </c>
      <c r="I171" s="199"/>
      <c r="L171" s="32"/>
      <c r="M171" s="200"/>
      <c r="T171" s="56"/>
      <c r="AT171" s="17" t="s">
        <v>3804</v>
      </c>
      <c r="AU171" s="17" t="s">
        <v>85</v>
      </c>
    </row>
    <row r="172" spans="2:65" s="1" customFormat="1" ht="24.2" customHeight="1" x14ac:dyDescent="0.2">
      <c r="B172" s="32"/>
      <c r="C172" s="137" t="s">
        <v>7</v>
      </c>
      <c r="D172" s="137" t="s">
        <v>284</v>
      </c>
      <c r="E172" s="138" t="s">
        <v>4087</v>
      </c>
      <c r="F172" s="139" t="s">
        <v>4088</v>
      </c>
      <c r="G172" s="140" t="s">
        <v>2246</v>
      </c>
      <c r="H172" s="141">
        <v>1</v>
      </c>
      <c r="I172" s="142"/>
      <c r="J172" s="143">
        <f t="shared" ref="J172:J189" si="0">ROUND(I172*H172,2)</f>
        <v>0</v>
      </c>
      <c r="K172" s="144"/>
      <c r="L172" s="32"/>
      <c r="M172" s="145" t="s">
        <v>1</v>
      </c>
      <c r="N172" s="146" t="s">
        <v>41</v>
      </c>
      <c r="P172" s="147">
        <f t="shared" ref="P172:P189" si="1">O172*H172</f>
        <v>0</v>
      </c>
      <c r="Q172" s="147">
        <v>0</v>
      </c>
      <c r="R172" s="147">
        <f t="shared" ref="R172:R189" si="2">Q172*H172</f>
        <v>0</v>
      </c>
      <c r="S172" s="147">
        <v>0</v>
      </c>
      <c r="T172" s="148">
        <f t="shared" ref="T172:T189" si="3">S172*H172</f>
        <v>0</v>
      </c>
      <c r="AR172" s="149" t="s">
        <v>679</v>
      </c>
      <c r="AT172" s="149" t="s">
        <v>284</v>
      </c>
      <c r="AU172" s="149" t="s">
        <v>85</v>
      </c>
      <c r="AY172" s="17" t="s">
        <v>282</v>
      </c>
      <c r="BE172" s="150">
        <f t="shared" ref="BE172:BE189" si="4">IF(N172="základní",J172,0)</f>
        <v>0</v>
      </c>
      <c r="BF172" s="150">
        <f t="shared" ref="BF172:BF189" si="5">IF(N172="snížená",J172,0)</f>
        <v>0</v>
      </c>
      <c r="BG172" s="150">
        <f t="shared" ref="BG172:BG189" si="6">IF(N172="zákl. přenesená",J172,0)</f>
        <v>0</v>
      </c>
      <c r="BH172" s="150">
        <f t="shared" ref="BH172:BH189" si="7">IF(N172="sníž. přenesená",J172,0)</f>
        <v>0</v>
      </c>
      <c r="BI172" s="150">
        <f t="shared" ref="BI172:BI189" si="8">IF(N172="nulová",J172,0)</f>
        <v>0</v>
      </c>
      <c r="BJ172" s="17" t="s">
        <v>83</v>
      </c>
      <c r="BK172" s="150">
        <f t="shared" ref="BK172:BK189" si="9">ROUND(I172*H172,2)</f>
        <v>0</v>
      </c>
      <c r="BL172" s="17" t="s">
        <v>679</v>
      </c>
      <c r="BM172" s="149" t="s">
        <v>555</v>
      </c>
    </row>
    <row r="173" spans="2:65" s="1" customFormat="1" ht="24.2" customHeight="1" x14ac:dyDescent="0.2">
      <c r="B173" s="32"/>
      <c r="C173" s="137" t="s">
        <v>222</v>
      </c>
      <c r="D173" s="137" t="s">
        <v>284</v>
      </c>
      <c r="E173" s="138" t="s">
        <v>4089</v>
      </c>
      <c r="F173" s="139" t="s">
        <v>4090</v>
      </c>
      <c r="G173" s="140" t="s">
        <v>2246</v>
      </c>
      <c r="H173" s="141">
        <v>1</v>
      </c>
      <c r="I173" s="142"/>
      <c r="J173" s="143">
        <f t="shared" si="0"/>
        <v>0</v>
      </c>
      <c r="K173" s="144"/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679</v>
      </c>
      <c r="AT173" s="149" t="s">
        <v>284</v>
      </c>
      <c r="AU173" s="149" t="s">
        <v>85</v>
      </c>
      <c r="AY173" s="17" t="s">
        <v>282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679</v>
      </c>
      <c r="BM173" s="149" t="s">
        <v>566</v>
      </c>
    </row>
    <row r="174" spans="2:65" s="1" customFormat="1" ht="24.2" customHeight="1" x14ac:dyDescent="0.2">
      <c r="B174" s="32"/>
      <c r="C174" s="137" t="s">
        <v>447</v>
      </c>
      <c r="D174" s="137" t="s">
        <v>284</v>
      </c>
      <c r="E174" s="138" t="s">
        <v>4091</v>
      </c>
      <c r="F174" s="139" t="s">
        <v>4092</v>
      </c>
      <c r="G174" s="140" t="s">
        <v>2246</v>
      </c>
      <c r="H174" s="141">
        <v>1</v>
      </c>
      <c r="I174" s="142"/>
      <c r="J174" s="143">
        <f t="shared" si="0"/>
        <v>0</v>
      </c>
      <c r="K174" s="144"/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679</v>
      </c>
      <c r="AT174" s="149" t="s">
        <v>284</v>
      </c>
      <c r="AU174" s="149" t="s">
        <v>85</v>
      </c>
      <c r="AY174" s="17" t="s">
        <v>282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679</v>
      </c>
      <c r="BM174" s="149" t="s">
        <v>580</v>
      </c>
    </row>
    <row r="175" spans="2:65" s="1" customFormat="1" ht="24.2" customHeight="1" x14ac:dyDescent="0.2">
      <c r="B175" s="32"/>
      <c r="C175" s="137" t="s">
        <v>453</v>
      </c>
      <c r="D175" s="137" t="s">
        <v>284</v>
      </c>
      <c r="E175" s="138" t="s">
        <v>4093</v>
      </c>
      <c r="F175" s="139" t="s">
        <v>4094</v>
      </c>
      <c r="G175" s="140" t="s">
        <v>2246</v>
      </c>
      <c r="H175" s="141">
        <v>4</v>
      </c>
      <c r="I175" s="142"/>
      <c r="J175" s="143">
        <f t="shared" si="0"/>
        <v>0</v>
      </c>
      <c r="K175" s="144"/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679</v>
      </c>
      <c r="AT175" s="149" t="s">
        <v>284</v>
      </c>
      <c r="AU175" s="149" t="s">
        <v>85</v>
      </c>
      <c r="AY175" s="17" t="s">
        <v>282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679</v>
      </c>
      <c r="BM175" s="149" t="s">
        <v>615</v>
      </c>
    </row>
    <row r="176" spans="2:65" s="1" customFormat="1" ht="24.2" customHeight="1" x14ac:dyDescent="0.2">
      <c r="B176" s="32"/>
      <c r="C176" s="137" t="s">
        <v>459</v>
      </c>
      <c r="D176" s="137" t="s">
        <v>284</v>
      </c>
      <c r="E176" s="138" t="s">
        <v>4095</v>
      </c>
      <c r="F176" s="139" t="s">
        <v>4096</v>
      </c>
      <c r="G176" s="140" t="s">
        <v>2246</v>
      </c>
      <c r="H176" s="141">
        <v>4</v>
      </c>
      <c r="I176" s="142"/>
      <c r="J176" s="143">
        <f t="shared" si="0"/>
        <v>0</v>
      </c>
      <c r="K176" s="144"/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679</v>
      </c>
      <c r="AT176" s="149" t="s">
        <v>284</v>
      </c>
      <c r="AU176" s="149" t="s">
        <v>85</v>
      </c>
      <c r="AY176" s="17" t="s">
        <v>282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679</v>
      </c>
      <c r="BM176" s="149" t="s">
        <v>623</v>
      </c>
    </row>
    <row r="177" spans="2:65" s="1" customFormat="1" ht="24.2" customHeight="1" x14ac:dyDescent="0.2">
      <c r="B177" s="32"/>
      <c r="C177" s="137" t="s">
        <v>463</v>
      </c>
      <c r="D177" s="137" t="s">
        <v>284</v>
      </c>
      <c r="E177" s="138" t="s">
        <v>4097</v>
      </c>
      <c r="F177" s="139" t="s">
        <v>4098</v>
      </c>
      <c r="G177" s="140" t="s">
        <v>2246</v>
      </c>
      <c r="H177" s="141">
        <v>5</v>
      </c>
      <c r="I177" s="142"/>
      <c r="J177" s="143">
        <f t="shared" si="0"/>
        <v>0</v>
      </c>
      <c r="K177" s="144"/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679</v>
      </c>
      <c r="AT177" s="149" t="s">
        <v>284</v>
      </c>
      <c r="AU177" s="149" t="s">
        <v>85</v>
      </c>
      <c r="AY177" s="17" t="s">
        <v>282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679</v>
      </c>
      <c r="BM177" s="149" t="s">
        <v>631</v>
      </c>
    </row>
    <row r="178" spans="2:65" s="1" customFormat="1" ht="24.2" customHeight="1" x14ac:dyDescent="0.2">
      <c r="B178" s="32"/>
      <c r="C178" s="137" t="s">
        <v>468</v>
      </c>
      <c r="D178" s="137" t="s">
        <v>284</v>
      </c>
      <c r="E178" s="138" t="s">
        <v>4099</v>
      </c>
      <c r="F178" s="139" t="s">
        <v>4100</v>
      </c>
      <c r="G178" s="140" t="s">
        <v>2246</v>
      </c>
      <c r="H178" s="141">
        <v>5</v>
      </c>
      <c r="I178" s="142"/>
      <c r="J178" s="143">
        <f t="shared" si="0"/>
        <v>0</v>
      </c>
      <c r="K178" s="144"/>
      <c r="L178" s="32"/>
      <c r="M178" s="145" t="s">
        <v>1</v>
      </c>
      <c r="N178" s="146" t="s">
        <v>41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679</v>
      </c>
      <c r="AT178" s="149" t="s">
        <v>284</v>
      </c>
      <c r="AU178" s="149" t="s">
        <v>85</v>
      </c>
      <c r="AY178" s="17" t="s">
        <v>282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679</v>
      </c>
      <c r="BM178" s="149" t="s">
        <v>639</v>
      </c>
    </row>
    <row r="179" spans="2:65" s="1" customFormat="1" ht="24.2" customHeight="1" x14ac:dyDescent="0.2">
      <c r="B179" s="32"/>
      <c r="C179" s="137" t="s">
        <v>476</v>
      </c>
      <c r="D179" s="137" t="s">
        <v>284</v>
      </c>
      <c r="E179" s="138" t="s">
        <v>4101</v>
      </c>
      <c r="F179" s="139" t="s">
        <v>4102</v>
      </c>
      <c r="G179" s="140" t="s">
        <v>2246</v>
      </c>
      <c r="H179" s="141">
        <v>2</v>
      </c>
      <c r="I179" s="142"/>
      <c r="J179" s="143">
        <f t="shared" si="0"/>
        <v>0</v>
      </c>
      <c r="K179" s="144"/>
      <c r="L179" s="32"/>
      <c r="M179" s="145" t="s">
        <v>1</v>
      </c>
      <c r="N179" s="146" t="s">
        <v>41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679</v>
      </c>
      <c r="AT179" s="149" t="s">
        <v>284</v>
      </c>
      <c r="AU179" s="149" t="s">
        <v>85</v>
      </c>
      <c r="AY179" s="17" t="s">
        <v>282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679</v>
      </c>
      <c r="BM179" s="149" t="s">
        <v>647</v>
      </c>
    </row>
    <row r="180" spans="2:65" s="1" customFormat="1" ht="24.2" customHeight="1" x14ac:dyDescent="0.2">
      <c r="B180" s="32"/>
      <c r="C180" s="137" t="s">
        <v>482</v>
      </c>
      <c r="D180" s="137" t="s">
        <v>284</v>
      </c>
      <c r="E180" s="138" t="s">
        <v>4103</v>
      </c>
      <c r="F180" s="139" t="s">
        <v>4104</v>
      </c>
      <c r="G180" s="140" t="s">
        <v>2246</v>
      </c>
      <c r="H180" s="141">
        <v>1</v>
      </c>
      <c r="I180" s="142"/>
      <c r="J180" s="143">
        <f t="shared" si="0"/>
        <v>0</v>
      </c>
      <c r="K180" s="144"/>
      <c r="L180" s="32"/>
      <c r="M180" s="145" t="s">
        <v>1</v>
      </c>
      <c r="N180" s="146" t="s">
        <v>41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679</v>
      </c>
      <c r="AT180" s="149" t="s">
        <v>284</v>
      </c>
      <c r="AU180" s="149" t="s">
        <v>85</v>
      </c>
      <c r="AY180" s="17" t="s">
        <v>282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679</v>
      </c>
      <c r="BM180" s="149" t="s">
        <v>655</v>
      </c>
    </row>
    <row r="181" spans="2:65" s="1" customFormat="1" ht="24.2" customHeight="1" x14ac:dyDescent="0.2">
      <c r="B181" s="32"/>
      <c r="C181" s="137" t="s">
        <v>487</v>
      </c>
      <c r="D181" s="137" t="s">
        <v>284</v>
      </c>
      <c r="E181" s="138" t="s">
        <v>4105</v>
      </c>
      <c r="F181" s="139" t="s">
        <v>4106</v>
      </c>
      <c r="G181" s="140" t="s">
        <v>2246</v>
      </c>
      <c r="H181" s="141">
        <v>1</v>
      </c>
      <c r="I181" s="142"/>
      <c r="J181" s="143">
        <f t="shared" si="0"/>
        <v>0</v>
      </c>
      <c r="K181" s="144"/>
      <c r="L181" s="32"/>
      <c r="M181" s="145" t="s">
        <v>1</v>
      </c>
      <c r="N181" s="146" t="s">
        <v>41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679</v>
      </c>
      <c r="AT181" s="149" t="s">
        <v>284</v>
      </c>
      <c r="AU181" s="149" t="s">
        <v>85</v>
      </c>
      <c r="AY181" s="17" t="s">
        <v>282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679</v>
      </c>
      <c r="BM181" s="149" t="s">
        <v>663</v>
      </c>
    </row>
    <row r="182" spans="2:65" s="1" customFormat="1" ht="24.2" customHeight="1" x14ac:dyDescent="0.2">
      <c r="B182" s="32"/>
      <c r="C182" s="137" t="s">
        <v>493</v>
      </c>
      <c r="D182" s="137" t="s">
        <v>284</v>
      </c>
      <c r="E182" s="138" t="s">
        <v>4107</v>
      </c>
      <c r="F182" s="139" t="s">
        <v>4108</v>
      </c>
      <c r="G182" s="140" t="s">
        <v>2246</v>
      </c>
      <c r="H182" s="141">
        <v>1</v>
      </c>
      <c r="I182" s="142"/>
      <c r="J182" s="143">
        <f t="shared" si="0"/>
        <v>0</v>
      </c>
      <c r="K182" s="144"/>
      <c r="L182" s="32"/>
      <c r="M182" s="145" t="s">
        <v>1</v>
      </c>
      <c r="N182" s="146" t="s">
        <v>41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679</v>
      </c>
      <c r="AT182" s="149" t="s">
        <v>284</v>
      </c>
      <c r="AU182" s="149" t="s">
        <v>85</v>
      </c>
      <c r="AY182" s="17" t="s">
        <v>282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679</v>
      </c>
      <c r="BM182" s="149" t="s">
        <v>671</v>
      </c>
    </row>
    <row r="183" spans="2:65" s="1" customFormat="1" ht="16.5" customHeight="1" x14ac:dyDescent="0.2">
      <c r="B183" s="32"/>
      <c r="C183" s="137" t="s">
        <v>498</v>
      </c>
      <c r="D183" s="137" t="s">
        <v>284</v>
      </c>
      <c r="E183" s="138" t="s">
        <v>4109</v>
      </c>
      <c r="F183" s="139" t="s">
        <v>4110</v>
      </c>
      <c r="G183" s="140" t="s">
        <v>2246</v>
      </c>
      <c r="H183" s="141">
        <v>1</v>
      </c>
      <c r="I183" s="142"/>
      <c r="J183" s="143">
        <f t="shared" si="0"/>
        <v>0</v>
      </c>
      <c r="K183" s="144"/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679</v>
      </c>
      <c r="AT183" s="149" t="s">
        <v>284</v>
      </c>
      <c r="AU183" s="149" t="s">
        <v>85</v>
      </c>
      <c r="AY183" s="17" t="s">
        <v>282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679</v>
      </c>
      <c r="BM183" s="149" t="s">
        <v>679</v>
      </c>
    </row>
    <row r="184" spans="2:65" s="1" customFormat="1" ht="24.2" customHeight="1" x14ac:dyDescent="0.2">
      <c r="B184" s="32"/>
      <c r="C184" s="137" t="s">
        <v>503</v>
      </c>
      <c r="D184" s="137" t="s">
        <v>284</v>
      </c>
      <c r="E184" s="138" t="s">
        <v>4111</v>
      </c>
      <c r="F184" s="139" t="s">
        <v>4112</v>
      </c>
      <c r="G184" s="140" t="s">
        <v>2246</v>
      </c>
      <c r="H184" s="141">
        <v>2</v>
      </c>
      <c r="I184" s="142"/>
      <c r="J184" s="143">
        <f t="shared" si="0"/>
        <v>0</v>
      </c>
      <c r="K184" s="144"/>
      <c r="L184" s="32"/>
      <c r="M184" s="145" t="s">
        <v>1</v>
      </c>
      <c r="N184" s="146" t="s">
        <v>41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679</v>
      </c>
      <c r="AT184" s="149" t="s">
        <v>284</v>
      </c>
      <c r="AU184" s="149" t="s">
        <v>85</v>
      </c>
      <c r="AY184" s="17" t="s">
        <v>282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7" t="s">
        <v>83</v>
      </c>
      <c r="BK184" s="150">
        <f t="shared" si="9"/>
        <v>0</v>
      </c>
      <c r="BL184" s="17" t="s">
        <v>679</v>
      </c>
      <c r="BM184" s="149" t="s">
        <v>689</v>
      </c>
    </row>
    <row r="185" spans="2:65" s="1" customFormat="1" ht="24.2" customHeight="1" x14ac:dyDescent="0.2">
      <c r="B185" s="32"/>
      <c r="C185" s="137" t="s">
        <v>508</v>
      </c>
      <c r="D185" s="137" t="s">
        <v>284</v>
      </c>
      <c r="E185" s="138" t="s">
        <v>4113</v>
      </c>
      <c r="F185" s="139" t="s">
        <v>4114</v>
      </c>
      <c r="G185" s="140" t="s">
        <v>2246</v>
      </c>
      <c r="H185" s="141">
        <v>2</v>
      </c>
      <c r="I185" s="142"/>
      <c r="J185" s="143">
        <f t="shared" si="0"/>
        <v>0</v>
      </c>
      <c r="K185" s="144"/>
      <c r="L185" s="32"/>
      <c r="M185" s="145" t="s">
        <v>1</v>
      </c>
      <c r="N185" s="146" t="s">
        <v>41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679</v>
      </c>
      <c r="AT185" s="149" t="s">
        <v>284</v>
      </c>
      <c r="AU185" s="149" t="s">
        <v>85</v>
      </c>
      <c r="AY185" s="17" t="s">
        <v>282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7" t="s">
        <v>83</v>
      </c>
      <c r="BK185" s="150">
        <f t="shared" si="9"/>
        <v>0</v>
      </c>
      <c r="BL185" s="17" t="s">
        <v>679</v>
      </c>
      <c r="BM185" s="149" t="s">
        <v>699</v>
      </c>
    </row>
    <row r="186" spans="2:65" s="1" customFormat="1" ht="24.2" customHeight="1" x14ac:dyDescent="0.2">
      <c r="B186" s="32"/>
      <c r="C186" s="137" t="s">
        <v>513</v>
      </c>
      <c r="D186" s="137" t="s">
        <v>284</v>
      </c>
      <c r="E186" s="138" t="s">
        <v>4115</v>
      </c>
      <c r="F186" s="139" t="s">
        <v>4116</v>
      </c>
      <c r="G186" s="140" t="s">
        <v>2246</v>
      </c>
      <c r="H186" s="141">
        <v>40</v>
      </c>
      <c r="I186" s="142"/>
      <c r="J186" s="143">
        <f t="shared" si="0"/>
        <v>0</v>
      </c>
      <c r="K186" s="144"/>
      <c r="L186" s="32"/>
      <c r="M186" s="145" t="s">
        <v>1</v>
      </c>
      <c r="N186" s="146" t="s">
        <v>41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679</v>
      </c>
      <c r="AT186" s="149" t="s">
        <v>284</v>
      </c>
      <c r="AU186" s="149" t="s">
        <v>85</v>
      </c>
      <c r="AY186" s="17" t="s">
        <v>282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7" t="s">
        <v>83</v>
      </c>
      <c r="BK186" s="150">
        <f t="shared" si="9"/>
        <v>0</v>
      </c>
      <c r="BL186" s="17" t="s">
        <v>679</v>
      </c>
      <c r="BM186" s="149" t="s">
        <v>709</v>
      </c>
    </row>
    <row r="187" spans="2:65" s="1" customFormat="1" ht="24.2" customHeight="1" x14ac:dyDescent="0.2">
      <c r="B187" s="32"/>
      <c r="C187" s="137" t="s">
        <v>518</v>
      </c>
      <c r="D187" s="137" t="s">
        <v>284</v>
      </c>
      <c r="E187" s="138" t="s">
        <v>4117</v>
      </c>
      <c r="F187" s="139" t="s">
        <v>4118</v>
      </c>
      <c r="G187" s="140" t="s">
        <v>2246</v>
      </c>
      <c r="H187" s="141">
        <v>460</v>
      </c>
      <c r="I187" s="142"/>
      <c r="J187" s="143">
        <f t="shared" si="0"/>
        <v>0</v>
      </c>
      <c r="K187" s="144"/>
      <c r="L187" s="32"/>
      <c r="M187" s="145" t="s">
        <v>1</v>
      </c>
      <c r="N187" s="146" t="s">
        <v>41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679</v>
      </c>
      <c r="AT187" s="149" t="s">
        <v>284</v>
      </c>
      <c r="AU187" s="149" t="s">
        <v>85</v>
      </c>
      <c r="AY187" s="17" t="s">
        <v>282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7" t="s">
        <v>83</v>
      </c>
      <c r="BK187" s="150">
        <f t="shared" si="9"/>
        <v>0</v>
      </c>
      <c r="BL187" s="17" t="s">
        <v>679</v>
      </c>
      <c r="BM187" s="149" t="s">
        <v>736</v>
      </c>
    </row>
    <row r="188" spans="2:65" s="1" customFormat="1" ht="24.2" customHeight="1" x14ac:dyDescent="0.2">
      <c r="B188" s="32"/>
      <c r="C188" s="137" t="s">
        <v>523</v>
      </c>
      <c r="D188" s="137" t="s">
        <v>284</v>
      </c>
      <c r="E188" s="138" t="s">
        <v>4119</v>
      </c>
      <c r="F188" s="139" t="s">
        <v>4120</v>
      </c>
      <c r="G188" s="140" t="s">
        <v>2246</v>
      </c>
      <c r="H188" s="141">
        <v>50</v>
      </c>
      <c r="I188" s="142"/>
      <c r="J188" s="143">
        <f t="shared" si="0"/>
        <v>0</v>
      </c>
      <c r="K188" s="144"/>
      <c r="L188" s="32"/>
      <c r="M188" s="145" t="s">
        <v>1</v>
      </c>
      <c r="N188" s="146" t="s">
        <v>41</v>
      </c>
      <c r="P188" s="147">
        <f t="shared" si="1"/>
        <v>0</v>
      </c>
      <c r="Q188" s="147">
        <v>0</v>
      </c>
      <c r="R188" s="147">
        <f t="shared" si="2"/>
        <v>0</v>
      </c>
      <c r="S188" s="147">
        <v>0</v>
      </c>
      <c r="T188" s="148">
        <f t="shared" si="3"/>
        <v>0</v>
      </c>
      <c r="AR188" s="149" t="s">
        <v>679</v>
      </c>
      <c r="AT188" s="149" t="s">
        <v>284</v>
      </c>
      <c r="AU188" s="149" t="s">
        <v>85</v>
      </c>
      <c r="AY188" s="17" t="s">
        <v>282</v>
      </c>
      <c r="BE188" s="150">
        <f t="shared" si="4"/>
        <v>0</v>
      </c>
      <c r="BF188" s="150">
        <f t="shared" si="5"/>
        <v>0</v>
      </c>
      <c r="BG188" s="150">
        <f t="shared" si="6"/>
        <v>0</v>
      </c>
      <c r="BH188" s="150">
        <f t="shared" si="7"/>
        <v>0</v>
      </c>
      <c r="BI188" s="150">
        <f t="shared" si="8"/>
        <v>0</v>
      </c>
      <c r="BJ188" s="17" t="s">
        <v>83</v>
      </c>
      <c r="BK188" s="150">
        <f t="shared" si="9"/>
        <v>0</v>
      </c>
      <c r="BL188" s="17" t="s">
        <v>679</v>
      </c>
      <c r="BM188" s="149" t="s">
        <v>749</v>
      </c>
    </row>
    <row r="189" spans="2:65" s="1" customFormat="1" ht="24.2" customHeight="1" x14ac:dyDescent="0.2">
      <c r="B189" s="32"/>
      <c r="C189" s="137" t="s">
        <v>528</v>
      </c>
      <c r="D189" s="137" t="s">
        <v>284</v>
      </c>
      <c r="E189" s="138" t="s">
        <v>4121</v>
      </c>
      <c r="F189" s="139" t="s">
        <v>4122</v>
      </c>
      <c r="G189" s="140" t="s">
        <v>2246</v>
      </c>
      <c r="H189" s="141">
        <v>1</v>
      </c>
      <c r="I189" s="142"/>
      <c r="J189" s="143">
        <f t="shared" si="0"/>
        <v>0</v>
      </c>
      <c r="K189" s="144"/>
      <c r="L189" s="32"/>
      <c r="M189" s="145" t="s">
        <v>1</v>
      </c>
      <c r="N189" s="146" t="s">
        <v>41</v>
      </c>
      <c r="P189" s="147">
        <f t="shared" si="1"/>
        <v>0</v>
      </c>
      <c r="Q189" s="147">
        <v>0</v>
      </c>
      <c r="R189" s="147">
        <f t="shared" si="2"/>
        <v>0</v>
      </c>
      <c r="S189" s="147">
        <v>0</v>
      </c>
      <c r="T189" s="148">
        <f t="shared" si="3"/>
        <v>0</v>
      </c>
      <c r="AR189" s="149" t="s">
        <v>679</v>
      </c>
      <c r="AT189" s="149" t="s">
        <v>284</v>
      </c>
      <c r="AU189" s="149" t="s">
        <v>85</v>
      </c>
      <c r="AY189" s="17" t="s">
        <v>282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83</v>
      </c>
      <c r="BK189" s="150">
        <f t="shared" si="9"/>
        <v>0</v>
      </c>
      <c r="BL189" s="17" t="s">
        <v>679</v>
      </c>
      <c r="BM189" s="149" t="s">
        <v>765</v>
      </c>
    </row>
    <row r="190" spans="2:65" s="11" customFormat="1" ht="25.9" customHeight="1" x14ac:dyDescent="0.2">
      <c r="B190" s="125"/>
      <c r="D190" s="126" t="s">
        <v>75</v>
      </c>
      <c r="E190" s="127" t="s">
        <v>288</v>
      </c>
      <c r="F190" s="127" t="s">
        <v>4123</v>
      </c>
      <c r="I190" s="128"/>
      <c r="J190" s="129">
        <f>BK190</f>
        <v>0</v>
      </c>
      <c r="L190" s="125"/>
      <c r="M190" s="130"/>
      <c r="P190" s="131">
        <f>SUM(P191:P216)</f>
        <v>0</v>
      </c>
      <c r="R190" s="131">
        <f>SUM(R191:R216)</f>
        <v>0</v>
      </c>
      <c r="T190" s="132">
        <f>SUM(T191:T216)</f>
        <v>0</v>
      </c>
      <c r="AR190" s="126" t="s">
        <v>83</v>
      </c>
      <c r="AT190" s="133" t="s">
        <v>75</v>
      </c>
      <c r="AU190" s="133" t="s">
        <v>76</v>
      </c>
      <c r="AY190" s="126" t="s">
        <v>282</v>
      </c>
      <c r="BK190" s="134">
        <f>SUM(BK191:BK216)</f>
        <v>0</v>
      </c>
    </row>
    <row r="191" spans="2:65" s="1" customFormat="1" ht="33" customHeight="1" x14ac:dyDescent="0.2">
      <c r="B191" s="32"/>
      <c r="C191" s="137" t="s">
        <v>539</v>
      </c>
      <c r="D191" s="137" t="s">
        <v>284</v>
      </c>
      <c r="E191" s="138" t="s">
        <v>4124</v>
      </c>
      <c r="F191" s="139" t="s">
        <v>4125</v>
      </c>
      <c r="G191" s="140" t="s">
        <v>471</v>
      </c>
      <c r="H191" s="141">
        <v>3400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679</v>
      </c>
      <c r="AT191" s="149" t="s">
        <v>284</v>
      </c>
      <c r="AU191" s="149" t="s">
        <v>83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679</v>
      </c>
      <c r="BM191" s="149" t="s">
        <v>775</v>
      </c>
    </row>
    <row r="192" spans="2:65" s="1" customFormat="1" ht="19.5" x14ac:dyDescent="0.2">
      <c r="B192" s="32"/>
      <c r="D192" s="152" t="s">
        <v>3804</v>
      </c>
      <c r="F192" s="198" t="s">
        <v>4126</v>
      </c>
      <c r="I192" s="199"/>
      <c r="L192" s="32"/>
      <c r="M192" s="200"/>
      <c r="T192" s="56"/>
      <c r="AT192" s="17" t="s">
        <v>3804</v>
      </c>
      <c r="AU192" s="17" t="s">
        <v>83</v>
      </c>
    </row>
    <row r="193" spans="2:65" s="1" customFormat="1" ht="33" customHeight="1" x14ac:dyDescent="0.2">
      <c r="B193" s="32"/>
      <c r="C193" s="137" t="s">
        <v>545</v>
      </c>
      <c r="D193" s="137" t="s">
        <v>284</v>
      </c>
      <c r="E193" s="138" t="s">
        <v>4127</v>
      </c>
      <c r="F193" s="139" t="s">
        <v>4128</v>
      </c>
      <c r="G193" s="140" t="s">
        <v>471</v>
      </c>
      <c r="H193" s="141">
        <v>300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679</v>
      </c>
      <c r="AT193" s="149" t="s">
        <v>284</v>
      </c>
      <c r="AU193" s="149" t="s">
        <v>83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679</v>
      </c>
      <c r="BM193" s="149" t="s">
        <v>784</v>
      </c>
    </row>
    <row r="194" spans="2:65" s="1" customFormat="1" ht="19.5" x14ac:dyDescent="0.2">
      <c r="B194" s="32"/>
      <c r="D194" s="152" t="s">
        <v>3804</v>
      </c>
      <c r="F194" s="198" t="s">
        <v>4129</v>
      </c>
      <c r="I194" s="199"/>
      <c r="L194" s="32"/>
      <c r="M194" s="200"/>
      <c r="T194" s="56"/>
      <c r="AT194" s="17" t="s">
        <v>3804</v>
      </c>
      <c r="AU194" s="17" t="s">
        <v>83</v>
      </c>
    </row>
    <row r="195" spans="2:65" s="1" customFormat="1" ht="33" customHeight="1" x14ac:dyDescent="0.2">
      <c r="B195" s="32"/>
      <c r="C195" s="137" t="s">
        <v>550</v>
      </c>
      <c r="D195" s="137" t="s">
        <v>284</v>
      </c>
      <c r="E195" s="138" t="s">
        <v>4130</v>
      </c>
      <c r="F195" s="139" t="s">
        <v>4131</v>
      </c>
      <c r="G195" s="140" t="s">
        <v>471</v>
      </c>
      <c r="H195" s="141">
        <v>1400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679</v>
      </c>
      <c r="AT195" s="149" t="s">
        <v>284</v>
      </c>
      <c r="AU195" s="149" t="s">
        <v>83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679</v>
      </c>
      <c r="BM195" s="149" t="s">
        <v>795</v>
      </c>
    </row>
    <row r="196" spans="2:65" s="1" customFormat="1" ht="19.5" x14ac:dyDescent="0.2">
      <c r="B196" s="32"/>
      <c r="D196" s="152" t="s">
        <v>3804</v>
      </c>
      <c r="F196" s="198" t="s">
        <v>4132</v>
      </c>
      <c r="I196" s="199"/>
      <c r="L196" s="32"/>
      <c r="M196" s="200"/>
      <c r="T196" s="56"/>
      <c r="AT196" s="17" t="s">
        <v>3804</v>
      </c>
      <c r="AU196" s="17" t="s">
        <v>83</v>
      </c>
    </row>
    <row r="197" spans="2:65" s="1" customFormat="1" ht="33" customHeight="1" x14ac:dyDescent="0.2">
      <c r="B197" s="32"/>
      <c r="C197" s="137" t="s">
        <v>555</v>
      </c>
      <c r="D197" s="137" t="s">
        <v>284</v>
      </c>
      <c r="E197" s="138" t="s">
        <v>4133</v>
      </c>
      <c r="F197" s="139" t="s">
        <v>4134</v>
      </c>
      <c r="G197" s="140" t="s">
        <v>471</v>
      </c>
      <c r="H197" s="141">
        <v>200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679</v>
      </c>
      <c r="AT197" s="149" t="s">
        <v>284</v>
      </c>
      <c r="AU197" s="149" t="s">
        <v>83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679</v>
      </c>
      <c r="BM197" s="149" t="s">
        <v>809</v>
      </c>
    </row>
    <row r="198" spans="2:65" s="1" customFormat="1" ht="19.5" x14ac:dyDescent="0.2">
      <c r="B198" s="32"/>
      <c r="D198" s="152" t="s">
        <v>3804</v>
      </c>
      <c r="F198" s="198" t="s">
        <v>4135</v>
      </c>
      <c r="I198" s="199"/>
      <c r="L198" s="32"/>
      <c r="M198" s="200"/>
      <c r="T198" s="56"/>
      <c r="AT198" s="17" t="s">
        <v>3804</v>
      </c>
      <c r="AU198" s="17" t="s">
        <v>83</v>
      </c>
    </row>
    <row r="199" spans="2:65" s="1" customFormat="1" ht="33" customHeight="1" x14ac:dyDescent="0.2">
      <c r="B199" s="32"/>
      <c r="C199" s="137" t="s">
        <v>560</v>
      </c>
      <c r="D199" s="137" t="s">
        <v>284</v>
      </c>
      <c r="E199" s="138" t="s">
        <v>4136</v>
      </c>
      <c r="F199" s="139" t="s">
        <v>4137</v>
      </c>
      <c r="G199" s="140" t="s">
        <v>471</v>
      </c>
      <c r="H199" s="141">
        <v>200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679</v>
      </c>
      <c r="AT199" s="149" t="s">
        <v>284</v>
      </c>
      <c r="AU199" s="149" t="s">
        <v>83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679</v>
      </c>
      <c r="BM199" s="149" t="s">
        <v>817</v>
      </c>
    </row>
    <row r="200" spans="2:65" s="1" customFormat="1" ht="19.5" x14ac:dyDescent="0.2">
      <c r="B200" s="32"/>
      <c r="D200" s="152" t="s">
        <v>3804</v>
      </c>
      <c r="F200" s="198" t="s">
        <v>4138</v>
      </c>
      <c r="I200" s="199"/>
      <c r="L200" s="32"/>
      <c r="M200" s="200"/>
      <c r="T200" s="56"/>
      <c r="AT200" s="17" t="s">
        <v>3804</v>
      </c>
      <c r="AU200" s="17" t="s">
        <v>83</v>
      </c>
    </row>
    <row r="201" spans="2:65" s="1" customFormat="1" ht="33" customHeight="1" x14ac:dyDescent="0.2">
      <c r="B201" s="32"/>
      <c r="C201" s="137" t="s">
        <v>566</v>
      </c>
      <c r="D201" s="137" t="s">
        <v>284</v>
      </c>
      <c r="E201" s="138" t="s">
        <v>4139</v>
      </c>
      <c r="F201" s="139" t="s">
        <v>4140</v>
      </c>
      <c r="G201" s="140" t="s">
        <v>471</v>
      </c>
      <c r="H201" s="141">
        <v>100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679</v>
      </c>
      <c r="AT201" s="149" t="s">
        <v>284</v>
      </c>
      <c r="AU201" s="149" t="s">
        <v>83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679</v>
      </c>
      <c r="BM201" s="149" t="s">
        <v>826</v>
      </c>
    </row>
    <row r="202" spans="2:65" s="1" customFormat="1" ht="19.5" x14ac:dyDescent="0.2">
      <c r="B202" s="32"/>
      <c r="D202" s="152" t="s">
        <v>3804</v>
      </c>
      <c r="F202" s="198" t="s">
        <v>4141</v>
      </c>
      <c r="I202" s="199"/>
      <c r="L202" s="32"/>
      <c r="M202" s="200"/>
      <c r="T202" s="56"/>
      <c r="AT202" s="17" t="s">
        <v>3804</v>
      </c>
      <c r="AU202" s="17" t="s">
        <v>83</v>
      </c>
    </row>
    <row r="203" spans="2:65" s="1" customFormat="1" ht="66.75" customHeight="1" x14ac:dyDescent="0.2">
      <c r="B203" s="32"/>
      <c r="C203" s="137" t="s">
        <v>574</v>
      </c>
      <c r="D203" s="137" t="s">
        <v>284</v>
      </c>
      <c r="E203" s="138" t="s">
        <v>4142</v>
      </c>
      <c r="F203" s="139" t="s">
        <v>4143</v>
      </c>
      <c r="G203" s="140" t="s">
        <v>471</v>
      </c>
      <c r="H203" s="141">
        <v>10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679</v>
      </c>
      <c r="AT203" s="149" t="s">
        <v>284</v>
      </c>
      <c r="AU203" s="149" t="s">
        <v>83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679</v>
      </c>
      <c r="BM203" s="149" t="s">
        <v>836</v>
      </c>
    </row>
    <row r="204" spans="2:65" s="1" customFormat="1" ht="97.5" x14ac:dyDescent="0.2">
      <c r="B204" s="32"/>
      <c r="D204" s="152" t="s">
        <v>3804</v>
      </c>
      <c r="F204" s="198" t="s">
        <v>4144</v>
      </c>
      <c r="I204" s="199"/>
      <c r="L204" s="32"/>
      <c r="M204" s="200"/>
      <c r="T204" s="56"/>
      <c r="AT204" s="17" t="s">
        <v>3804</v>
      </c>
      <c r="AU204" s="17" t="s">
        <v>83</v>
      </c>
    </row>
    <row r="205" spans="2:65" s="1" customFormat="1" ht="66.75" customHeight="1" x14ac:dyDescent="0.2">
      <c r="B205" s="32"/>
      <c r="C205" s="137" t="s">
        <v>580</v>
      </c>
      <c r="D205" s="137" t="s">
        <v>284</v>
      </c>
      <c r="E205" s="138" t="s">
        <v>4145</v>
      </c>
      <c r="F205" s="139" t="s">
        <v>4146</v>
      </c>
      <c r="G205" s="140" t="s">
        <v>471</v>
      </c>
      <c r="H205" s="141">
        <v>20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679</v>
      </c>
      <c r="AT205" s="149" t="s">
        <v>284</v>
      </c>
      <c r="AU205" s="149" t="s">
        <v>83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679</v>
      </c>
      <c r="BM205" s="149" t="s">
        <v>845</v>
      </c>
    </row>
    <row r="206" spans="2:65" s="1" customFormat="1" ht="97.5" x14ac:dyDescent="0.2">
      <c r="B206" s="32"/>
      <c r="D206" s="152" t="s">
        <v>3804</v>
      </c>
      <c r="F206" s="198" t="s">
        <v>4147</v>
      </c>
      <c r="I206" s="199"/>
      <c r="L206" s="32"/>
      <c r="M206" s="200"/>
      <c r="T206" s="56"/>
      <c r="AT206" s="17" t="s">
        <v>3804</v>
      </c>
      <c r="AU206" s="17" t="s">
        <v>83</v>
      </c>
    </row>
    <row r="207" spans="2:65" s="1" customFormat="1" ht="55.5" customHeight="1" x14ac:dyDescent="0.2">
      <c r="B207" s="32"/>
      <c r="C207" s="137" t="s">
        <v>610</v>
      </c>
      <c r="D207" s="137" t="s">
        <v>284</v>
      </c>
      <c r="E207" s="138" t="s">
        <v>4148</v>
      </c>
      <c r="F207" s="139" t="s">
        <v>4149</v>
      </c>
      <c r="G207" s="140" t="s">
        <v>471</v>
      </c>
      <c r="H207" s="141">
        <v>1000</v>
      </c>
      <c r="I207" s="142"/>
      <c r="J207" s="143">
        <f t="shared" ref="J207:J216" si="10">ROUND(I207*H207,2)</f>
        <v>0</v>
      </c>
      <c r="K207" s="144"/>
      <c r="L207" s="32"/>
      <c r="M207" s="145" t="s">
        <v>1</v>
      </c>
      <c r="N207" s="146" t="s">
        <v>41</v>
      </c>
      <c r="P207" s="147">
        <f t="shared" ref="P207:P216" si="11">O207*H207</f>
        <v>0</v>
      </c>
      <c r="Q207" s="147">
        <v>0</v>
      </c>
      <c r="R207" s="147">
        <f t="shared" ref="R207:R216" si="12">Q207*H207</f>
        <v>0</v>
      </c>
      <c r="S207" s="147">
        <v>0</v>
      </c>
      <c r="T207" s="148">
        <f t="shared" ref="T207:T216" si="13">S207*H207</f>
        <v>0</v>
      </c>
      <c r="AR207" s="149" t="s">
        <v>679</v>
      </c>
      <c r="AT207" s="149" t="s">
        <v>284</v>
      </c>
      <c r="AU207" s="149" t="s">
        <v>83</v>
      </c>
      <c r="AY207" s="17" t="s">
        <v>282</v>
      </c>
      <c r="BE207" s="150">
        <f t="shared" ref="BE207:BE216" si="14">IF(N207="základní",J207,0)</f>
        <v>0</v>
      </c>
      <c r="BF207" s="150">
        <f t="shared" ref="BF207:BF216" si="15">IF(N207="snížená",J207,0)</f>
        <v>0</v>
      </c>
      <c r="BG207" s="150">
        <f t="shared" ref="BG207:BG216" si="16">IF(N207="zákl. přenesená",J207,0)</f>
        <v>0</v>
      </c>
      <c r="BH207" s="150">
        <f t="shared" ref="BH207:BH216" si="17">IF(N207="sníž. přenesená",J207,0)</f>
        <v>0</v>
      </c>
      <c r="BI207" s="150">
        <f t="shared" ref="BI207:BI216" si="18">IF(N207="nulová",J207,0)</f>
        <v>0</v>
      </c>
      <c r="BJ207" s="17" t="s">
        <v>83</v>
      </c>
      <c r="BK207" s="150">
        <f t="shared" ref="BK207:BK216" si="19">ROUND(I207*H207,2)</f>
        <v>0</v>
      </c>
      <c r="BL207" s="17" t="s">
        <v>679</v>
      </c>
      <c r="BM207" s="149" t="s">
        <v>855</v>
      </c>
    </row>
    <row r="208" spans="2:65" s="1" customFormat="1" ht="55.5" customHeight="1" x14ac:dyDescent="0.2">
      <c r="B208" s="32"/>
      <c r="C208" s="137" t="s">
        <v>615</v>
      </c>
      <c r="D208" s="137" t="s">
        <v>284</v>
      </c>
      <c r="E208" s="138" t="s">
        <v>4150</v>
      </c>
      <c r="F208" s="139" t="s">
        <v>4151</v>
      </c>
      <c r="G208" s="140" t="s">
        <v>471</v>
      </c>
      <c r="H208" s="141">
        <v>200</v>
      </c>
      <c r="I208" s="142"/>
      <c r="J208" s="143">
        <f t="shared" si="10"/>
        <v>0</v>
      </c>
      <c r="K208" s="144"/>
      <c r="L208" s="32"/>
      <c r="M208" s="145" t="s">
        <v>1</v>
      </c>
      <c r="N208" s="146" t="s">
        <v>41</v>
      </c>
      <c r="P208" s="147">
        <f t="shared" si="11"/>
        <v>0</v>
      </c>
      <c r="Q208" s="147">
        <v>0</v>
      </c>
      <c r="R208" s="147">
        <f t="shared" si="12"/>
        <v>0</v>
      </c>
      <c r="S208" s="147">
        <v>0</v>
      </c>
      <c r="T208" s="148">
        <f t="shared" si="13"/>
        <v>0</v>
      </c>
      <c r="AR208" s="149" t="s">
        <v>679</v>
      </c>
      <c r="AT208" s="149" t="s">
        <v>284</v>
      </c>
      <c r="AU208" s="149" t="s">
        <v>83</v>
      </c>
      <c r="AY208" s="17" t="s">
        <v>282</v>
      </c>
      <c r="BE208" s="150">
        <f t="shared" si="14"/>
        <v>0</v>
      </c>
      <c r="BF208" s="150">
        <f t="shared" si="15"/>
        <v>0</v>
      </c>
      <c r="BG208" s="150">
        <f t="shared" si="16"/>
        <v>0</v>
      </c>
      <c r="BH208" s="150">
        <f t="shared" si="17"/>
        <v>0</v>
      </c>
      <c r="BI208" s="150">
        <f t="shared" si="18"/>
        <v>0</v>
      </c>
      <c r="BJ208" s="17" t="s">
        <v>83</v>
      </c>
      <c r="BK208" s="150">
        <f t="shared" si="19"/>
        <v>0</v>
      </c>
      <c r="BL208" s="17" t="s">
        <v>679</v>
      </c>
      <c r="BM208" s="149" t="s">
        <v>868</v>
      </c>
    </row>
    <row r="209" spans="2:65" s="1" customFormat="1" ht="16.5" customHeight="1" x14ac:dyDescent="0.2">
      <c r="B209" s="32"/>
      <c r="C209" s="137" t="s">
        <v>619</v>
      </c>
      <c r="D209" s="137" t="s">
        <v>284</v>
      </c>
      <c r="E209" s="138" t="s">
        <v>4152</v>
      </c>
      <c r="F209" s="139" t="s">
        <v>4153</v>
      </c>
      <c r="G209" s="140" t="s">
        <v>3565</v>
      </c>
      <c r="H209" s="141">
        <v>1</v>
      </c>
      <c r="I209" s="142"/>
      <c r="J209" s="143">
        <f t="shared" si="10"/>
        <v>0</v>
      </c>
      <c r="K209" s="144"/>
      <c r="L209" s="32"/>
      <c r="M209" s="145" t="s">
        <v>1</v>
      </c>
      <c r="N209" s="146" t="s">
        <v>41</v>
      </c>
      <c r="P209" s="147">
        <f t="shared" si="11"/>
        <v>0</v>
      </c>
      <c r="Q209" s="147">
        <v>0</v>
      </c>
      <c r="R209" s="147">
        <f t="shared" si="12"/>
        <v>0</v>
      </c>
      <c r="S209" s="147">
        <v>0</v>
      </c>
      <c r="T209" s="148">
        <f t="shared" si="13"/>
        <v>0</v>
      </c>
      <c r="AR209" s="149" t="s">
        <v>679</v>
      </c>
      <c r="AT209" s="149" t="s">
        <v>284</v>
      </c>
      <c r="AU209" s="149" t="s">
        <v>83</v>
      </c>
      <c r="AY209" s="17" t="s">
        <v>282</v>
      </c>
      <c r="BE209" s="150">
        <f t="shared" si="14"/>
        <v>0</v>
      </c>
      <c r="BF209" s="150">
        <f t="shared" si="15"/>
        <v>0</v>
      </c>
      <c r="BG209" s="150">
        <f t="shared" si="16"/>
        <v>0</v>
      </c>
      <c r="BH209" s="150">
        <f t="shared" si="17"/>
        <v>0</v>
      </c>
      <c r="BI209" s="150">
        <f t="shared" si="18"/>
        <v>0</v>
      </c>
      <c r="BJ209" s="17" t="s">
        <v>83</v>
      </c>
      <c r="BK209" s="150">
        <f t="shared" si="19"/>
        <v>0</v>
      </c>
      <c r="BL209" s="17" t="s">
        <v>679</v>
      </c>
      <c r="BM209" s="149" t="s">
        <v>881</v>
      </c>
    </row>
    <row r="210" spans="2:65" s="1" customFormat="1" ht="33" customHeight="1" x14ac:dyDescent="0.2">
      <c r="B210" s="32"/>
      <c r="C210" s="137" t="s">
        <v>623</v>
      </c>
      <c r="D210" s="137" t="s">
        <v>284</v>
      </c>
      <c r="E210" s="138" t="s">
        <v>4154</v>
      </c>
      <c r="F210" s="139" t="s">
        <v>4155</v>
      </c>
      <c r="G210" s="140" t="s">
        <v>3565</v>
      </c>
      <c r="H210" s="141">
        <v>1</v>
      </c>
      <c r="I210" s="142"/>
      <c r="J210" s="143">
        <f t="shared" si="10"/>
        <v>0</v>
      </c>
      <c r="K210" s="144"/>
      <c r="L210" s="32"/>
      <c r="M210" s="145" t="s">
        <v>1</v>
      </c>
      <c r="N210" s="146" t="s">
        <v>41</v>
      </c>
      <c r="P210" s="147">
        <f t="shared" si="11"/>
        <v>0</v>
      </c>
      <c r="Q210" s="147">
        <v>0</v>
      </c>
      <c r="R210" s="147">
        <f t="shared" si="12"/>
        <v>0</v>
      </c>
      <c r="S210" s="147">
        <v>0</v>
      </c>
      <c r="T210" s="148">
        <f t="shared" si="13"/>
        <v>0</v>
      </c>
      <c r="AR210" s="149" t="s">
        <v>679</v>
      </c>
      <c r="AT210" s="149" t="s">
        <v>284</v>
      </c>
      <c r="AU210" s="149" t="s">
        <v>83</v>
      </c>
      <c r="AY210" s="17" t="s">
        <v>282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83</v>
      </c>
      <c r="BK210" s="150">
        <f t="shared" si="19"/>
        <v>0</v>
      </c>
      <c r="BL210" s="17" t="s">
        <v>679</v>
      </c>
      <c r="BM210" s="149" t="s">
        <v>893</v>
      </c>
    </row>
    <row r="211" spans="2:65" s="1" customFormat="1" ht="24.2" customHeight="1" x14ac:dyDescent="0.2">
      <c r="B211" s="32"/>
      <c r="C211" s="137" t="s">
        <v>627</v>
      </c>
      <c r="D211" s="137" t="s">
        <v>284</v>
      </c>
      <c r="E211" s="138" t="s">
        <v>4156</v>
      </c>
      <c r="F211" s="139" t="s">
        <v>4157</v>
      </c>
      <c r="G211" s="140" t="s">
        <v>3565</v>
      </c>
      <c r="H211" s="141">
        <v>1</v>
      </c>
      <c r="I211" s="142"/>
      <c r="J211" s="143">
        <f t="shared" si="10"/>
        <v>0</v>
      </c>
      <c r="K211" s="144"/>
      <c r="L211" s="32"/>
      <c r="M211" s="145" t="s">
        <v>1</v>
      </c>
      <c r="N211" s="146" t="s">
        <v>41</v>
      </c>
      <c r="P211" s="147">
        <f t="shared" si="11"/>
        <v>0</v>
      </c>
      <c r="Q211" s="147">
        <v>0</v>
      </c>
      <c r="R211" s="147">
        <f t="shared" si="12"/>
        <v>0</v>
      </c>
      <c r="S211" s="147">
        <v>0</v>
      </c>
      <c r="T211" s="148">
        <f t="shared" si="13"/>
        <v>0</v>
      </c>
      <c r="AR211" s="149" t="s">
        <v>679</v>
      </c>
      <c r="AT211" s="149" t="s">
        <v>284</v>
      </c>
      <c r="AU211" s="149" t="s">
        <v>83</v>
      </c>
      <c r="AY211" s="17" t="s">
        <v>282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83</v>
      </c>
      <c r="BK211" s="150">
        <f t="shared" si="19"/>
        <v>0</v>
      </c>
      <c r="BL211" s="17" t="s">
        <v>679</v>
      </c>
      <c r="BM211" s="149" t="s">
        <v>901</v>
      </c>
    </row>
    <row r="212" spans="2:65" s="1" customFormat="1" ht="24.2" customHeight="1" x14ac:dyDescent="0.2">
      <c r="B212" s="32"/>
      <c r="C212" s="137" t="s">
        <v>631</v>
      </c>
      <c r="D212" s="137" t="s">
        <v>284</v>
      </c>
      <c r="E212" s="138" t="s">
        <v>4158</v>
      </c>
      <c r="F212" s="139" t="s">
        <v>4159</v>
      </c>
      <c r="G212" s="140" t="s">
        <v>3565</v>
      </c>
      <c r="H212" s="141">
        <v>1</v>
      </c>
      <c r="I212" s="142"/>
      <c r="J212" s="143">
        <f t="shared" si="10"/>
        <v>0</v>
      </c>
      <c r="K212" s="144"/>
      <c r="L212" s="32"/>
      <c r="M212" s="145" t="s">
        <v>1</v>
      </c>
      <c r="N212" s="146" t="s">
        <v>41</v>
      </c>
      <c r="P212" s="147">
        <f t="shared" si="11"/>
        <v>0</v>
      </c>
      <c r="Q212" s="147">
        <v>0</v>
      </c>
      <c r="R212" s="147">
        <f t="shared" si="12"/>
        <v>0</v>
      </c>
      <c r="S212" s="147">
        <v>0</v>
      </c>
      <c r="T212" s="148">
        <f t="shared" si="13"/>
        <v>0</v>
      </c>
      <c r="AR212" s="149" t="s">
        <v>679</v>
      </c>
      <c r="AT212" s="149" t="s">
        <v>284</v>
      </c>
      <c r="AU212" s="149" t="s">
        <v>83</v>
      </c>
      <c r="AY212" s="17" t="s">
        <v>282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83</v>
      </c>
      <c r="BK212" s="150">
        <f t="shared" si="19"/>
        <v>0</v>
      </c>
      <c r="BL212" s="17" t="s">
        <v>679</v>
      </c>
      <c r="BM212" s="149" t="s">
        <v>922</v>
      </c>
    </row>
    <row r="213" spans="2:65" s="1" customFormat="1" ht="66.75" customHeight="1" x14ac:dyDescent="0.2">
      <c r="B213" s="32"/>
      <c r="C213" s="137" t="s">
        <v>635</v>
      </c>
      <c r="D213" s="137" t="s">
        <v>284</v>
      </c>
      <c r="E213" s="138" t="s">
        <v>4160</v>
      </c>
      <c r="F213" s="139" t="s">
        <v>4161</v>
      </c>
      <c r="G213" s="140" t="s">
        <v>2246</v>
      </c>
      <c r="H213" s="141">
        <v>300</v>
      </c>
      <c r="I213" s="142"/>
      <c r="J213" s="143">
        <f t="shared" si="10"/>
        <v>0</v>
      </c>
      <c r="K213" s="144"/>
      <c r="L213" s="32"/>
      <c r="M213" s="145" t="s">
        <v>1</v>
      </c>
      <c r="N213" s="146" t="s">
        <v>41</v>
      </c>
      <c r="P213" s="147">
        <f t="shared" si="11"/>
        <v>0</v>
      </c>
      <c r="Q213" s="147">
        <v>0</v>
      </c>
      <c r="R213" s="147">
        <f t="shared" si="12"/>
        <v>0</v>
      </c>
      <c r="S213" s="147">
        <v>0</v>
      </c>
      <c r="T213" s="148">
        <f t="shared" si="13"/>
        <v>0</v>
      </c>
      <c r="AR213" s="149" t="s">
        <v>679</v>
      </c>
      <c r="AT213" s="149" t="s">
        <v>284</v>
      </c>
      <c r="AU213" s="149" t="s">
        <v>83</v>
      </c>
      <c r="AY213" s="17" t="s">
        <v>282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679</v>
      </c>
      <c r="BM213" s="149" t="s">
        <v>935</v>
      </c>
    </row>
    <row r="214" spans="2:65" s="1" customFormat="1" ht="16.5" customHeight="1" x14ac:dyDescent="0.2">
      <c r="B214" s="32"/>
      <c r="C214" s="137" t="s">
        <v>639</v>
      </c>
      <c r="D214" s="137" t="s">
        <v>284</v>
      </c>
      <c r="E214" s="138" t="s">
        <v>4162</v>
      </c>
      <c r="F214" s="139" t="s">
        <v>4163</v>
      </c>
      <c r="G214" s="140" t="s">
        <v>3565</v>
      </c>
      <c r="H214" s="141">
        <v>1</v>
      </c>
      <c r="I214" s="142"/>
      <c r="J214" s="143">
        <f t="shared" si="10"/>
        <v>0</v>
      </c>
      <c r="K214" s="144"/>
      <c r="L214" s="32"/>
      <c r="M214" s="145" t="s">
        <v>1</v>
      </c>
      <c r="N214" s="146" t="s">
        <v>41</v>
      </c>
      <c r="P214" s="147">
        <f t="shared" si="11"/>
        <v>0</v>
      </c>
      <c r="Q214" s="147">
        <v>0</v>
      </c>
      <c r="R214" s="147">
        <f t="shared" si="12"/>
        <v>0</v>
      </c>
      <c r="S214" s="147">
        <v>0</v>
      </c>
      <c r="T214" s="148">
        <f t="shared" si="13"/>
        <v>0</v>
      </c>
      <c r="AR214" s="149" t="s">
        <v>679</v>
      </c>
      <c r="AT214" s="149" t="s">
        <v>284</v>
      </c>
      <c r="AU214" s="149" t="s">
        <v>83</v>
      </c>
      <c r="AY214" s="17" t="s">
        <v>282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679</v>
      </c>
      <c r="BM214" s="149" t="s">
        <v>951</v>
      </c>
    </row>
    <row r="215" spans="2:65" s="1" customFormat="1" ht="16.5" customHeight="1" x14ac:dyDescent="0.2">
      <c r="B215" s="32"/>
      <c r="C215" s="137" t="s">
        <v>643</v>
      </c>
      <c r="D215" s="137" t="s">
        <v>284</v>
      </c>
      <c r="E215" s="138" t="s">
        <v>4164</v>
      </c>
      <c r="F215" s="139" t="s">
        <v>4165</v>
      </c>
      <c r="G215" s="140" t="s">
        <v>3565</v>
      </c>
      <c r="H215" s="141">
        <v>1</v>
      </c>
      <c r="I215" s="142"/>
      <c r="J215" s="143">
        <f t="shared" si="10"/>
        <v>0</v>
      </c>
      <c r="K215" s="144"/>
      <c r="L215" s="32"/>
      <c r="M215" s="145" t="s">
        <v>1</v>
      </c>
      <c r="N215" s="146" t="s">
        <v>41</v>
      </c>
      <c r="P215" s="147">
        <f t="shared" si="11"/>
        <v>0</v>
      </c>
      <c r="Q215" s="147">
        <v>0</v>
      </c>
      <c r="R215" s="147">
        <f t="shared" si="12"/>
        <v>0</v>
      </c>
      <c r="S215" s="147">
        <v>0</v>
      </c>
      <c r="T215" s="148">
        <f t="shared" si="13"/>
        <v>0</v>
      </c>
      <c r="AR215" s="149" t="s">
        <v>679</v>
      </c>
      <c r="AT215" s="149" t="s">
        <v>284</v>
      </c>
      <c r="AU215" s="149" t="s">
        <v>83</v>
      </c>
      <c r="AY215" s="17" t="s">
        <v>282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679</v>
      </c>
      <c r="BM215" s="149" t="s">
        <v>964</v>
      </c>
    </row>
    <row r="216" spans="2:65" s="1" customFormat="1" ht="16.5" customHeight="1" x14ac:dyDescent="0.2">
      <c r="B216" s="32"/>
      <c r="C216" s="137" t="s">
        <v>647</v>
      </c>
      <c r="D216" s="137" t="s">
        <v>284</v>
      </c>
      <c r="E216" s="138" t="s">
        <v>4166</v>
      </c>
      <c r="F216" s="139" t="s">
        <v>4167</v>
      </c>
      <c r="G216" s="140" t="s">
        <v>3565</v>
      </c>
      <c r="H216" s="141">
        <v>1</v>
      </c>
      <c r="I216" s="142"/>
      <c r="J216" s="143">
        <f t="shared" si="10"/>
        <v>0</v>
      </c>
      <c r="K216" s="144"/>
      <c r="L216" s="32"/>
      <c r="M216" s="145" t="s">
        <v>1</v>
      </c>
      <c r="N216" s="146" t="s">
        <v>41</v>
      </c>
      <c r="P216" s="147">
        <f t="shared" si="11"/>
        <v>0</v>
      </c>
      <c r="Q216" s="147">
        <v>0</v>
      </c>
      <c r="R216" s="147">
        <f t="shared" si="12"/>
        <v>0</v>
      </c>
      <c r="S216" s="147">
        <v>0</v>
      </c>
      <c r="T216" s="148">
        <f t="shared" si="13"/>
        <v>0</v>
      </c>
      <c r="AR216" s="149" t="s">
        <v>679</v>
      </c>
      <c r="AT216" s="149" t="s">
        <v>284</v>
      </c>
      <c r="AU216" s="149" t="s">
        <v>83</v>
      </c>
      <c r="AY216" s="17" t="s">
        <v>282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679</v>
      </c>
      <c r="BM216" s="149" t="s">
        <v>973</v>
      </c>
    </row>
    <row r="217" spans="2:65" s="11" customFormat="1" ht="25.9" customHeight="1" x14ac:dyDescent="0.2">
      <c r="B217" s="125"/>
      <c r="D217" s="126" t="s">
        <v>75</v>
      </c>
      <c r="E217" s="127" t="s">
        <v>889</v>
      </c>
      <c r="F217" s="127" t="s">
        <v>4168</v>
      </c>
      <c r="I217" s="128"/>
      <c r="J217" s="129">
        <f>BK217</f>
        <v>0</v>
      </c>
      <c r="L217" s="125"/>
      <c r="M217" s="130"/>
      <c r="P217" s="131">
        <f>SUM(P218:P228)</f>
        <v>0</v>
      </c>
      <c r="R217" s="131">
        <f>SUM(R218:R228)</f>
        <v>0</v>
      </c>
      <c r="T217" s="132">
        <f>SUM(T218:T228)</f>
        <v>0</v>
      </c>
      <c r="AR217" s="126" t="s">
        <v>83</v>
      </c>
      <c r="AT217" s="133" t="s">
        <v>75</v>
      </c>
      <c r="AU217" s="133" t="s">
        <v>76</v>
      </c>
      <c r="AY217" s="126" t="s">
        <v>282</v>
      </c>
      <c r="BK217" s="134">
        <f>SUM(BK218:BK228)</f>
        <v>0</v>
      </c>
    </row>
    <row r="218" spans="2:65" s="1" customFormat="1" ht="37.9" customHeight="1" x14ac:dyDescent="0.2">
      <c r="B218" s="32"/>
      <c r="C218" s="137" t="s">
        <v>651</v>
      </c>
      <c r="D218" s="137" t="s">
        <v>284</v>
      </c>
      <c r="E218" s="138" t="s">
        <v>4169</v>
      </c>
      <c r="F218" s="139" t="s">
        <v>4170</v>
      </c>
      <c r="G218" s="140" t="s">
        <v>3565</v>
      </c>
      <c r="H218" s="141">
        <v>1</v>
      </c>
      <c r="I218" s="142"/>
      <c r="J218" s="143">
        <f t="shared" ref="J218:J228" si="20">ROUND(I218*H218,2)</f>
        <v>0</v>
      </c>
      <c r="K218" s="144"/>
      <c r="L218" s="32"/>
      <c r="M218" s="145" t="s">
        <v>1</v>
      </c>
      <c r="N218" s="146" t="s">
        <v>41</v>
      </c>
      <c r="P218" s="147">
        <f t="shared" ref="P218:P228" si="21">O218*H218</f>
        <v>0</v>
      </c>
      <c r="Q218" s="147">
        <v>0</v>
      </c>
      <c r="R218" s="147">
        <f t="shared" ref="R218:R228" si="22">Q218*H218</f>
        <v>0</v>
      </c>
      <c r="S218" s="147">
        <v>0</v>
      </c>
      <c r="T218" s="148">
        <f t="shared" ref="T218:T228" si="23">S218*H218</f>
        <v>0</v>
      </c>
      <c r="AR218" s="149" t="s">
        <v>679</v>
      </c>
      <c r="AT218" s="149" t="s">
        <v>284</v>
      </c>
      <c r="AU218" s="149" t="s">
        <v>83</v>
      </c>
      <c r="AY218" s="17" t="s">
        <v>282</v>
      </c>
      <c r="BE218" s="150">
        <f t="shared" ref="BE218:BE228" si="24">IF(N218="základní",J218,0)</f>
        <v>0</v>
      </c>
      <c r="BF218" s="150">
        <f t="shared" ref="BF218:BF228" si="25">IF(N218="snížená",J218,0)</f>
        <v>0</v>
      </c>
      <c r="BG218" s="150">
        <f t="shared" ref="BG218:BG228" si="26">IF(N218="zákl. přenesená",J218,0)</f>
        <v>0</v>
      </c>
      <c r="BH218" s="150">
        <f t="shared" ref="BH218:BH228" si="27">IF(N218="sníž. přenesená",J218,0)</f>
        <v>0</v>
      </c>
      <c r="BI218" s="150">
        <f t="shared" ref="BI218:BI228" si="28">IF(N218="nulová",J218,0)</f>
        <v>0</v>
      </c>
      <c r="BJ218" s="17" t="s">
        <v>83</v>
      </c>
      <c r="BK218" s="150">
        <f t="shared" ref="BK218:BK228" si="29">ROUND(I218*H218,2)</f>
        <v>0</v>
      </c>
      <c r="BL218" s="17" t="s">
        <v>679</v>
      </c>
      <c r="BM218" s="149" t="s">
        <v>981</v>
      </c>
    </row>
    <row r="219" spans="2:65" s="1" customFormat="1" ht="16.5" customHeight="1" x14ac:dyDescent="0.2">
      <c r="B219" s="32"/>
      <c r="C219" s="137" t="s">
        <v>655</v>
      </c>
      <c r="D219" s="137" t="s">
        <v>284</v>
      </c>
      <c r="E219" s="138" t="s">
        <v>4171</v>
      </c>
      <c r="F219" s="139" t="s">
        <v>4172</v>
      </c>
      <c r="G219" s="140" t="s">
        <v>2246</v>
      </c>
      <c r="H219" s="141">
        <v>120</v>
      </c>
      <c r="I219" s="142"/>
      <c r="J219" s="143">
        <f t="shared" si="20"/>
        <v>0</v>
      </c>
      <c r="K219" s="144"/>
      <c r="L219" s="32"/>
      <c r="M219" s="145" t="s">
        <v>1</v>
      </c>
      <c r="N219" s="146" t="s">
        <v>41</v>
      </c>
      <c r="P219" s="147">
        <f t="shared" si="21"/>
        <v>0</v>
      </c>
      <c r="Q219" s="147">
        <v>0</v>
      </c>
      <c r="R219" s="147">
        <f t="shared" si="22"/>
        <v>0</v>
      </c>
      <c r="S219" s="147">
        <v>0</v>
      </c>
      <c r="T219" s="148">
        <f t="shared" si="23"/>
        <v>0</v>
      </c>
      <c r="AR219" s="149" t="s">
        <v>679</v>
      </c>
      <c r="AT219" s="149" t="s">
        <v>284</v>
      </c>
      <c r="AU219" s="149" t="s">
        <v>83</v>
      </c>
      <c r="AY219" s="17" t="s">
        <v>282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679</v>
      </c>
      <c r="BM219" s="149" t="s">
        <v>992</v>
      </c>
    </row>
    <row r="220" spans="2:65" s="1" customFormat="1" ht="24.2" customHeight="1" x14ac:dyDescent="0.2">
      <c r="B220" s="32"/>
      <c r="C220" s="137" t="s">
        <v>659</v>
      </c>
      <c r="D220" s="137" t="s">
        <v>284</v>
      </c>
      <c r="E220" s="138" t="s">
        <v>4173</v>
      </c>
      <c r="F220" s="139" t="s">
        <v>4174</v>
      </c>
      <c r="G220" s="140" t="s">
        <v>2246</v>
      </c>
      <c r="H220" s="141">
        <v>10</v>
      </c>
      <c r="I220" s="142"/>
      <c r="J220" s="143">
        <f t="shared" si="20"/>
        <v>0</v>
      </c>
      <c r="K220" s="144"/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679</v>
      </c>
      <c r="AT220" s="149" t="s">
        <v>284</v>
      </c>
      <c r="AU220" s="149" t="s">
        <v>83</v>
      </c>
      <c r="AY220" s="17" t="s">
        <v>282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679</v>
      </c>
      <c r="BM220" s="149" t="s">
        <v>1007</v>
      </c>
    </row>
    <row r="221" spans="2:65" s="1" customFormat="1" ht="24.2" customHeight="1" x14ac:dyDescent="0.2">
      <c r="B221" s="32"/>
      <c r="C221" s="137" t="s">
        <v>663</v>
      </c>
      <c r="D221" s="137" t="s">
        <v>284</v>
      </c>
      <c r="E221" s="138" t="s">
        <v>4175</v>
      </c>
      <c r="F221" s="139" t="s">
        <v>4176</v>
      </c>
      <c r="G221" s="140" t="s">
        <v>3565</v>
      </c>
      <c r="H221" s="141">
        <v>1</v>
      </c>
      <c r="I221" s="142"/>
      <c r="J221" s="143">
        <f t="shared" si="20"/>
        <v>0</v>
      </c>
      <c r="K221" s="144"/>
      <c r="L221" s="32"/>
      <c r="M221" s="145" t="s">
        <v>1</v>
      </c>
      <c r="N221" s="146" t="s">
        <v>41</v>
      </c>
      <c r="P221" s="147">
        <f t="shared" si="21"/>
        <v>0</v>
      </c>
      <c r="Q221" s="147">
        <v>0</v>
      </c>
      <c r="R221" s="147">
        <f t="shared" si="22"/>
        <v>0</v>
      </c>
      <c r="S221" s="147">
        <v>0</v>
      </c>
      <c r="T221" s="148">
        <f t="shared" si="23"/>
        <v>0</v>
      </c>
      <c r="AR221" s="149" t="s">
        <v>679</v>
      </c>
      <c r="AT221" s="149" t="s">
        <v>284</v>
      </c>
      <c r="AU221" s="149" t="s">
        <v>83</v>
      </c>
      <c r="AY221" s="17" t="s">
        <v>282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679</v>
      </c>
      <c r="BM221" s="149" t="s">
        <v>1015</v>
      </c>
    </row>
    <row r="222" spans="2:65" s="1" customFormat="1" ht="16.5" customHeight="1" x14ac:dyDescent="0.2">
      <c r="B222" s="32"/>
      <c r="C222" s="137" t="s">
        <v>667</v>
      </c>
      <c r="D222" s="137" t="s">
        <v>284</v>
      </c>
      <c r="E222" s="138" t="s">
        <v>4177</v>
      </c>
      <c r="F222" s="139" t="s">
        <v>4178</v>
      </c>
      <c r="G222" s="140" t="s">
        <v>2246</v>
      </c>
      <c r="H222" s="141">
        <v>1</v>
      </c>
      <c r="I222" s="142"/>
      <c r="J222" s="143">
        <f t="shared" si="20"/>
        <v>0</v>
      </c>
      <c r="K222" s="144"/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679</v>
      </c>
      <c r="AT222" s="149" t="s">
        <v>284</v>
      </c>
      <c r="AU222" s="149" t="s">
        <v>83</v>
      </c>
      <c r="AY222" s="17" t="s">
        <v>282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679</v>
      </c>
      <c r="BM222" s="149" t="s">
        <v>1026</v>
      </c>
    </row>
    <row r="223" spans="2:65" s="1" customFormat="1" ht="16.5" customHeight="1" x14ac:dyDescent="0.2">
      <c r="B223" s="32"/>
      <c r="C223" s="137" t="s">
        <v>671</v>
      </c>
      <c r="D223" s="137" t="s">
        <v>284</v>
      </c>
      <c r="E223" s="138" t="s">
        <v>4179</v>
      </c>
      <c r="F223" s="139" t="s">
        <v>4180</v>
      </c>
      <c r="G223" s="140" t="s">
        <v>2246</v>
      </c>
      <c r="H223" s="141">
        <v>1</v>
      </c>
      <c r="I223" s="142"/>
      <c r="J223" s="143">
        <f t="shared" si="20"/>
        <v>0</v>
      </c>
      <c r="K223" s="144"/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679</v>
      </c>
      <c r="AT223" s="149" t="s">
        <v>284</v>
      </c>
      <c r="AU223" s="149" t="s">
        <v>83</v>
      </c>
      <c r="AY223" s="17" t="s">
        <v>282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679</v>
      </c>
      <c r="BM223" s="149" t="s">
        <v>1037</v>
      </c>
    </row>
    <row r="224" spans="2:65" s="1" customFormat="1" ht="16.5" customHeight="1" x14ac:dyDescent="0.2">
      <c r="B224" s="32"/>
      <c r="C224" s="137" t="s">
        <v>675</v>
      </c>
      <c r="D224" s="137" t="s">
        <v>284</v>
      </c>
      <c r="E224" s="138" t="s">
        <v>4181</v>
      </c>
      <c r="F224" s="139" t="s">
        <v>4182</v>
      </c>
      <c r="G224" s="140" t="s">
        <v>2246</v>
      </c>
      <c r="H224" s="141">
        <v>1</v>
      </c>
      <c r="I224" s="142"/>
      <c r="J224" s="143">
        <f t="shared" si="20"/>
        <v>0</v>
      </c>
      <c r="K224" s="144"/>
      <c r="L224" s="32"/>
      <c r="M224" s="145" t="s">
        <v>1</v>
      </c>
      <c r="N224" s="146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679</v>
      </c>
      <c r="AT224" s="149" t="s">
        <v>284</v>
      </c>
      <c r="AU224" s="149" t="s">
        <v>83</v>
      </c>
      <c r="AY224" s="17" t="s">
        <v>282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679</v>
      </c>
      <c r="BM224" s="149" t="s">
        <v>1051</v>
      </c>
    </row>
    <row r="225" spans="2:65" s="1" customFormat="1" ht="16.5" customHeight="1" x14ac:dyDescent="0.2">
      <c r="B225" s="32"/>
      <c r="C225" s="137" t="s">
        <v>679</v>
      </c>
      <c r="D225" s="137" t="s">
        <v>284</v>
      </c>
      <c r="E225" s="138" t="s">
        <v>4183</v>
      </c>
      <c r="F225" s="139" t="s">
        <v>4184</v>
      </c>
      <c r="G225" s="140" t="s">
        <v>2246</v>
      </c>
      <c r="H225" s="141">
        <v>1</v>
      </c>
      <c r="I225" s="142"/>
      <c r="J225" s="143">
        <f t="shared" si="20"/>
        <v>0</v>
      </c>
      <c r="K225" s="144"/>
      <c r="L225" s="32"/>
      <c r="M225" s="145" t="s">
        <v>1</v>
      </c>
      <c r="N225" s="146" t="s">
        <v>41</v>
      </c>
      <c r="P225" s="147">
        <f t="shared" si="21"/>
        <v>0</v>
      </c>
      <c r="Q225" s="147">
        <v>0</v>
      </c>
      <c r="R225" s="147">
        <f t="shared" si="22"/>
        <v>0</v>
      </c>
      <c r="S225" s="147">
        <v>0</v>
      </c>
      <c r="T225" s="148">
        <f t="shared" si="23"/>
        <v>0</v>
      </c>
      <c r="AR225" s="149" t="s">
        <v>679</v>
      </c>
      <c r="AT225" s="149" t="s">
        <v>284</v>
      </c>
      <c r="AU225" s="149" t="s">
        <v>83</v>
      </c>
      <c r="AY225" s="17" t="s">
        <v>282</v>
      </c>
      <c r="BE225" s="150">
        <f t="shared" si="24"/>
        <v>0</v>
      </c>
      <c r="BF225" s="150">
        <f t="shared" si="25"/>
        <v>0</v>
      </c>
      <c r="BG225" s="150">
        <f t="shared" si="26"/>
        <v>0</v>
      </c>
      <c r="BH225" s="150">
        <f t="shared" si="27"/>
        <v>0</v>
      </c>
      <c r="BI225" s="150">
        <f t="shared" si="28"/>
        <v>0</v>
      </c>
      <c r="BJ225" s="17" t="s">
        <v>83</v>
      </c>
      <c r="BK225" s="150">
        <f t="shared" si="29"/>
        <v>0</v>
      </c>
      <c r="BL225" s="17" t="s">
        <v>679</v>
      </c>
      <c r="BM225" s="149" t="s">
        <v>1084</v>
      </c>
    </row>
    <row r="226" spans="2:65" s="1" customFormat="1" ht="37.9" customHeight="1" x14ac:dyDescent="0.2">
      <c r="B226" s="32"/>
      <c r="C226" s="137" t="s">
        <v>683</v>
      </c>
      <c r="D226" s="137" t="s">
        <v>284</v>
      </c>
      <c r="E226" s="138" t="s">
        <v>4185</v>
      </c>
      <c r="F226" s="139" t="s">
        <v>4186</v>
      </c>
      <c r="G226" s="140" t="s">
        <v>2246</v>
      </c>
      <c r="H226" s="141">
        <v>1</v>
      </c>
      <c r="I226" s="142"/>
      <c r="J226" s="143">
        <f t="shared" si="20"/>
        <v>0</v>
      </c>
      <c r="K226" s="144"/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679</v>
      </c>
      <c r="AT226" s="149" t="s">
        <v>284</v>
      </c>
      <c r="AU226" s="149" t="s">
        <v>83</v>
      </c>
      <c r="AY226" s="17" t="s">
        <v>282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679</v>
      </c>
      <c r="BM226" s="149" t="s">
        <v>1103</v>
      </c>
    </row>
    <row r="227" spans="2:65" s="1" customFormat="1" ht="16.5" customHeight="1" x14ac:dyDescent="0.2">
      <c r="B227" s="32"/>
      <c r="C227" s="137" t="s">
        <v>689</v>
      </c>
      <c r="D227" s="137" t="s">
        <v>284</v>
      </c>
      <c r="E227" s="138" t="s">
        <v>4187</v>
      </c>
      <c r="F227" s="139" t="s">
        <v>4188</v>
      </c>
      <c r="G227" s="140" t="s">
        <v>2246</v>
      </c>
      <c r="H227" s="141">
        <v>1</v>
      </c>
      <c r="I227" s="142"/>
      <c r="J227" s="143">
        <f t="shared" si="20"/>
        <v>0</v>
      </c>
      <c r="K227" s="144"/>
      <c r="L227" s="32"/>
      <c r="M227" s="145" t="s">
        <v>1</v>
      </c>
      <c r="N227" s="146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679</v>
      </c>
      <c r="AT227" s="149" t="s">
        <v>284</v>
      </c>
      <c r="AU227" s="149" t="s">
        <v>83</v>
      </c>
      <c r="AY227" s="17" t="s">
        <v>282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679</v>
      </c>
      <c r="BM227" s="149" t="s">
        <v>1118</v>
      </c>
    </row>
    <row r="228" spans="2:65" s="1" customFormat="1" ht="24.2" customHeight="1" x14ac:dyDescent="0.2">
      <c r="B228" s="32"/>
      <c r="C228" s="137" t="s">
        <v>694</v>
      </c>
      <c r="D228" s="137" t="s">
        <v>284</v>
      </c>
      <c r="E228" s="138" t="s">
        <v>4189</v>
      </c>
      <c r="F228" s="139" t="s">
        <v>4190</v>
      </c>
      <c r="G228" s="140" t="s">
        <v>2246</v>
      </c>
      <c r="H228" s="141">
        <v>1</v>
      </c>
      <c r="I228" s="142"/>
      <c r="J228" s="143">
        <f t="shared" si="20"/>
        <v>0</v>
      </c>
      <c r="K228" s="144"/>
      <c r="L228" s="32"/>
      <c r="M228" s="193" t="s">
        <v>1</v>
      </c>
      <c r="N228" s="194" t="s">
        <v>41</v>
      </c>
      <c r="O228" s="195"/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AR228" s="149" t="s">
        <v>679</v>
      </c>
      <c r="AT228" s="149" t="s">
        <v>284</v>
      </c>
      <c r="AU228" s="149" t="s">
        <v>83</v>
      </c>
      <c r="AY228" s="17" t="s">
        <v>282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679</v>
      </c>
      <c r="BM228" s="149" t="s">
        <v>1127</v>
      </c>
    </row>
    <row r="229" spans="2:65" s="1" customFormat="1" ht="6.95" customHeight="1" x14ac:dyDescent="0.2"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2"/>
    </row>
  </sheetData>
  <sheetProtection algorithmName="SHA-512" hashValue="n0vIbeyK+KTFDYGQ3Ri5ESaKVvpQaH6mfkfDzHwkNKT8ATyCeWidX/HFpxpHuNu3hvBVoqycOX06GCcYadsYTA==" saltValue="Z7Ed/6meAtyjKrZOTJVP6YBClRvOcxR0EKvI6QgvfbSbb0QF7kPv37t0ouYsdYlN0pyTDRvxYPPGwXbWSSMgDA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0"/>
  <sheetViews>
    <sheetView showGridLines="0" topLeftCell="A144" workbookViewId="0">
      <selection activeCell="I239" sqref="I2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106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4191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4193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ROUND(J145,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ROUND((SUM(BE145:BE239)),  2)</f>
        <v>0</v>
      </c>
      <c r="I37" s="96">
        <v>0.21</v>
      </c>
      <c r="J37" s="86">
        <f>ROUND(((SUM(BE145:BE239))*I37),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ROUND((SUM(BF145:BF239)),  2)</f>
        <v>0</v>
      </c>
      <c r="I38" s="96">
        <v>0.15</v>
      </c>
      <c r="J38" s="86">
        <f>ROUND(((SUM(BF145:BF239))*I38),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ROUND((SUM(BG145:BG239)),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ROUND((SUM(BH145:BH239)),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ROUND((SUM(BI145:BI239)),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4191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04e.1 - Kanalizace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J145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4194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47" s="9" customFormat="1" ht="19.899999999999999" customHeight="1" x14ac:dyDescent="0.2">
      <c r="B102" s="112"/>
      <c r="D102" s="113" t="s">
        <v>4195</v>
      </c>
      <c r="E102" s="114"/>
      <c r="F102" s="114"/>
      <c r="G102" s="114"/>
      <c r="H102" s="114"/>
      <c r="I102" s="114"/>
      <c r="J102" s="115">
        <f>J147</f>
        <v>0</v>
      </c>
      <c r="L102" s="112"/>
    </row>
    <row r="103" spans="2:47" s="9" customFormat="1" ht="19.899999999999999" customHeight="1" x14ac:dyDescent="0.2">
      <c r="B103" s="112"/>
      <c r="D103" s="113" t="s">
        <v>4196</v>
      </c>
      <c r="E103" s="114"/>
      <c r="F103" s="114"/>
      <c r="G103" s="114"/>
      <c r="H103" s="114"/>
      <c r="I103" s="114"/>
      <c r="J103" s="115">
        <f>J160</f>
        <v>0</v>
      </c>
      <c r="L103" s="112"/>
    </row>
    <row r="104" spans="2:47" s="9" customFormat="1" ht="19.899999999999999" customHeight="1" x14ac:dyDescent="0.2">
      <c r="B104" s="112"/>
      <c r="D104" s="113" t="s">
        <v>4197</v>
      </c>
      <c r="E104" s="114"/>
      <c r="F104" s="114"/>
      <c r="G104" s="114"/>
      <c r="H104" s="114"/>
      <c r="I104" s="114"/>
      <c r="J104" s="115">
        <f>J165</f>
        <v>0</v>
      </c>
      <c r="L104" s="112"/>
    </row>
    <row r="105" spans="2:47" s="8" customFormat="1" ht="24.95" customHeight="1" x14ac:dyDescent="0.2">
      <c r="B105" s="108"/>
      <c r="D105" s="109" t="s">
        <v>4198</v>
      </c>
      <c r="E105" s="110"/>
      <c r="F105" s="110"/>
      <c r="G105" s="110"/>
      <c r="H105" s="110"/>
      <c r="I105" s="110"/>
      <c r="J105" s="111">
        <f>J173</f>
        <v>0</v>
      </c>
      <c r="L105" s="108"/>
    </row>
    <row r="106" spans="2:47" s="9" customFormat="1" ht="19.899999999999999" customHeight="1" x14ac:dyDescent="0.2">
      <c r="B106" s="112"/>
      <c r="D106" s="113" t="s">
        <v>4199</v>
      </c>
      <c r="E106" s="114"/>
      <c r="F106" s="114"/>
      <c r="G106" s="114"/>
      <c r="H106" s="114"/>
      <c r="I106" s="114"/>
      <c r="J106" s="115">
        <f>J174</f>
        <v>0</v>
      </c>
      <c r="L106" s="112"/>
    </row>
    <row r="107" spans="2:47" s="9" customFormat="1" ht="19.899999999999999" customHeight="1" x14ac:dyDescent="0.2">
      <c r="B107" s="112"/>
      <c r="D107" s="113" t="s">
        <v>4200</v>
      </c>
      <c r="E107" s="114"/>
      <c r="F107" s="114"/>
      <c r="G107" s="114"/>
      <c r="H107" s="114"/>
      <c r="I107" s="114"/>
      <c r="J107" s="115">
        <f>J180</f>
        <v>0</v>
      </c>
      <c r="L107" s="112"/>
    </row>
    <row r="108" spans="2:47" s="9" customFormat="1" ht="19.899999999999999" customHeight="1" x14ac:dyDescent="0.2">
      <c r="B108" s="112"/>
      <c r="D108" s="113" t="s">
        <v>4201</v>
      </c>
      <c r="E108" s="114"/>
      <c r="F108" s="114"/>
      <c r="G108" s="114"/>
      <c r="H108" s="114"/>
      <c r="I108" s="114"/>
      <c r="J108" s="115">
        <f>J187</f>
        <v>0</v>
      </c>
      <c r="L108" s="112"/>
    </row>
    <row r="109" spans="2:47" s="9" customFormat="1" ht="19.899999999999999" customHeight="1" x14ac:dyDescent="0.2">
      <c r="B109" s="112"/>
      <c r="D109" s="113" t="s">
        <v>4202</v>
      </c>
      <c r="E109" s="114"/>
      <c r="F109" s="114"/>
      <c r="G109" s="114"/>
      <c r="H109" s="114"/>
      <c r="I109" s="114"/>
      <c r="J109" s="115">
        <f>J193</f>
        <v>0</v>
      </c>
      <c r="L109" s="112"/>
    </row>
    <row r="110" spans="2:47" s="9" customFormat="1" ht="19.899999999999999" customHeight="1" x14ac:dyDescent="0.2">
      <c r="B110" s="112"/>
      <c r="D110" s="113" t="s">
        <v>4203</v>
      </c>
      <c r="E110" s="114"/>
      <c r="F110" s="114"/>
      <c r="G110" s="114"/>
      <c r="H110" s="114"/>
      <c r="I110" s="114"/>
      <c r="J110" s="115">
        <f>J195</f>
        <v>0</v>
      </c>
      <c r="L110" s="112"/>
    </row>
    <row r="111" spans="2:47" s="9" customFormat="1" ht="19.899999999999999" customHeight="1" x14ac:dyDescent="0.2">
      <c r="B111" s="112"/>
      <c r="D111" s="113" t="s">
        <v>4204</v>
      </c>
      <c r="E111" s="114"/>
      <c r="F111" s="114"/>
      <c r="G111" s="114"/>
      <c r="H111" s="114"/>
      <c r="I111" s="114"/>
      <c r="J111" s="115">
        <f>J200</f>
        <v>0</v>
      </c>
      <c r="L111" s="112"/>
    </row>
    <row r="112" spans="2:47" s="8" customFormat="1" ht="24.95" customHeight="1" x14ac:dyDescent="0.2">
      <c r="B112" s="108"/>
      <c r="D112" s="109" t="s">
        <v>4205</v>
      </c>
      <c r="E112" s="110"/>
      <c r="F112" s="110"/>
      <c r="G112" s="110"/>
      <c r="H112" s="110"/>
      <c r="I112" s="110"/>
      <c r="J112" s="111">
        <f>J205</f>
        <v>0</v>
      </c>
      <c r="L112" s="108"/>
    </row>
    <row r="113" spans="2:12" s="9" customFormat="1" ht="19.899999999999999" customHeight="1" x14ac:dyDescent="0.2">
      <c r="B113" s="112"/>
      <c r="D113" s="113" t="s">
        <v>4206</v>
      </c>
      <c r="E113" s="114"/>
      <c r="F113" s="114"/>
      <c r="G113" s="114"/>
      <c r="H113" s="114"/>
      <c r="I113" s="114"/>
      <c r="J113" s="115">
        <f>J206</f>
        <v>0</v>
      </c>
      <c r="L113" s="112"/>
    </row>
    <row r="114" spans="2:12" s="9" customFormat="1" ht="19.899999999999999" customHeight="1" x14ac:dyDescent="0.2">
      <c r="B114" s="112"/>
      <c r="D114" s="113" t="s">
        <v>4207</v>
      </c>
      <c r="E114" s="114"/>
      <c r="F114" s="114"/>
      <c r="G114" s="114"/>
      <c r="H114" s="114"/>
      <c r="I114" s="114"/>
      <c r="J114" s="115">
        <f>J210</f>
        <v>0</v>
      </c>
      <c r="L114" s="112"/>
    </row>
    <row r="115" spans="2:12" s="9" customFormat="1" ht="19.899999999999999" customHeight="1" x14ac:dyDescent="0.2">
      <c r="B115" s="112"/>
      <c r="D115" s="113" t="s">
        <v>4208</v>
      </c>
      <c r="E115" s="114"/>
      <c r="F115" s="114"/>
      <c r="G115" s="114"/>
      <c r="H115" s="114"/>
      <c r="I115" s="114"/>
      <c r="J115" s="115">
        <f>J214</f>
        <v>0</v>
      </c>
      <c r="L115" s="112"/>
    </row>
    <row r="116" spans="2:12" s="9" customFormat="1" ht="19.899999999999999" customHeight="1" x14ac:dyDescent="0.2">
      <c r="B116" s="112"/>
      <c r="D116" s="113" t="s">
        <v>4209</v>
      </c>
      <c r="E116" s="114"/>
      <c r="F116" s="114"/>
      <c r="G116" s="114"/>
      <c r="H116" s="114"/>
      <c r="I116" s="114"/>
      <c r="J116" s="115">
        <f>J220</f>
        <v>0</v>
      </c>
      <c r="L116" s="112"/>
    </row>
    <row r="117" spans="2:12" s="8" customFormat="1" ht="24.95" customHeight="1" x14ac:dyDescent="0.2">
      <c r="B117" s="108"/>
      <c r="D117" s="109" t="s">
        <v>4210</v>
      </c>
      <c r="E117" s="110"/>
      <c r="F117" s="110"/>
      <c r="G117" s="110"/>
      <c r="H117" s="110"/>
      <c r="I117" s="110"/>
      <c r="J117" s="111">
        <f>J224</f>
        <v>0</v>
      </c>
      <c r="L117" s="108"/>
    </row>
    <row r="118" spans="2:12" s="9" customFormat="1" ht="19.899999999999999" customHeight="1" x14ac:dyDescent="0.2">
      <c r="B118" s="112"/>
      <c r="D118" s="113" t="s">
        <v>4211</v>
      </c>
      <c r="E118" s="114"/>
      <c r="F118" s="114"/>
      <c r="G118" s="114"/>
      <c r="H118" s="114"/>
      <c r="I118" s="114"/>
      <c r="J118" s="115">
        <f>J225</f>
        <v>0</v>
      </c>
      <c r="L118" s="112"/>
    </row>
    <row r="119" spans="2:12" s="9" customFormat="1" ht="19.899999999999999" customHeight="1" x14ac:dyDescent="0.2">
      <c r="B119" s="112"/>
      <c r="D119" s="113" t="s">
        <v>4212</v>
      </c>
      <c r="E119" s="114"/>
      <c r="F119" s="114"/>
      <c r="G119" s="114"/>
      <c r="H119" s="114"/>
      <c r="I119" s="114"/>
      <c r="J119" s="115">
        <f>J227</f>
        <v>0</v>
      </c>
      <c r="L119" s="112"/>
    </row>
    <row r="120" spans="2:12" s="9" customFormat="1" ht="19.899999999999999" customHeight="1" x14ac:dyDescent="0.2">
      <c r="B120" s="112"/>
      <c r="D120" s="113" t="s">
        <v>4213</v>
      </c>
      <c r="E120" s="114"/>
      <c r="F120" s="114"/>
      <c r="G120" s="114"/>
      <c r="H120" s="114"/>
      <c r="I120" s="114"/>
      <c r="J120" s="115">
        <f>J229</f>
        <v>0</v>
      </c>
      <c r="L120" s="112"/>
    </row>
    <row r="121" spans="2:12" s="9" customFormat="1" ht="19.899999999999999" customHeight="1" x14ac:dyDescent="0.2">
      <c r="B121" s="112"/>
      <c r="D121" s="113" t="s">
        <v>4214</v>
      </c>
      <c r="E121" s="114"/>
      <c r="F121" s="114"/>
      <c r="G121" s="114"/>
      <c r="H121" s="114"/>
      <c r="I121" s="114"/>
      <c r="J121" s="115">
        <f>J235</f>
        <v>0</v>
      </c>
      <c r="L121" s="112"/>
    </row>
    <row r="122" spans="2:12" s="1" customFormat="1" ht="21.75" customHeight="1" x14ac:dyDescent="0.2">
      <c r="B122" s="32"/>
      <c r="L122" s="32"/>
    </row>
    <row r="123" spans="2:12" s="1" customFormat="1" ht="6.95" customHeight="1" x14ac:dyDescent="0.2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2"/>
    </row>
    <row r="127" spans="2:12" s="1" customFormat="1" ht="6.95" customHeight="1" x14ac:dyDescent="0.2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</row>
    <row r="128" spans="2:12" s="1" customFormat="1" ht="24.95" customHeight="1" x14ac:dyDescent="0.2">
      <c r="B128" s="32"/>
      <c r="C128" s="21" t="s">
        <v>267</v>
      </c>
      <c r="L128" s="32"/>
    </row>
    <row r="129" spans="2:20" s="1" customFormat="1" ht="6.95" customHeight="1" x14ac:dyDescent="0.2">
      <c r="B129" s="32"/>
      <c r="L129" s="32"/>
    </row>
    <row r="130" spans="2:20" s="1" customFormat="1" ht="12" customHeight="1" x14ac:dyDescent="0.2">
      <c r="B130" s="32"/>
      <c r="C130" s="27" t="s">
        <v>16</v>
      </c>
      <c r="L130" s="32"/>
    </row>
    <row r="131" spans="2:20" s="1" customFormat="1" ht="16.5" customHeight="1" x14ac:dyDescent="0.2">
      <c r="B131" s="32"/>
      <c r="E131" s="254" t="str">
        <f>E7</f>
        <v>MŠ Vokovická</v>
      </c>
      <c r="F131" s="255"/>
      <c r="G131" s="255"/>
      <c r="H131" s="255"/>
      <c r="L131" s="32"/>
    </row>
    <row r="132" spans="2:20" ht="12" customHeight="1" x14ac:dyDescent="0.2">
      <c r="B132" s="20"/>
      <c r="C132" s="27" t="s">
        <v>226</v>
      </c>
      <c r="L132" s="20"/>
    </row>
    <row r="133" spans="2:20" ht="16.5" customHeight="1" x14ac:dyDescent="0.2">
      <c r="B133" s="20"/>
      <c r="E133" s="254" t="s">
        <v>227</v>
      </c>
      <c r="F133" s="238"/>
      <c r="G133" s="238"/>
      <c r="H133" s="238"/>
      <c r="L133" s="20"/>
    </row>
    <row r="134" spans="2:20" ht="12" customHeight="1" x14ac:dyDescent="0.2">
      <c r="B134" s="20"/>
      <c r="C134" s="27" t="s">
        <v>228</v>
      </c>
      <c r="L134" s="20"/>
    </row>
    <row r="135" spans="2:20" s="1" customFormat="1" ht="16.5" customHeight="1" x14ac:dyDescent="0.2">
      <c r="B135" s="32"/>
      <c r="E135" s="218" t="s">
        <v>4191</v>
      </c>
      <c r="F135" s="253"/>
      <c r="G135" s="253"/>
      <c r="H135" s="253"/>
      <c r="L135" s="32"/>
    </row>
    <row r="136" spans="2:20" s="1" customFormat="1" ht="12" customHeight="1" x14ac:dyDescent="0.2">
      <c r="B136" s="32"/>
      <c r="C136" s="27" t="s">
        <v>4192</v>
      </c>
      <c r="L136" s="32"/>
    </row>
    <row r="137" spans="2:20" s="1" customFormat="1" ht="16.5" customHeight="1" x14ac:dyDescent="0.2">
      <c r="B137" s="32"/>
      <c r="E137" s="231" t="str">
        <f>E13</f>
        <v>04e.1 - Kanalizace</v>
      </c>
      <c r="F137" s="253"/>
      <c r="G137" s="253"/>
      <c r="H137" s="253"/>
      <c r="L137" s="32"/>
    </row>
    <row r="138" spans="2:20" s="1" customFormat="1" ht="6.95" customHeight="1" x14ac:dyDescent="0.2">
      <c r="B138" s="32"/>
      <c r="L138" s="32"/>
    </row>
    <row r="139" spans="2:20" s="1" customFormat="1" ht="12" customHeight="1" x14ac:dyDescent="0.2">
      <c r="B139" s="32"/>
      <c r="C139" s="27" t="s">
        <v>20</v>
      </c>
      <c r="F139" s="25" t="str">
        <f>F16</f>
        <v>Vokovice, p.č. 1281/256, 1281/257</v>
      </c>
      <c r="I139" s="27" t="s">
        <v>22</v>
      </c>
      <c r="J139" s="52" t="str">
        <f>IF(J16="","",J16)</f>
        <v>21. 2. 2023</v>
      </c>
      <c r="L139" s="32"/>
    </row>
    <row r="140" spans="2:20" s="1" customFormat="1" ht="6.95" customHeight="1" x14ac:dyDescent="0.2">
      <c r="B140" s="32"/>
      <c r="L140" s="32"/>
    </row>
    <row r="141" spans="2:20" s="1" customFormat="1" ht="25.7" customHeight="1" x14ac:dyDescent="0.2">
      <c r="B141" s="32"/>
      <c r="C141" s="27" t="s">
        <v>24</v>
      </c>
      <c r="F141" s="25" t="str">
        <f>E19</f>
        <v>Městská část Praha 6, Čs. Armády 601/23</v>
      </c>
      <c r="I141" s="27" t="s">
        <v>30</v>
      </c>
      <c r="J141" s="30" t="str">
        <f>E25</f>
        <v>ra15 a.s., ATELIER SEVER s.r.o.</v>
      </c>
      <c r="L141" s="32"/>
    </row>
    <row r="142" spans="2:20" s="1" customFormat="1" ht="15.2" customHeight="1" x14ac:dyDescent="0.2">
      <c r="B142" s="32"/>
      <c r="C142" s="27" t="s">
        <v>28</v>
      </c>
      <c r="F142" s="25" t="str">
        <f>IF(E22="","",E22)</f>
        <v>Vyplň údaj</v>
      </c>
      <c r="I142" s="27" t="s">
        <v>33</v>
      </c>
      <c r="J142" s="30" t="str">
        <f>E28</f>
        <v>Ecoten s.r.o.</v>
      </c>
      <c r="L142" s="32"/>
    </row>
    <row r="143" spans="2:20" s="1" customFormat="1" ht="10.35" customHeight="1" x14ac:dyDescent="0.2">
      <c r="B143" s="32"/>
      <c r="L143" s="32"/>
    </row>
    <row r="144" spans="2:20" s="10" customFormat="1" ht="29.25" customHeight="1" x14ac:dyDescent="0.2">
      <c r="B144" s="116"/>
      <c r="C144" s="117" t="s">
        <v>268</v>
      </c>
      <c r="D144" s="118" t="s">
        <v>61</v>
      </c>
      <c r="E144" s="118" t="s">
        <v>57</v>
      </c>
      <c r="F144" s="118" t="s">
        <v>58</v>
      </c>
      <c r="G144" s="118" t="s">
        <v>269</v>
      </c>
      <c r="H144" s="118" t="s">
        <v>270</v>
      </c>
      <c r="I144" s="118" t="s">
        <v>271</v>
      </c>
      <c r="J144" s="119" t="s">
        <v>232</v>
      </c>
      <c r="K144" s="120" t="s">
        <v>272</v>
      </c>
      <c r="L144" s="116"/>
      <c r="M144" s="59" t="s">
        <v>1</v>
      </c>
      <c r="N144" s="60" t="s">
        <v>40</v>
      </c>
      <c r="O144" s="60" t="s">
        <v>273</v>
      </c>
      <c r="P144" s="60" t="s">
        <v>274</v>
      </c>
      <c r="Q144" s="60" t="s">
        <v>275</v>
      </c>
      <c r="R144" s="60" t="s">
        <v>276</v>
      </c>
      <c r="S144" s="60" t="s">
        <v>277</v>
      </c>
      <c r="T144" s="61" t="s">
        <v>278</v>
      </c>
    </row>
    <row r="145" spans="2:65" s="1" customFormat="1" ht="22.9" customHeight="1" x14ac:dyDescent="0.25">
      <c r="B145" s="32"/>
      <c r="C145" s="64" t="s">
        <v>279</v>
      </c>
      <c r="J145" s="121">
        <f>BK145</f>
        <v>0</v>
      </c>
      <c r="L145" s="32"/>
      <c r="M145" s="62"/>
      <c r="N145" s="53"/>
      <c r="O145" s="53"/>
      <c r="P145" s="122">
        <f>P146+P173+P205+P224</f>
        <v>0</v>
      </c>
      <c r="Q145" s="53"/>
      <c r="R145" s="122">
        <f>R146+R173+R205+R224</f>
        <v>0</v>
      </c>
      <c r="S145" s="53"/>
      <c r="T145" s="123">
        <f>T146+T173+T205+T224</f>
        <v>0</v>
      </c>
      <c r="AT145" s="17" t="s">
        <v>75</v>
      </c>
      <c r="AU145" s="17" t="s">
        <v>234</v>
      </c>
      <c r="BK145" s="124">
        <f>BK146+BK173+BK205+BK224</f>
        <v>0</v>
      </c>
    </row>
    <row r="146" spans="2:65" s="11" customFormat="1" ht="25.9" customHeight="1" x14ac:dyDescent="0.2">
      <c r="B146" s="125"/>
      <c r="D146" s="126" t="s">
        <v>75</v>
      </c>
      <c r="E146" s="127" t="s">
        <v>897</v>
      </c>
      <c r="F146" s="127" t="s">
        <v>4215</v>
      </c>
      <c r="I146" s="128"/>
      <c r="J146" s="129">
        <f>BK146</f>
        <v>0</v>
      </c>
      <c r="L146" s="125"/>
      <c r="M146" s="130"/>
      <c r="P146" s="131">
        <f>P147+P160+P165</f>
        <v>0</v>
      </c>
      <c r="R146" s="131">
        <f>R147+R160+R165</f>
        <v>0</v>
      </c>
      <c r="T146" s="132">
        <f>T147+T160+T165</f>
        <v>0</v>
      </c>
      <c r="AR146" s="126" t="s">
        <v>83</v>
      </c>
      <c r="AT146" s="133" t="s">
        <v>75</v>
      </c>
      <c r="AU146" s="133" t="s">
        <v>76</v>
      </c>
      <c r="AY146" s="126" t="s">
        <v>282</v>
      </c>
      <c r="BK146" s="134">
        <f>BK147+BK160+BK165</f>
        <v>0</v>
      </c>
    </row>
    <row r="147" spans="2:65" s="11" customFormat="1" ht="22.9" customHeight="1" x14ac:dyDescent="0.2">
      <c r="B147" s="125"/>
      <c r="D147" s="126" t="s">
        <v>75</v>
      </c>
      <c r="E147" s="135" t="s">
        <v>83</v>
      </c>
      <c r="F147" s="135" t="s">
        <v>4216</v>
      </c>
      <c r="I147" s="128"/>
      <c r="J147" s="136">
        <f>BK147</f>
        <v>0</v>
      </c>
      <c r="L147" s="125"/>
      <c r="M147" s="130"/>
      <c r="P147" s="131">
        <f>SUM(P148:P159)</f>
        <v>0</v>
      </c>
      <c r="R147" s="131">
        <f>SUM(R148:R159)</f>
        <v>0</v>
      </c>
      <c r="T147" s="132">
        <f>SUM(T148:T159)</f>
        <v>0</v>
      </c>
      <c r="AR147" s="126" t="s">
        <v>83</v>
      </c>
      <c r="AT147" s="133" t="s">
        <v>75</v>
      </c>
      <c r="AU147" s="133" t="s">
        <v>83</v>
      </c>
      <c r="AY147" s="126" t="s">
        <v>282</v>
      </c>
      <c r="BK147" s="134">
        <f>SUM(BK148:BK159)</f>
        <v>0</v>
      </c>
    </row>
    <row r="148" spans="2:65" s="1" customFormat="1" ht="21.75" customHeight="1" x14ac:dyDescent="0.2">
      <c r="B148" s="32"/>
      <c r="C148" s="137" t="s">
        <v>83</v>
      </c>
      <c r="D148" s="137" t="s">
        <v>284</v>
      </c>
      <c r="E148" s="138" t="s">
        <v>4217</v>
      </c>
      <c r="F148" s="139" t="s">
        <v>4218</v>
      </c>
      <c r="G148" s="140" t="s">
        <v>295</v>
      </c>
      <c r="H148" s="141">
        <v>225.4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288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288</v>
      </c>
      <c r="BM148" s="149" t="s">
        <v>85</v>
      </c>
    </row>
    <row r="149" spans="2:65" s="1" customFormat="1" ht="16.5" customHeight="1" x14ac:dyDescent="0.2">
      <c r="B149" s="32"/>
      <c r="C149" s="137" t="s">
        <v>85</v>
      </c>
      <c r="D149" s="137" t="s">
        <v>284</v>
      </c>
      <c r="E149" s="138" t="s">
        <v>4219</v>
      </c>
      <c r="F149" s="139" t="s">
        <v>4220</v>
      </c>
      <c r="G149" s="140" t="s">
        <v>295</v>
      </c>
      <c r="H149" s="141">
        <v>120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288</v>
      </c>
    </row>
    <row r="150" spans="2:65" s="1" customFormat="1" ht="16.5" customHeight="1" x14ac:dyDescent="0.2">
      <c r="B150" s="32"/>
      <c r="C150" s="137" t="s">
        <v>105</v>
      </c>
      <c r="D150" s="137" t="s">
        <v>284</v>
      </c>
      <c r="E150" s="138" t="s">
        <v>4221</v>
      </c>
      <c r="F150" s="139" t="s">
        <v>4222</v>
      </c>
      <c r="G150" s="140" t="s">
        <v>295</v>
      </c>
      <c r="H150" s="141">
        <v>28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288</v>
      </c>
      <c r="AT150" s="149" t="s">
        <v>284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288</v>
      </c>
      <c r="BM150" s="149" t="s">
        <v>338</v>
      </c>
    </row>
    <row r="151" spans="2:65" s="1" customFormat="1" ht="16.5" customHeight="1" x14ac:dyDescent="0.2">
      <c r="B151" s="32"/>
      <c r="C151" s="137" t="s">
        <v>288</v>
      </c>
      <c r="D151" s="137" t="s">
        <v>284</v>
      </c>
      <c r="E151" s="138" t="s">
        <v>4223</v>
      </c>
      <c r="F151" s="139" t="s">
        <v>4224</v>
      </c>
      <c r="G151" s="140" t="s">
        <v>295</v>
      </c>
      <c r="H151" s="141">
        <v>77.400000000000006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288</v>
      </c>
      <c r="AT151" s="149" t="s">
        <v>284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288</v>
      </c>
      <c r="BM151" s="149" t="s">
        <v>350</v>
      </c>
    </row>
    <row r="152" spans="2:65" s="1" customFormat="1" ht="37.9" customHeight="1" x14ac:dyDescent="0.2">
      <c r="B152" s="32"/>
      <c r="C152" s="137" t="s">
        <v>330</v>
      </c>
      <c r="D152" s="137" t="s">
        <v>284</v>
      </c>
      <c r="E152" s="138" t="s">
        <v>351</v>
      </c>
      <c r="F152" s="139" t="s">
        <v>352</v>
      </c>
      <c r="G152" s="140" t="s">
        <v>295</v>
      </c>
      <c r="H152" s="141">
        <v>148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288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288</v>
      </c>
      <c r="BM152" s="149" t="s">
        <v>4225</v>
      </c>
    </row>
    <row r="153" spans="2:65" s="12" customFormat="1" x14ac:dyDescent="0.2">
      <c r="B153" s="151"/>
      <c r="D153" s="152" t="s">
        <v>290</v>
      </c>
      <c r="E153" s="153" t="s">
        <v>1</v>
      </c>
      <c r="F153" s="154" t="s">
        <v>4226</v>
      </c>
      <c r="H153" s="155">
        <v>148</v>
      </c>
      <c r="I153" s="156"/>
      <c r="L153" s="151"/>
      <c r="M153" s="157"/>
      <c r="T153" s="158"/>
      <c r="AT153" s="153" t="s">
        <v>290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282</v>
      </c>
    </row>
    <row r="154" spans="2:65" s="13" customFormat="1" x14ac:dyDescent="0.2">
      <c r="B154" s="159"/>
      <c r="D154" s="152" t="s">
        <v>290</v>
      </c>
      <c r="E154" s="160" t="s">
        <v>1</v>
      </c>
      <c r="F154" s="161" t="s">
        <v>292</v>
      </c>
      <c r="H154" s="162">
        <v>148</v>
      </c>
      <c r="I154" s="163"/>
      <c r="L154" s="159"/>
      <c r="M154" s="164"/>
      <c r="T154" s="165"/>
      <c r="AT154" s="160" t="s">
        <v>290</v>
      </c>
      <c r="AU154" s="160" t="s">
        <v>85</v>
      </c>
      <c r="AV154" s="13" t="s">
        <v>288</v>
      </c>
      <c r="AW154" s="13" t="s">
        <v>32</v>
      </c>
      <c r="AX154" s="13" t="s">
        <v>83</v>
      </c>
      <c r="AY154" s="160" t="s">
        <v>282</v>
      </c>
    </row>
    <row r="155" spans="2:65" s="1" customFormat="1" ht="37.9" customHeight="1" x14ac:dyDescent="0.2">
      <c r="B155" s="32"/>
      <c r="C155" s="137" t="s">
        <v>338</v>
      </c>
      <c r="D155" s="137" t="s">
        <v>284</v>
      </c>
      <c r="E155" s="138" t="s">
        <v>357</v>
      </c>
      <c r="F155" s="139" t="s">
        <v>358</v>
      </c>
      <c r="G155" s="140" t="s">
        <v>295</v>
      </c>
      <c r="H155" s="141">
        <v>4440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288</v>
      </c>
      <c r="BM155" s="149" t="s">
        <v>4227</v>
      </c>
    </row>
    <row r="156" spans="2:65" s="12" customFormat="1" x14ac:dyDescent="0.2">
      <c r="B156" s="151"/>
      <c r="D156" s="152" t="s">
        <v>290</v>
      </c>
      <c r="F156" s="154" t="s">
        <v>4228</v>
      </c>
      <c r="H156" s="155">
        <v>4440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4</v>
      </c>
      <c r="AX156" s="12" t="s">
        <v>83</v>
      </c>
      <c r="AY156" s="153" t="s">
        <v>282</v>
      </c>
    </row>
    <row r="157" spans="2:65" s="1" customFormat="1" ht="24.2" customHeight="1" x14ac:dyDescent="0.2">
      <c r="B157" s="32"/>
      <c r="C157" s="137" t="s">
        <v>343</v>
      </c>
      <c r="D157" s="137" t="s">
        <v>284</v>
      </c>
      <c r="E157" s="138" t="s">
        <v>4229</v>
      </c>
      <c r="F157" s="139" t="s">
        <v>4230</v>
      </c>
      <c r="G157" s="140" t="s">
        <v>376</v>
      </c>
      <c r="H157" s="141">
        <v>247.16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288</v>
      </c>
      <c r="AT157" s="149" t="s">
        <v>284</v>
      </c>
      <c r="AU157" s="149" t="s">
        <v>85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288</v>
      </c>
      <c r="BM157" s="149" t="s">
        <v>4231</v>
      </c>
    </row>
    <row r="158" spans="2:65" s="12" customFormat="1" x14ac:dyDescent="0.2">
      <c r="B158" s="151"/>
      <c r="D158" s="152" t="s">
        <v>290</v>
      </c>
      <c r="F158" s="154" t="s">
        <v>4232</v>
      </c>
      <c r="H158" s="155">
        <v>247.16</v>
      </c>
      <c r="I158" s="156"/>
      <c r="L158" s="151"/>
      <c r="M158" s="157"/>
      <c r="T158" s="158"/>
      <c r="AT158" s="153" t="s">
        <v>290</v>
      </c>
      <c r="AU158" s="153" t="s">
        <v>85</v>
      </c>
      <c r="AV158" s="12" t="s">
        <v>85</v>
      </c>
      <c r="AW158" s="12" t="s">
        <v>4</v>
      </c>
      <c r="AX158" s="12" t="s">
        <v>83</v>
      </c>
      <c r="AY158" s="153" t="s">
        <v>282</v>
      </c>
    </row>
    <row r="159" spans="2:65" s="1" customFormat="1" ht="16.5" customHeight="1" x14ac:dyDescent="0.2">
      <c r="B159" s="32"/>
      <c r="C159" s="137" t="s">
        <v>350</v>
      </c>
      <c r="D159" s="137" t="s">
        <v>284</v>
      </c>
      <c r="E159" s="138" t="s">
        <v>379</v>
      </c>
      <c r="F159" s="139" t="s">
        <v>380</v>
      </c>
      <c r="G159" s="140" t="s">
        <v>295</v>
      </c>
      <c r="H159" s="141">
        <v>148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288</v>
      </c>
      <c r="AT159" s="149" t="s">
        <v>284</v>
      </c>
      <c r="AU159" s="149" t="s">
        <v>85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288</v>
      </c>
      <c r="BM159" s="149" t="s">
        <v>4233</v>
      </c>
    </row>
    <row r="160" spans="2:65" s="11" customFormat="1" ht="22.9" customHeight="1" x14ac:dyDescent="0.2">
      <c r="B160" s="125"/>
      <c r="D160" s="126" t="s">
        <v>75</v>
      </c>
      <c r="E160" s="135" t="s">
        <v>85</v>
      </c>
      <c r="F160" s="135" t="s">
        <v>4234</v>
      </c>
      <c r="I160" s="128"/>
      <c r="J160" s="136">
        <f>BK160</f>
        <v>0</v>
      </c>
      <c r="L160" s="125"/>
      <c r="M160" s="130"/>
      <c r="P160" s="131">
        <f>SUM(P161:P164)</f>
        <v>0</v>
      </c>
      <c r="R160" s="131">
        <f>SUM(R161:R164)</f>
        <v>0</v>
      </c>
      <c r="T160" s="132">
        <f>SUM(T161:T164)</f>
        <v>0</v>
      </c>
      <c r="AR160" s="126" t="s">
        <v>83</v>
      </c>
      <c r="AT160" s="133" t="s">
        <v>75</v>
      </c>
      <c r="AU160" s="133" t="s">
        <v>83</v>
      </c>
      <c r="AY160" s="126" t="s">
        <v>282</v>
      </c>
      <c r="BK160" s="134">
        <f>SUM(BK161:BK164)</f>
        <v>0</v>
      </c>
    </row>
    <row r="161" spans="2:65" s="1" customFormat="1" ht="24.2" customHeight="1" x14ac:dyDescent="0.2">
      <c r="B161" s="32"/>
      <c r="C161" s="137" t="s">
        <v>356</v>
      </c>
      <c r="D161" s="137" t="s">
        <v>284</v>
      </c>
      <c r="E161" s="138" t="s">
        <v>4235</v>
      </c>
      <c r="F161" s="139" t="s">
        <v>4236</v>
      </c>
      <c r="G161" s="140" t="s">
        <v>2246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199</v>
      </c>
      <c r="AT161" s="149" t="s">
        <v>284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188</v>
      </c>
    </row>
    <row r="162" spans="2:65" s="1" customFormat="1" ht="24.2" customHeight="1" x14ac:dyDescent="0.2">
      <c r="B162" s="32"/>
      <c r="C162" s="137" t="s">
        <v>361</v>
      </c>
      <c r="D162" s="137" t="s">
        <v>284</v>
      </c>
      <c r="E162" s="138" t="s">
        <v>4237</v>
      </c>
      <c r="F162" s="139" t="s">
        <v>4238</v>
      </c>
      <c r="G162" s="140" t="s">
        <v>2246</v>
      </c>
      <c r="H162" s="141">
        <v>1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199</v>
      </c>
      <c r="BM162" s="149" t="s">
        <v>194</v>
      </c>
    </row>
    <row r="163" spans="2:65" s="1" customFormat="1" ht="24.2" customHeight="1" x14ac:dyDescent="0.2">
      <c r="B163" s="32"/>
      <c r="C163" s="137" t="s">
        <v>185</v>
      </c>
      <c r="D163" s="137" t="s">
        <v>284</v>
      </c>
      <c r="E163" s="138" t="s">
        <v>4239</v>
      </c>
      <c r="F163" s="139" t="s">
        <v>4240</v>
      </c>
      <c r="G163" s="140" t="s">
        <v>2246</v>
      </c>
      <c r="H163" s="141">
        <v>1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199</v>
      </c>
    </row>
    <row r="164" spans="2:65" s="1" customFormat="1" ht="24.2" customHeight="1" x14ac:dyDescent="0.2">
      <c r="B164" s="32"/>
      <c r="C164" s="137" t="s">
        <v>188</v>
      </c>
      <c r="D164" s="137" t="s">
        <v>284</v>
      </c>
      <c r="E164" s="138" t="s">
        <v>4241</v>
      </c>
      <c r="F164" s="139" t="s">
        <v>4242</v>
      </c>
      <c r="G164" s="140" t="s">
        <v>2246</v>
      </c>
      <c r="H164" s="141">
        <v>1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199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199</v>
      </c>
      <c r="BM164" s="149" t="s">
        <v>205</v>
      </c>
    </row>
    <row r="165" spans="2:65" s="11" customFormat="1" ht="22.9" customHeight="1" x14ac:dyDescent="0.2">
      <c r="B165" s="125"/>
      <c r="D165" s="126" t="s">
        <v>75</v>
      </c>
      <c r="E165" s="135" t="s">
        <v>105</v>
      </c>
      <c r="F165" s="135" t="s">
        <v>4243</v>
      </c>
      <c r="I165" s="128"/>
      <c r="J165" s="136">
        <f>BK165</f>
        <v>0</v>
      </c>
      <c r="L165" s="125"/>
      <c r="M165" s="130"/>
      <c r="P165" s="131">
        <f>SUM(P166:P172)</f>
        <v>0</v>
      </c>
      <c r="R165" s="131">
        <f>SUM(R166:R172)</f>
        <v>0</v>
      </c>
      <c r="T165" s="132">
        <f>SUM(T166:T172)</f>
        <v>0</v>
      </c>
      <c r="AR165" s="126" t="s">
        <v>83</v>
      </c>
      <c r="AT165" s="133" t="s">
        <v>75</v>
      </c>
      <c r="AU165" s="133" t="s">
        <v>83</v>
      </c>
      <c r="AY165" s="126" t="s">
        <v>282</v>
      </c>
      <c r="BK165" s="134">
        <f>SUM(BK166:BK172)</f>
        <v>0</v>
      </c>
    </row>
    <row r="166" spans="2:65" s="1" customFormat="1" ht="16.5" customHeight="1" x14ac:dyDescent="0.2">
      <c r="B166" s="32"/>
      <c r="C166" s="137" t="s">
        <v>191</v>
      </c>
      <c r="D166" s="137" t="s">
        <v>284</v>
      </c>
      <c r="E166" s="138" t="s">
        <v>4244</v>
      </c>
      <c r="F166" s="139" t="s">
        <v>4245</v>
      </c>
      <c r="G166" s="140" t="s">
        <v>2246</v>
      </c>
      <c r="H166" s="141">
        <v>3</v>
      </c>
      <c r="I166" s="142"/>
      <c r="J166" s="143">
        <f t="shared" ref="J166:J172" si="0">ROUND(I166*H166,2)</f>
        <v>0</v>
      </c>
      <c r="K166" s="144"/>
      <c r="L166" s="32"/>
      <c r="M166" s="145" t="s">
        <v>1</v>
      </c>
      <c r="N166" s="146" t="s">
        <v>41</v>
      </c>
      <c r="P166" s="147">
        <f t="shared" ref="P166:P172" si="1">O166*H166</f>
        <v>0</v>
      </c>
      <c r="Q166" s="147">
        <v>0</v>
      </c>
      <c r="R166" s="147">
        <f t="shared" ref="R166:R172" si="2">Q166*H166</f>
        <v>0</v>
      </c>
      <c r="S166" s="147">
        <v>0</v>
      </c>
      <c r="T166" s="148">
        <f t="shared" ref="T166:T172" si="3">S166*H166</f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 t="shared" ref="BE166:BE172" si="4">IF(N166="základní",J166,0)</f>
        <v>0</v>
      </c>
      <c r="BF166" s="150">
        <f t="shared" ref="BF166:BF172" si="5">IF(N166="snížená",J166,0)</f>
        <v>0</v>
      </c>
      <c r="BG166" s="150">
        <f t="shared" ref="BG166:BG172" si="6">IF(N166="zákl. přenesená",J166,0)</f>
        <v>0</v>
      </c>
      <c r="BH166" s="150">
        <f t="shared" ref="BH166:BH172" si="7">IF(N166="sníž. přenesená",J166,0)</f>
        <v>0</v>
      </c>
      <c r="BI166" s="150">
        <f t="shared" ref="BI166:BI172" si="8">IF(N166="nulová",J166,0)</f>
        <v>0</v>
      </c>
      <c r="BJ166" s="17" t="s">
        <v>83</v>
      </c>
      <c r="BK166" s="150">
        <f t="shared" ref="BK166:BK172" si="9">ROUND(I166*H166,2)</f>
        <v>0</v>
      </c>
      <c r="BL166" s="17" t="s">
        <v>199</v>
      </c>
      <c r="BM166" s="149" t="s">
        <v>208</v>
      </c>
    </row>
    <row r="167" spans="2:65" s="1" customFormat="1" ht="16.5" customHeight="1" x14ac:dyDescent="0.2">
      <c r="B167" s="32"/>
      <c r="C167" s="137" t="s">
        <v>194</v>
      </c>
      <c r="D167" s="137" t="s">
        <v>284</v>
      </c>
      <c r="E167" s="138" t="s">
        <v>4246</v>
      </c>
      <c r="F167" s="139" t="s">
        <v>4247</v>
      </c>
      <c r="G167" s="140" t="s">
        <v>2246</v>
      </c>
      <c r="H167" s="141">
        <v>6</v>
      </c>
      <c r="I167" s="142"/>
      <c r="J167" s="143">
        <f t="shared" si="0"/>
        <v>0</v>
      </c>
      <c r="K167" s="144"/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199</v>
      </c>
      <c r="AT167" s="149" t="s">
        <v>284</v>
      </c>
      <c r="AU167" s="149" t="s">
        <v>85</v>
      </c>
      <c r="AY167" s="17" t="s">
        <v>282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199</v>
      </c>
      <c r="BM167" s="149" t="s">
        <v>222</v>
      </c>
    </row>
    <row r="168" spans="2:65" s="1" customFormat="1" ht="16.5" customHeight="1" x14ac:dyDescent="0.2">
      <c r="B168" s="32"/>
      <c r="C168" s="137" t="s">
        <v>8</v>
      </c>
      <c r="D168" s="137" t="s">
        <v>284</v>
      </c>
      <c r="E168" s="138" t="s">
        <v>4248</v>
      </c>
      <c r="F168" s="139" t="s">
        <v>4249</v>
      </c>
      <c r="G168" s="140" t="s">
        <v>2246</v>
      </c>
      <c r="H168" s="141">
        <v>3</v>
      </c>
      <c r="I168" s="142"/>
      <c r="J168" s="143">
        <f t="shared" si="0"/>
        <v>0</v>
      </c>
      <c r="K168" s="144"/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199</v>
      </c>
      <c r="AT168" s="149" t="s">
        <v>284</v>
      </c>
      <c r="AU168" s="149" t="s">
        <v>85</v>
      </c>
      <c r="AY168" s="17" t="s">
        <v>282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199</v>
      </c>
      <c r="BM168" s="149" t="s">
        <v>453</v>
      </c>
    </row>
    <row r="169" spans="2:65" s="1" customFormat="1" ht="16.5" customHeight="1" x14ac:dyDescent="0.2">
      <c r="B169" s="32"/>
      <c r="C169" s="137" t="s">
        <v>199</v>
      </c>
      <c r="D169" s="137" t="s">
        <v>284</v>
      </c>
      <c r="E169" s="138" t="s">
        <v>4250</v>
      </c>
      <c r="F169" s="139" t="s">
        <v>4251</v>
      </c>
      <c r="G169" s="140" t="s">
        <v>2246</v>
      </c>
      <c r="H169" s="141">
        <v>11</v>
      </c>
      <c r="I169" s="142"/>
      <c r="J169" s="143">
        <f t="shared" si="0"/>
        <v>0</v>
      </c>
      <c r="K169" s="144"/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199</v>
      </c>
      <c r="AT169" s="149" t="s">
        <v>284</v>
      </c>
      <c r="AU169" s="149" t="s">
        <v>85</v>
      </c>
      <c r="AY169" s="17" t="s">
        <v>282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199</v>
      </c>
      <c r="BM169" s="149" t="s">
        <v>463</v>
      </c>
    </row>
    <row r="170" spans="2:65" s="1" customFormat="1" ht="16.5" customHeight="1" x14ac:dyDescent="0.2">
      <c r="B170" s="32"/>
      <c r="C170" s="137" t="s">
        <v>202</v>
      </c>
      <c r="D170" s="137" t="s">
        <v>284</v>
      </c>
      <c r="E170" s="138" t="s">
        <v>4252</v>
      </c>
      <c r="F170" s="139" t="s">
        <v>4253</v>
      </c>
      <c r="G170" s="140" t="s">
        <v>2246</v>
      </c>
      <c r="H170" s="141">
        <v>8</v>
      </c>
      <c r="I170" s="142"/>
      <c r="J170" s="143">
        <f t="shared" si="0"/>
        <v>0</v>
      </c>
      <c r="K170" s="144"/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199</v>
      </c>
      <c r="AT170" s="149" t="s">
        <v>284</v>
      </c>
      <c r="AU170" s="149" t="s">
        <v>85</v>
      </c>
      <c r="AY170" s="17" t="s">
        <v>282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199</v>
      </c>
      <c r="BM170" s="149" t="s">
        <v>476</v>
      </c>
    </row>
    <row r="171" spans="2:65" s="1" customFormat="1" ht="16.5" customHeight="1" x14ac:dyDescent="0.2">
      <c r="B171" s="32"/>
      <c r="C171" s="137" t="s">
        <v>205</v>
      </c>
      <c r="D171" s="137" t="s">
        <v>284</v>
      </c>
      <c r="E171" s="138" t="s">
        <v>4254</v>
      </c>
      <c r="F171" s="139" t="s">
        <v>4255</v>
      </c>
      <c r="G171" s="140" t="s">
        <v>2246</v>
      </c>
      <c r="H171" s="141">
        <v>2</v>
      </c>
      <c r="I171" s="142"/>
      <c r="J171" s="143">
        <f t="shared" si="0"/>
        <v>0</v>
      </c>
      <c r="K171" s="144"/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199</v>
      </c>
      <c r="AT171" s="149" t="s">
        <v>284</v>
      </c>
      <c r="AU171" s="149" t="s">
        <v>85</v>
      </c>
      <c r="AY171" s="17" t="s">
        <v>282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199</v>
      </c>
      <c r="BM171" s="149" t="s">
        <v>487</v>
      </c>
    </row>
    <row r="172" spans="2:65" s="1" customFormat="1" ht="16.5" customHeight="1" x14ac:dyDescent="0.2">
      <c r="B172" s="32"/>
      <c r="C172" s="137" t="s">
        <v>416</v>
      </c>
      <c r="D172" s="137" t="s">
        <v>284</v>
      </c>
      <c r="E172" s="138" t="s">
        <v>4256</v>
      </c>
      <c r="F172" s="139" t="s">
        <v>4257</v>
      </c>
      <c r="G172" s="140" t="s">
        <v>2246</v>
      </c>
      <c r="H172" s="141">
        <v>1</v>
      </c>
      <c r="I172" s="142"/>
      <c r="J172" s="143">
        <f t="shared" si="0"/>
        <v>0</v>
      </c>
      <c r="K172" s="144"/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199</v>
      </c>
      <c r="AT172" s="149" t="s">
        <v>284</v>
      </c>
      <c r="AU172" s="149" t="s">
        <v>85</v>
      </c>
      <c r="AY172" s="17" t="s">
        <v>282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199</v>
      </c>
      <c r="BM172" s="149" t="s">
        <v>498</v>
      </c>
    </row>
    <row r="173" spans="2:65" s="11" customFormat="1" ht="25.9" customHeight="1" x14ac:dyDescent="0.2">
      <c r="B173" s="125"/>
      <c r="D173" s="126" t="s">
        <v>75</v>
      </c>
      <c r="E173" s="127" t="s">
        <v>901</v>
      </c>
      <c r="F173" s="127" t="s">
        <v>4258</v>
      </c>
      <c r="I173" s="128"/>
      <c r="J173" s="129">
        <f>BK173</f>
        <v>0</v>
      </c>
      <c r="L173" s="125"/>
      <c r="M173" s="130"/>
      <c r="P173" s="131">
        <f>P174+P180+P187+P193+P195+P200</f>
        <v>0</v>
      </c>
      <c r="R173" s="131">
        <f>R174+R180+R187+R193+R195+R200</f>
        <v>0</v>
      </c>
      <c r="T173" s="132">
        <f>T174+T180+T187+T193+T195+T200</f>
        <v>0</v>
      </c>
      <c r="AR173" s="126" t="s">
        <v>83</v>
      </c>
      <c r="AT173" s="133" t="s">
        <v>75</v>
      </c>
      <c r="AU173" s="133" t="s">
        <v>76</v>
      </c>
      <c r="AY173" s="126" t="s">
        <v>282</v>
      </c>
      <c r="BK173" s="134">
        <f>BK174+BK180+BK187+BK193+BK195+BK200</f>
        <v>0</v>
      </c>
    </row>
    <row r="174" spans="2:65" s="11" customFormat="1" ht="22.9" customHeight="1" x14ac:dyDescent="0.2">
      <c r="B174" s="125"/>
      <c r="D174" s="126" t="s">
        <v>75</v>
      </c>
      <c r="E174" s="135" t="s">
        <v>288</v>
      </c>
      <c r="F174" s="135" t="s">
        <v>4259</v>
      </c>
      <c r="I174" s="128"/>
      <c r="J174" s="136">
        <f>BK174</f>
        <v>0</v>
      </c>
      <c r="L174" s="125"/>
      <c r="M174" s="130"/>
      <c r="P174" s="131">
        <f>SUM(P175:P179)</f>
        <v>0</v>
      </c>
      <c r="R174" s="131">
        <f>SUM(R175:R179)</f>
        <v>0</v>
      </c>
      <c r="T174" s="132">
        <f>SUM(T175:T179)</f>
        <v>0</v>
      </c>
      <c r="AR174" s="126" t="s">
        <v>83</v>
      </c>
      <c r="AT174" s="133" t="s">
        <v>75</v>
      </c>
      <c r="AU174" s="133" t="s">
        <v>83</v>
      </c>
      <c r="AY174" s="126" t="s">
        <v>282</v>
      </c>
      <c r="BK174" s="134">
        <f>SUM(BK175:BK179)</f>
        <v>0</v>
      </c>
    </row>
    <row r="175" spans="2:65" s="1" customFormat="1" ht="16.5" customHeight="1" x14ac:dyDescent="0.2">
      <c r="B175" s="32"/>
      <c r="C175" s="137" t="s">
        <v>208</v>
      </c>
      <c r="D175" s="137" t="s">
        <v>284</v>
      </c>
      <c r="E175" s="138" t="s">
        <v>4260</v>
      </c>
      <c r="F175" s="139" t="s">
        <v>4261</v>
      </c>
      <c r="G175" s="140" t="s">
        <v>471</v>
      </c>
      <c r="H175" s="141">
        <v>124.5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199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199</v>
      </c>
      <c r="BM175" s="149" t="s">
        <v>508</v>
      </c>
    </row>
    <row r="176" spans="2:65" s="1" customFormat="1" ht="16.5" customHeight="1" x14ac:dyDescent="0.2">
      <c r="B176" s="32"/>
      <c r="C176" s="137" t="s">
        <v>7</v>
      </c>
      <c r="D176" s="137" t="s">
        <v>284</v>
      </c>
      <c r="E176" s="138" t="s">
        <v>4262</v>
      </c>
      <c r="F176" s="139" t="s">
        <v>4263</v>
      </c>
      <c r="G176" s="140" t="s">
        <v>471</v>
      </c>
      <c r="H176" s="141">
        <v>67.5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199</v>
      </c>
      <c r="AT176" s="149" t="s">
        <v>284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199</v>
      </c>
      <c r="BM176" s="149" t="s">
        <v>518</v>
      </c>
    </row>
    <row r="177" spans="2:65" s="1" customFormat="1" ht="16.5" customHeight="1" x14ac:dyDescent="0.2">
      <c r="B177" s="32"/>
      <c r="C177" s="137" t="s">
        <v>222</v>
      </c>
      <c r="D177" s="137" t="s">
        <v>284</v>
      </c>
      <c r="E177" s="138" t="s">
        <v>4264</v>
      </c>
      <c r="F177" s="139" t="s">
        <v>4265</v>
      </c>
      <c r="G177" s="140" t="s">
        <v>471</v>
      </c>
      <c r="H177" s="141">
        <v>38.5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199</v>
      </c>
      <c r="AT177" s="149" t="s">
        <v>284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199</v>
      </c>
      <c r="BM177" s="149" t="s">
        <v>528</v>
      </c>
    </row>
    <row r="178" spans="2:65" s="1" customFormat="1" ht="16.5" customHeight="1" x14ac:dyDescent="0.2">
      <c r="B178" s="32"/>
      <c r="C178" s="137" t="s">
        <v>447</v>
      </c>
      <c r="D178" s="137" t="s">
        <v>284</v>
      </c>
      <c r="E178" s="138" t="s">
        <v>4266</v>
      </c>
      <c r="F178" s="139" t="s">
        <v>4267</v>
      </c>
      <c r="G178" s="140" t="s">
        <v>471</v>
      </c>
      <c r="H178" s="141">
        <v>40.5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199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199</v>
      </c>
      <c r="BM178" s="149" t="s">
        <v>545</v>
      </c>
    </row>
    <row r="179" spans="2:65" s="1" customFormat="1" ht="16.5" customHeight="1" x14ac:dyDescent="0.2">
      <c r="B179" s="32"/>
      <c r="C179" s="137" t="s">
        <v>453</v>
      </c>
      <c r="D179" s="137" t="s">
        <v>284</v>
      </c>
      <c r="E179" s="138" t="s">
        <v>4268</v>
      </c>
      <c r="F179" s="139" t="s">
        <v>4269</v>
      </c>
      <c r="G179" s="140" t="s">
        <v>471</v>
      </c>
      <c r="H179" s="141">
        <v>14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199</v>
      </c>
      <c r="AT179" s="149" t="s">
        <v>284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555</v>
      </c>
    </row>
    <row r="180" spans="2:65" s="11" customFormat="1" ht="22.9" customHeight="1" x14ac:dyDescent="0.2">
      <c r="B180" s="125"/>
      <c r="D180" s="126" t="s">
        <v>75</v>
      </c>
      <c r="E180" s="135" t="s">
        <v>330</v>
      </c>
      <c r="F180" s="135" t="s">
        <v>4270</v>
      </c>
      <c r="I180" s="128"/>
      <c r="J180" s="136">
        <f>BK180</f>
        <v>0</v>
      </c>
      <c r="L180" s="125"/>
      <c r="M180" s="130"/>
      <c r="P180" s="131">
        <f>SUM(P181:P186)</f>
        <v>0</v>
      </c>
      <c r="R180" s="131">
        <f>SUM(R181:R186)</f>
        <v>0</v>
      </c>
      <c r="T180" s="132">
        <f>SUM(T181:T186)</f>
        <v>0</v>
      </c>
      <c r="AR180" s="126" t="s">
        <v>83</v>
      </c>
      <c r="AT180" s="133" t="s">
        <v>75</v>
      </c>
      <c r="AU180" s="133" t="s">
        <v>83</v>
      </c>
      <c r="AY180" s="126" t="s">
        <v>282</v>
      </c>
      <c r="BK180" s="134">
        <f>SUM(BK181:BK186)</f>
        <v>0</v>
      </c>
    </row>
    <row r="181" spans="2:65" s="1" customFormat="1" ht="16.5" customHeight="1" x14ac:dyDescent="0.2">
      <c r="B181" s="32"/>
      <c r="C181" s="137" t="s">
        <v>459</v>
      </c>
      <c r="D181" s="137" t="s">
        <v>284</v>
      </c>
      <c r="E181" s="138" t="s">
        <v>4271</v>
      </c>
      <c r="F181" s="139" t="s">
        <v>4272</v>
      </c>
      <c r="G181" s="140" t="s">
        <v>471</v>
      </c>
      <c r="H181" s="141">
        <v>4</v>
      </c>
      <c r="I181" s="142"/>
      <c r="J181" s="143">
        <f t="shared" ref="J181:J186" si="10">ROUND(I181*H181,2)</f>
        <v>0</v>
      </c>
      <c r="K181" s="144"/>
      <c r="L181" s="32"/>
      <c r="M181" s="145" t="s">
        <v>1</v>
      </c>
      <c r="N181" s="146" t="s">
        <v>41</v>
      </c>
      <c r="P181" s="147">
        <f t="shared" ref="P181:P186" si="11">O181*H181</f>
        <v>0</v>
      </c>
      <c r="Q181" s="147">
        <v>0</v>
      </c>
      <c r="R181" s="147">
        <f t="shared" ref="R181:R186" si="12">Q181*H181</f>
        <v>0</v>
      </c>
      <c r="S181" s="147">
        <v>0</v>
      </c>
      <c r="T181" s="148">
        <f t="shared" ref="T181:T186" si="13">S181*H181</f>
        <v>0</v>
      </c>
      <c r="AR181" s="149" t="s">
        <v>199</v>
      </c>
      <c r="AT181" s="149" t="s">
        <v>284</v>
      </c>
      <c r="AU181" s="149" t="s">
        <v>85</v>
      </c>
      <c r="AY181" s="17" t="s">
        <v>282</v>
      </c>
      <c r="BE181" s="150">
        <f t="shared" ref="BE181:BE186" si="14">IF(N181="základní",J181,0)</f>
        <v>0</v>
      </c>
      <c r="BF181" s="150">
        <f t="shared" ref="BF181:BF186" si="15">IF(N181="snížená",J181,0)</f>
        <v>0</v>
      </c>
      <c r="BG181" s="150">
        <f t="shared" ref="BG181:BG186" si="16">IF(N181="zákl. přenesená",J181,0)</f>
        <v>0</v>
      </c>
      <c r="BH181" s="150">
        <f t="shared" ref="BH181:BH186" si="17">IF(N181="sníž. přenesená",J181,0)</f>
        <v>0</v>
      </c>
      <c r="BI181" s="150">
        <f t="shared" ref="BI181:BI186" si="18">IF(N181="nulová",J181,0)</f>
        <v>0</v>
      </c>
      <c r="BJ181" s="17" t="s">
        <v>83</v>
      </c>
      <c r="BK181" s="150">
        <f t="shared" ref="BK181:BK186" si="19">ROUND(I181*H181,2)</f>
        <v>0</v>
      </c>
      <c r="BL181" s="17" t="s">
        <v>199</v>
      </c>
      <c r="BM181" s="149" t="s">
        <v>566</v>
      </c>
    </row>
    <row r="182" spans="2:65" s="1" customFormat="1" ht="16.5" customHeight="1" x14ac:dyDescent="0.2">
      <c r="B182" s="32"/>
      <c r="C182" s="137" t="s">
        <v>463</v>
      </c>
      <c r="D182" s="137" t="s">
        <v>284</v>
      </c>
      <c r="E182" s="138" t="s">
        <v>4273</v>
      </c>
      <c r="F182" s="139" t="s">
        <v>4274</v>
      </c>
      <c r="G182" s="140" t="s">
        <v>471</v>
      </c>
      <c r="H182" s="141">
        <v>42</v>
      </c>
      <c r="I182" s="142"/>
      <c r="J182" s="143">
        <f t="shared" si="10"/>
        <v>0</v>
      </c>
      <c r="K182" s="144"/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199</v>
      </c>
      <c r="AT182" s="149" t="s">
        <v>284</v>
      </c>
      <c r="AU182" s="149" t="s">
        <v>85</v>
      </c>
      <c r="AY182" s="17" t="s">
        <v>282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199</v>
      </c>
      <c r="BM182" s="149" t="s">
        <v>580</v>
      </c>
    </row>
    <row r="183" spans="2:65" s="1" customFormat="1" ht="16.5" customHeight="1" x14ac:dyDescent="0.2">
      <c r="B183" s="32"/>
      <c r="C183" s="137" t="s">
        <v>468</v>
      </c>
      <c r="D183" s="137" t="s">
        <v>284</v>
      </c>
      <c r="E183" s="138" t="s">
        <v>4275</v>
      </c>
      <c r="F183" s="139" t="s">
        <v>4276</v>
      </c>
      <c r="G183" s="140" t="s">
        <v>471</v>
      </c>
      <c r="H183" s="141">
        <v>54</v>
      </c>
      <c r="I183" s="142"/>
      <c r="J183" s="143">
        <f t="shared" si="10"/>
        <v>0</v>
      </c>
      <c r="K183" s="144"/>
      <c r="L183" s="32"/>
      <c r="M183" s="145" t="s">
        <v>1</v>
      </c>
      <c r="N183" s="146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199</v>
      </c>
      <c r="AT183" s="149" t="s">
        <v>284</v>
      </c>
      <c r="AU183" s="149" t="s">
        <v>85</v>
      </c>
      <c r="AY183" s="17" t="s">
        <v>282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199</v>
      </c>
      <c r="BM183" s="149" t="s">
        <v>615</v>
      </c>
    </row>
    <row r="184" spans="2:65" s="1" customFormat="1" ht="16.5" customHeight="1" x14ac:dyDescent="0.2">
      <c r="B184" s="32"/>
      <c r="C184" s="137" t="s">
        <v>476</v>
      </c>
      <c r="D184" s="137" t="s">
        <v>284</v>
      </c>
      <c r="E184" s="138" t="s">
        <v>4277</v>
      </c>
      <c r="F184" s="139" t="s">
        <v>4278</v>
      </c>
      <c r="G184" s="140" t="s">
        <v>471</v>
      </c>
      <c r="H184" s="141">
        <v>76.5</v>
      </c>
      <c r="I184" s="142"/>
      <c r="J184" s="143">
        <f t="shared" si="10"/>
        <v>0</v>
      </c>
      <c r="K184" s="144"/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199</v>
      </c>
      <c r="AT184" s="149" t="s">
        <v>284</v>
      </c>
      <c r="AU184" s="149" t="s">
        <v>85</v>
      </c>
      <c r="AY184" s="17" t="s">
        <v>282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199</v>
      </c>
      <c r="BM184" s="149" t="s">
        <v>623</v>
      </c>
    </row>
    <row r="185" spans="2:65" s="1" customFormat="1" ht="16.5" customHeight="1" x14ac:dyDescent="0.2">
      <c r="B185" s="32"/>
      <c r="C185" s="137" t="s">
        <v>482</v>
      </c>
      <c r="D185" s="137" t="s">
        <v>284</v>
      </c>
      <c r="E185" s="138" t="s">
        <v>4279</v>
      </c>
      <c r="F185" s="139" t="s">
        <v>4280</v>
      </c>
      <c r="G185" s="140" t="s">
        <v>471</v>
      </c>
      <c r="H185" s="141">
        <v>194</v>
      </c>
      <c r="I185" s="142"/>
      <c r="J185" s="143">
        <f t="shared" si="10"/>
        <v>0</v>
      </c>
      <c r="K185" s="144"/>
      <c r="L185" s="32"/>
      <c r="M185" s="145" t="s">
        <v>1</v>
      </c>
      <c r="N185" s="146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199</v>
      </c>
      <c r="AT185" s="149" t="s">
        <v>284</v>
      </c>
      <c r="AU185" s="149" t="s">
        <v>85</v>
      </c>
      <c r="AY185" s="17" t="s">
        <v>282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199</v>
      </c>
      <c r="BM185" s="149" t="s">
        <v>631</v>
      </c>
    </row>
    <row r="186" spans="2:65" s="1" customFormat="1" ht="16.5" customHeight="1" x14ac:dyDescent="0.2">
      <c r="B186" s="32"/>
      <c r="C186" s="137" t="s">
        <v>487</v>
      </c>
      <c r="D186" s="137" t="s">
        <v>284</v>
      </c>
      <c r="E186" s="138" t="s">
        <v>4281</v>
      </c>
      <c r="F186" s="139" t="s">
        <v>4282</v>
      </c>
      <c r="G186" s="140" t="s">
        <v>471</v>
      </c>
      <c r="H186" s="141">
        <v>6.5</v>
      </c>
      <c r="I186" s="142"/>
      <c r="J186" s="143">
        <f t="shared" si="10"/>
        <v>0</v>
      </c>
      <c r="K186" s="144"/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199</v>
      </c>
      <c r="AT186" s="149" t="s">
        <v>284</v>
      </c>
      <c r="AU186" s="149" t="s">
        <v>85</v>
      </c>
      <c r="AY186" s="17" t="s">
        <v>282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199</v>
      </c>
      <c r="BM186" s="149" t="s">
        <v>639</v>
      </c>
    </row>
    <row r="187" spans="2:65" s="11" customFormat="1" ht="22.9" customHeight="1" x14ac:dyDescent="0.2">
      <c r="B187" s="125"/>
      <c r="D187" s="126" t="s">
        <v>75</v>
      </c>
      <c r="E187" s="135" t="s">
        <v>338</v>
      </c>
      <c r="F187" s="135" t="s">
        <v>4283</v>
      </c>
      <c r="I187" s="128"/>
      <c r="J187" s="136">
        <f>BK187</f>
        <v>0</v>
      </c>
      <c r="L187" s="125"/>
      <c r="M187" s="130"/>
      <c r="P187" s="131">
        <f>SUM(P188:P192)</f>
        <v>0</v>
      </c>
      <c r="R187" s="131">
        <f>SUM(R188:R192)</f>
        <v>0</v>
      </c>
      <c r="T187" s="132">
        <f>SUM(T188:T192)</f>
        <v>0</v>
      </c>
      <c r="AR187" s="126" t="s">
        <v>83</v>
      </c>
      <c r="AT187" s="133" t="s">
        <v>75</v>
      </c>
      <c r="AU187" s="133" t="s">
        <v>83</v>
      </c>
      <c r="AY187" s="126" t="s">
        <v>282</v>
      </c>
      <c r="BK187" s="134">
        <f>SUM(BK188:BK192)</f>
        <v>0</v>
      </c>
    </row>
    <row r="188" spans="2:65" s="1" customFormat="1" ht="16.5" customHeight="1" x14ac:dyDescent="0.2">
      <c r="B188" s="32"/>
      <c r="C188" s="137" t="s">
        <v>493</v>
      </c>
      <c r="D188" s="137" t="s">
        <v>284</v>
      </c>
      <c r="E188" s="138" t="s">
        <v>4284</v>
      </c>
      <c r="F188" s="139" t="s">
        <v>4285</v>
      </c>
      <c r="G188" s="140" t="s">
        <v>471</v>
      </c>
      <c r="H188" s="141">
        <v>4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199</v>
      </c>
      <c r="AT188" s="149" t="s">
        <v>284</v>
      </c>
      <c r="AU188" s="149" t="s">
        <v>85</v>
      </c>
      <c r="AY188" s="17" t="s">
        <v>282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199</v>
      </c>
      <c r="BM188" s="149" t="s">
        <v>647</v>
      </c>
    </row>
    <row r="189" spans="2:65" s="1" customFormat="1" ht="16.5" customHeight="1" x14ac:dyDescent="0.2">
      <c r="B189" s="32"/>
      <c r="C189" s="137" t="s">
        <v>498</v>
      </c>
      <c r="D189" s="137" t="s">
        <v>284</v>
      </c>
      <c r="E189" s="138" t="s">
        <v>4286</v>
      </c>
      <c r="F189" s="139" t="s">
        <v>4287</v>
      </c>
      <c r="G189" s="140" t="s">
        <v>471</v>
      </c>
      <c r="H189" s="141">
        <v>42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199</v>
      </c>
      <c r="AT189" s="149" t="s">
        <v>284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199</v>
      </c>
      <c r="BM189" s="149" t="s">
        <v>655</v>
      </c>
    </row>
    <row r="190" spans="2:65" s="1" customFormat="1" ht="16.5" customHeight="1" x14ac:dyDescent="0.2">
      <c r="B190" s="32"/>
      <c r="C190" s="137" t="s">
        <v>503</v>
      </c>
      <c r="D190" s="137" t="s">
        <v>284</v>
      </c>
      <c r="E190" s="138" t="s">
        <v>4288</v>
      </c>
      <c r="F190" s="139" t="s">
        <v>4289</v>
      </c>
      <c r="G190" s="140" t="s">
        <v>471</v>
      </c>
      <c r="H190" s="141">
        <v>54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199</v>
      </c>
      <c r="AT190" s="149" t="s">
        <v>284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199</v>
      </c>
      <c r="BM190" s="149" t="s">
        <v>663</v>
      </c>
    </row>
    <row r="191" spans="2:65" s="1" customFormat="1" ht="16.5" customHeight="1" x14ac:dyDescent="0.2">
      <c r="B191" s="32"/>
      <c r="C191" s="137" t="s">
        <v>508</v>
      </c>
      <c r="D191" s="137" t="s">
        <v>284</v>
      </c>
      <c r="E191" s="138" t="s">
        <v>4290</v>
      </c>
      <c r="F191" s="139" t="s">
        <v>4291</v>
      </c>
      <c r="G191" s="140" t="s">
        <v>471</v>
      </c>
      <c r="H191" s="141">
        <v>76.5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199</v>
      </c>
      <c r="AT191" s="149" t="s">
        <v>284</v>
      </c>
      <c r="AU191" s="149" t="s">
        <v>85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199</v>
      </c>
      <c r="BM191" s="149" t="s">
        <v>671</v>
      </c>
    </row>
    <row r="192" spans="2:65" s="1" customFormat="1" ht="21.75" customHeight="1" x14ac:dyDescent="0.2">
      <c r="B192" s="32"/>
      <c r="C192" s="137" t="s">
        <v>513</v>
      </c>
      <c r="D192" s="137" t="s">
        <v>284</v>
      </c>
      <c r="E192" s="138" t="s">
        <v>4292</v>
      </c>
      <c r="F192" s="139" t="s">
        <v>4293</v>
      </c>
      <c r="G192" s="140" t="s">
        <v>471</v>
      </c>
      <c r="H192" s="141">
        <v>194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199</v>
      </c>
      <c r="AT192" s="149" t="s">
        <v>284</v>
      </c>
      <c r="AU192" s="149" t="s">
        <v>85</v>
      </c>
      <c r="AY192" s="17" t="s">
        <v>282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199</v>
      </c>
      <c r="BM192" s="149" t="s">
        <v>679</v>
      </c>
    </row>
    <row r="193" spans="2:65" s="11" customFormat="1" ht="22.9" customHeight="1" x14ac:dyDescent="0.2">
      <c r="B193" s="125"/>
      <c r="D193" s="126" t="s">
        <v>75</v>
      </c>
      <c r="E193" s="135" t="s">
        <v>343</v>
      </c>
      <c r="F193" s="135" t="s">
        <v>4294</v>
      </c>
      <c r="I193" s="128"/>
      <c r="J193" s="136">
        <f>BK193</f>
        <v>0</v>
      </c>
      <c r="L193" s="125"/>
      <c r="M193" s="130"/>
      <c r="P193" s="131">
        <f>P194</f>
        <v>0</v>
      </c>
      <c r="R193" s="131">
        <f>R194</f>
        <v>0</v>
      </c>
      <c r="T193" s="132">
        <f>T194</f>
        <v>0</v>
      </c>
      <c r="AR193" s="126" t="s">
        <v>83</v>
      </c>
      <c r="AT193" s="133" t="s">
        <v>75</v>
      </c>
      <c r="AU193" s="133" t="s">
        <v>83</v>
      </c>
      <c r="AY193" s="126" t="s">
        <v>282</v>
      </c>
      <c r="BK193" s="134">
        <f>BK194</f>
        <v>0</v>
      </c>
    </row>
    <row r="194" spans="2:65" s="1" customFormat="1" ht="16.5" customHeight="1" x14ac:dyDescent="0.2">
      <c r="B194" s="32"/>
      <c r="C194" s="137" t="s">
        <v>518</v>
      </c>
      <c r="D194" s="137" t="s">
        <v>284</v>
      </c>
      <c r="E194" s="138" t="s">
        <v>4295</v>
      </c>
      <c r="F194" s="139" t="s">
        <v>4296</v>
      </c>
      <c r="G194" s="140" t="s">
        <v>2246</v>
      </c>
      <c r="H194" s="141">
        <v>9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199</v>
      </c>
      <c r="AT194" s="149" t="s">
        <v>284</v>
      </c>
      <c r="AU194" s="149" t="s">
        <v>85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199</v>
      </c>
      <c r="BM194" s="149" t="s">
        <v>689</v>
      </c>
    </row>
    <row r="195" spans="2:65" s="11" customFormat="1" ht="22.9" customHeight="1" x14ac:dyDescent="0.2">
      <c r="B195" s="125"/>
      <c r="D195" s="126" t="s">
        <v>75</v>
      </c>
      <c r="E195" s="135" t="s">
        <v>350</v>
      </c>
      <c r="F195" s="135" t="s">
        <v>4297</v>
      </c>
      <c r="I195" s="128"/>
      <c r="J195" s="136">
        <f>BK195</f>
        <v>0</v>
      </c>
      <c r="L195" s="125"/>
      <c r="M195" s="130"/>
      <c r="P195" s="131">
        <f>SUM(P196:P199)</f>
        <v>0</v>
      </c>
      <c r="R195" s="131">
        <f>SUM(R196:R199)</f>
        <v>0</v>
      </c>
      <c r="T195" s="132">
        <f>SUM(T196:T199)</f>
        <v>0</v>
      </c>
      <c r="AR195" s="126" t="s">
        <v>83</v>
      </c>
      <c r="AT195" s="133" t="s">
        <v>75</v>
      </c>
      <c r="AU195" s="133" t="s">
        <v>83</v>
      </c>
      <c r="AY195" s="126" t="s">
        <v>282</v>
      </c>
      <c r="BK195" s="134">
        <f>SUM(BK196:BK199)</f>
        <v>0</v>
      </c>
    </row>
    <row r="196" spans="2:65" s="1" customFormat="1" ht="16.5" customHeight="1" x14ac:dyDescent="0.2">
      <c r="B196" s="32"/>
      <c r="C196" s="137" t="s">
        <v>523</v>
      </c>
      <c r="D196" s="137" t="s">
        <v>284</v>
      </c>
      <c r="E196" s="138" t="s">
        <v>4298</v>
      </c>
      <c r="F196" s="139" t="s">
        <v>4299</v>
      </c>
      <c r="G196" s="140" t="s">
        <v>2246</v>
      </c>
      <c r="H196" s="141">
        <v>4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199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199</v>
      </c>
      <c r="BM196" s="149" t="s">
        <v>699</v>
      </c>
    </row>
    <row r="197" spans="2:65" s="1" customFormat="1" ht="16.5" customHeight="1" x14ac:dyDescent="0.2">
      <c r="B197" s="32"/>
      <c r="C197" s="137" t="s">
        <v>528</v>
      </c>
      <c r="D197" s="137" t="s">
        <v>284</v>
      </c>
      <c r="E197" s="138" t="s">
        <v>4300</v>
      </c>
      <c r="F197" s="139" t="s">
        <v>4301</v>
      </c>
      <c r="G197" s="140" t="s">
        <v>2246</v>
      </c>
      <c r="H197" s="141">
        <v>4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199</v>
      </c>
      <c r="AT197" s="149" t="s">
        <v>284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199</v>
      </c>
      <c r="BM197" s="149" t="s">
        <v>709</v>
      </c>
    </row>
    <row r="198" spans="2:65" s="1" customFormat="1" ht="16.5" customHeight="1" x14ac:dyDescent="0.2">
      <c r="B198" s="32"/>
      <c r="C198" s="137" t="s">
        <v>539</v>
      </c>
      <c r="D198" s="137" t="s">
        <v>284</v>
      </c>
      <c r="E198" s="138" t="s">
        <v>4302</v>
      </c>
      <c r="F198" s="139" t="s">
        <v>4303</v>
      </c>
      <c r="G198" s="140" t="s">
        <v>2246</v>
      </c>
      <c r="H198" s="141">
        <v>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199</v>
      </c>
      <c r="AT198" s="149" t="s">
        <v>284</v>
      </c>
      <c r="AU198" s="149" t="s">
        <v>85</v>
      </c>
      <c r="AY198" s="17" t="s">
        <v>282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199</v>
      </c>
      <c r="BM198" s="149" t="s">
        <v>736</v>
      </c>
    </row>
    <row r="199" spans="2:65" s="1" customFormat="1" ht="21.75" customHeight="1" x14ac:dyDescent="0.2">
      <c r="B199" s="32"/>
      <c r="C199" s="137" t="s">
        <v>545</v>
      </c>
      <c r="D199" s="137" t="s">
        <v>284</v>
      </c>
      <c r="E199" s="138" t="s">
        <v>4304</v>
      </c>
      <c r="F199" s="139" t="s">
        <v>4305</v>
      </c>
      <c r="G199" s="140" t="s">
        <v>2246</v>
      </c>
      <c r="H199" s="141">
        <v>1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199</v>
      </c>
      <c r="AT199" s="149" t="s">
        <v>284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199</v>
      </c>
      <c r="BM199" s="149" t="s">
        <v>749</v>
      </c>
    </row>
    <row r="200" spans="2:65" s="11" customFormat="1" ht="22.9" customHeight="1" x14ac:dyDescent="0.2">
      <c r="B200" s="125"/>
      <c r="D200" s="126" t="s">
        <v>75</v>
      </c>
      <c r="E200" s="135" t="s">
        <v>356</v>
      </c>
      <c r="F200" s="135" t="s">
        <v>4306</v>
      </c>
      <c r="I200" s="128"/>
      <c r="J200" s="136">
        <f>BK200</f>
        <v>0</v>
      </c>
      <c r="L200" s="125"/>
      <c r="M200" s="130"/>
      <c r="P200" s="131">
        <f>SUM(P201:P204)</f>
        <v>0</v>
      </c>
      <c r="R200" s="131">
        <f>SUM(R201:R204)</f>
        <v>0</v>
      </c>
      <c r="T200" s="132">
        <f>SUM(T201:T204)</f>
        <v>0</v>
      </c>
      <c r="AR200" s="126" t="s">
        <v>83</v>
      </c>
      <c r="AT200" s="133" t="s">
        <v>75</v>
      </c>
      <c r="AU200" s="133" t="s">
        <v>83</v>
      </c>
      <c r="AY200" s="126" t="s">
        <v>282</v>
      </c>
      <c r="BK200" s="134">
        <f>SUM(BK201:BK204)</f>
        <v>0</v>
      </c>
    </row>
    <row r="201" spans="2:65" s="1" customFormat="1" ht="66.75" customHeight="1" x14ac:dyDescent="0.2">
      <c r="B201" s="32"/>
      <c r="C201" s="137" t="s">
        <v>550</v>
      </c>
      <c r="D201" s="137" t="s">
        <v>284</v>
      </c>
      <c r="E201" s="138" t="s">
        <v>4307</v>
      </c>
      <c r="F201" s="139" t="s">
        <v>4308</v>
      </c>
      <c r="G201" s="140" t="s">
        <v>2246</v>
      </c>
      <c r="H201" s="141">
        <v>4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199</v>
      </c>
      <c r="AT201" s="149" t="s">
        <v>284</v>
      </c>
      <c r="AU201" s="149" t="s">
        <v>85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199</v>
      </c>
      <c r="BM201" s="149" t="s">
        <v>765</v>
      </c>
    </row>
    <row r="202" spans="2:65" s="1" customFormat="1" ht="66.75" customHeight="1" x14ac:dyDescent="0.2">
      <c r="B202" s="32"/>
      <c r="C202" s="137" t="s">
        <v>555</v>
      </c>
      <c r="D202" s="137" t="s">
        <v>284</v>
      </c>
      <c r="E202" s="138" t="s">
        <v>4309</v>
      </c>
      <c r="F202" s="139" t="s">
        <v>4310</v>
      </c>
      <c r="G202" s="140" t="s">
        <v>2246</v>
      </c>
      <c r="H202" s="141">
        <v>2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199</v>
      </c>
      <c r="AT202" s="149" t="s">
        <v>284</v>
      </c>
      <c r="AU202" s="149" t="s">
        <v>85</v>
      </c>
      <c r="AY202" s="17" t="s">
        <v>282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199</v>
      </c>
      <c r="BM202" s="149" t="s">
        <v>775</v>
      </c>
    </row>
    <row r="203" spans="2:65" s="1" customFormat="1" ht="66.75" customHeight="1" x14ac:dyDescent="0.2">
      <c r="B203" s="32"/>
      <c r="C203" s="137" t="s">
        <v>560</v>
      </c>
      <c r="D203" s="137" t="s">
        <v>284</v>
      </c>
      <c r="E203" s="138" t="s">
        <v>4311</v>
      </c>
      <c r="F203" s="139" t="s">
        <v>4312</v>
      </c>
      <c r="G203" s="140" t="s">
        <v>2246</v>
      </c>
      <c r="H203" s="141">
        <v>1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199</v>
      </c>
      <c r="AT203" s="149" t="s">
        <v>284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199</v>
      </c>
      <c r="BM203" s="149" t="s">
        <v>784</v>
      </c>
    </row>
    <row r="204" spans="2:65" s="1" customFormat="1" ht="37.9" customHeight="1" x14ac:dyDescent="0.2">
      <c r="B204" s="32"/>
      <c r="C204" s="137" t="s">
        <v>566</v>
      </c>
      <c r="D204" s="137" t="s">
        <v>284</v>
      </c>
      <c r="E204" s="138" t="s">
        <v>4313</v>
      </c>
      <c r="F204" s="139" t="s">
        <v>4314</v>
      </c>
      <c r="G204" s="140" t="s">
        <v>3565</v>
      </c>
      <c r="H204" s="141">
        <v>2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199</v>
      </c>
      <c r="AT204" s="149" t="s">
        <v>284</v>
      </c>
      <c r="AU204" s="149" t="s">
        <v>85</v>
      </c>
      <c r="AY204" s="17" t="s">
        <v>282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199</v>
      </c>
      <c r="BM204" s="149" t="s">
        <v>795</v>
      </c>
    </row>
    <row r="205" spans="2:65" s="11" customFormat="1" ht="25.9" customHeight="1" x14ac:dyDescent="0.2">
      <c r="B205" s="125"/>
      <c r="D205" s="126" t="s">
        <v>75</v>
      </c>
      <c r="E205" s="127" t="s">
        <v>908</v>
      </c>
      <c r="F205" s="127" t="s">
        <v>4315</v>
      </c>
      <c r="I205" s="128"/>
      <c r="J205" s="129">
        <f>BK205</f>
        <v>0</v>
      </c>
      <c r="L205" s="125"/>
      <c r="M205" s="130"/>
      <c r="P205" s="131">
        <f>P206+P210+P214+P220</f>
        <v>0</v>
      </c>
      <c r="R205" s="131">
        <f>R206+R210+R214+R220</f>
        <v>0</v>
      </c>
      <c r="T205" s="132">
        <f>T206+T210+T214+T220</f>
        <v>0</v>
      </c>
      <c r="AR205" s="126" t="s">
        <v>83</v>
      </c>
      <c r="AT205" s="133" t="s">
        <v>75</v>
      </c>
      <c r="AU205" s="133" t="s">
        <v>76</v>
      </c>
      <c r="AY205" s="126" t="s">
        <v>282</v>
      </c>
      <c r="BK205" s="134">
        <f>BK206+BK210+BK214+BK220</f>
        <v>0</v>
      </c>
    </row>
    <row r="206" spans="2:65" s="11" customFormat="1" ht="22.9" customHeight="1" x14ac:dyDescent="0.2">
      <c r="B206" s="125"/>
      <c r="D206" s="126" t="s">
        <v>75</v>
      </c>
      <c r="E206" s="135" t="s">
        <v>361</v>
      </c>
      <c r="F206" s="135" t="s">
        <v>4259</v>
      </c>
      <c r="I206" s="128"/>
      <c r="J206" s="136">
        <f>BK206</f>
        <v>0</v>
      </c>
      <c r="L206" s="125"/>
      <c r="M206" s="130"/>
      <c r="P206" s="131">
        <f>SUM(P207:P209)</f>
        <v>0</v>
      </c>
      <c r="R206" s="131">
        <f>SUM(R207:R209)</f>
        <v>0</v>
      </c>
      <c r="T206" s="132">
        <f>SUM(T207:T209)</f>
        <v>0</v>
      </c>
      <c r="AR206" s="126" t="s">
        <v>83</v>
      </c>
      <c r="AT206" s="133" t="s">
        <v>75</v>
      </c>
      <c r="AU206" s="133" t="s">
        <v>83</v>
      </c>
      <c r="AY206" s="126" t="s">
        <v>282</v>
      </c>
      <c r="BK206" s="134">
        <f>SUM(BK207:BK209)</f>
        <v>0</v>
      </c>
    </row>
    <row r="207" spans="2:65" s="1" customFormat="1" ht="16.5" customHeight="1" x14ac:dyDescent="0.2">
      <c r="B207" s="32"/>
      <c r="C207" s="137" t="s">
        <v>574</v>
      </c>
      <c r="D207" s="137" t="s">
        <v>284</v>
      </c>
      <c r="E207" s="138" t="s">
        <v>4260</v>
      </c>
      <c r="F207" s="139" t="s">
        <v>4261</v>
      </c>
      <c r="G207" s="140" t="s">
        <v>471</v>
      </c>
      <c r="H207" s="141">
        <v>32.5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199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199</v>
      </c>
      <c r="BM207" s="149" t="s">
        <v>809</v>
      </c>
    </row>
    <row r="208" spans="2:65" s="1" customFormat="1" ht="16.5" customHeight="1" x14ac:dyDescent="0.2">
      <c r="B208" s="32"/>
      <c r="C208" s="137" t="s">
        <v>580</v>
      </c>
      <c r="D208" s="137" t="s">
        <v>284</v>
      </c>
      <c r="E208" s="138" t="s">
        <v>4262</v>
      </c>
      <c r="F208" s="139" t="s">
        <v>4263</v>
      </c>
      <c r="G208" s="140" t="s">
        <v>471</v>
      </c>
      <c r="H208" s="141">
        <v>51.5</v>
      </c>
      <c r="I208" s="142"/>
      <c r="J208" s="143">
        <f>ROUND(I208*H208,2)</f>
        <v>0</v>
      </c>
      <c r="K208" s="144"/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199</v>
      </c>
      <c r="AT208" s="149" t="s">
        <v>284</v>
      </c>
      <c r="AU208" s="149" t="s">
        <v>85</v>
      </c>
      <c r="AY208" s="17" t="s">
        <v>282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199</v>
      </c>
      <c r="BM208" s="149" t="s">
        <v>817</v>
      </c>
    </row>
    <row r="209" spans="2:65" s="1" customFormat="1" ht="16.5" customHeight="1" x14ac:dyDescent="0.2">
      <c r="B209" s="32"/>
      <c r="C209" s="137" t="s">
        <v>610</v>
      </c>
      <c r="D209" s="137" t="s">
        <v>284</v>
      </c>
      <c r="E209" s="138" t="s">
        <v>4264</v>
      </c>
      <c r="F209" s="139" t="s">
        <v>4265</v>
      </c>
      <c r="G209" s="140" t="s">
        <v>471</v>
      </c>
      <c r="H209" s="141">
        <v>48.5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199</v>
      </c>
      <c r="AT209" s="149" t="s">
        <v>284</v>
      </c>
      <c r="AU209" s="149" t="s">
        <v>85</v>
      </c>
      <c r="AY209" s="17" t="s">
        <v>282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199</v>
      </c>
      <c r="BM209" s="149" t="s">
        <v>826</v>
      </c>
    </row>
    <row r="210" spans="2:65" s="11" customFormat="1" ht="22.9" customHeight="1" x14ac:dyDescent="0.2">
      <c r="B210" s="125"/>
      <c r="D210" s="126" t="s">
        <v>75</v>
      </c>
      <c r="E210" s="135" t="s">
        <v>185</v>
      </c>
      <c r="F210" s="135" t="s">
        <v>4316</v>
      </c>
      <c r="I210" s="128"/>
      <c r="J210" s="136">
        <f>BK210</f>
        <v>0</v>
      </c>
      <c r="L210" s="125"/>
      <c r="M210" s="130"/>
      <c r="P210" s="131">
        <f>SUM(P211:P213)</f>
        <v>0</v>
      </c>
      <c r="R210" s="131">
        <f>SUM(R211:R213)</f>
        <v>0</v>
      </c>
      <c r="T210" s="132">
        <f>SUM(T211:T213)</f>
        <v>0</v>
      </c>
      <c r="AR210" s="126" t="s">
        <v>83</v>
      </c>
      <c r="AT210" s="133" t="s">
        <v>75</v>
      </c>
      <c r="AU210" s="133" t="s">
        <v>83</v>
      </c>
      <c r="AY210" s="126" t="s">
        <v>282</v>
      </c>
      <c r="BK210" s="134">
        <f>SUM(BK211:BK213)</f>
        <v>0</v>
      </c>
    </row>
    <row r="211" spans="2:65" s="1" customFormat="1" ht="16.5" customHeight="1" x14ac:dyDescent="0.2">
      <c r="B211" s="32"/>
      <c r="C211" s="137" t="s">
        <v>615</v>
      </c>
      <c r="D211" s="137" t="s">
        <v>284</v>
      </c>
      <c r="E211" s="138" t="s">
        <v>4317</v>
      </c>
      <c r="F211" s="139" t="s">
        <v>4318</v>
      </c>
      <c r="G211" s="140" t="s">
        <v>471</v>
      </c>
      <c r="H211" s="141">
        <v>31.5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199</v>
      </c>
      <c r="AT211" s="149" t="s">
        <v>284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199</v>
      </c>
      <c r="BM211" s="149" t="s">
        <v>836</v>
      </c>
    </row>
    <row r="212" spans="2:65" s="1" customFormat="1" ht="16.5" customHeight="1" x14ac:dyDescent="0.2">
      <c r="B212" s="32"/>
      <c r="C212" s="137" t="s">
        <v>619</v>
      </c>
      <c r="D212" s="137" t="s">
        <v>284</v>
      </c>
      <c r="E212" s="138" t="s">
        <v>4319</v>
      </c>
      <c r="F212" s="139" t="s">
        <v>4320</v>
      </c>
      <c r="G212" s="140" t="s">
        <v>471</v>
      </c>
      <c r="H212" s="141">
        <v>32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199</v>
      </c>
      <c r="AT212" s="149" t="s">
        <v>284</v>
      </c>
      <c r="AU212" s="149" t="s">
        <v>85</v>
      </c>
      <c r="AY212" s="17" t="s">
        <v>282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199</v>
      </c>
      <c r="BM212" s="149" t="s">
        <v>845</v>
      </c>
    </row>
    <row r="213" spans="2:65" s="1" customFormat="1" ht="16.5" customHeight="1" x14ac:dyDescent="0.2">
      <c r="B213" s="32"/>
      <c r="C213" s="137" t="s">
        <v>623</v>
      </c>
      <c r="D213" s="137" t="s">
        <v>284</v>
      </c>
      <c r="E213" s="138" t="s">
        <v>4321</v>
      </c>
      <c r="F213" s="139" t="s">
        <v>4322</v>
      </c>
      <c r="G213" s="140" t="s">
        <v>471</v>
      </c>
      <c r="H213" s="141">
        <v>3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199</v>
      </c>
      <c r="AT213" s="149" t="s">
        <v>284</v>
      </c>
      <c r="AU213" s="149" t="s">
        <v>85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199</v>
      </c>
      <c r="BM213" s="149" t="s">
        <v>855</v>
      </c>
    </row>
    <row r="214" spans="2:65" s="11" customFormat="1" ht="22.9" customHeight="1" x14ac:dyDescent="0.2">
      <c r="B214" s="125"/>
      <c r="D214" s="126" t="s">
        <v>75</v>
      </c>
      <c r="E214" s="135" t="s">
        <v>188</v>
      </c>
      <c r="F214" s="135" t="s">
        <v>4323</v>
      </c>
      <c r="I214" s="128"/>
      <c r="J214" s="136">
        <f>BK214</f>
        <v>0</v>
      </c>
      <c r="L214" s="125"/>
      <c r="M214" s="130"/>
      <c r="P214" s="131">
        <f>SUM(P215:P219)</f>
        <v>0</v>
      </c>
      <c r="R214" s="131">
        <f>SUM(R215:R219)</f>
        <v>0</v>
      </c>
      <c r="T214" s="132">
        <f>SUM(T215:T219)</f>
        <v>0</v>
      </c>
      <c r="AR214" s="126" t="s">
        <v>83</v>
      </c>
      <c r="AT214" s="133" t="s">
        <v>75</v>
      </c>
      <c r="AU214" s="133" t="s">
        <v>83</v>
      </c>
      <c r="AY214" s="126" t="s">
        <v>282</v>
      </c>
      <c r="BK214" s="134">
        <f>SUM(BK215:BK219)</f>
        <v>0</v>
      </c>
    </row>
    <row r="215" spans="2:65" s="1" customFormat="1" ht="21.75" customHeight="1" x14ac:dyDescent="0.2">
      <c r="B215" s="32"/>
      <c r="C215" s="137" t="s">
        <v>627</v>
      </c>
      <c r="D215" s="137" t="s">
        <v>284</v>
      </c>
      <c r="E215" s="138" t="s">
        <v>4324</v>
      </c>
      <c r="F215" s="139" t="s">
        <v>4325</v>
      </c>
      <c r="G215" s="140" t="s">
        <v>471</v>
      </c>
      <c r="H215" s="141">
        <v>27.5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199</v>
      </c>
      <c r="AT215" s="149" t="s">
        <v>284</v>
      </c>
      <c r="AU215" s="149" t="s">
        <v>85</v>
      </c>
      <c r="AY215" s="17" t="s">
        <v>282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199</v>
      </c>
      <c r="BM215" s="149" t="s">
        <v>868</v>
      </c>
    </row>
    <row r="216" spans="2:65" s="1" customFormat="1" ht="21.75" customHeight="1" x14ac:dyDescent="0.2">
      <c r="B216" s="32"/>
      <c r="C216" s="137" t="s">
        <v>631</v>
      </c>
      <c r="D216" s="137" t="s">
        <v>284</v>
      </c>
      <c r="E216" s="138" t="s">
        <v>4326</v>
      </c>
      <c r="F216" s="139" t="s">
        <v>4327</v>
      </c>
      <c r="G216" s="140" t="s">
        <v>471</v>
      </c>
      <c r="H216" s="141">
        <v>5.5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199</v>
      </c>
      <c r="AT216" s="149" t="s">
        <v>284</v>
      </c>
      <c r="AU216" s="149" t="s">
        <v>85</v>
      </c>
      <c r="AY216" s="17" t="s">
        <v>282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199</v>
      </c>
      <c r="BM216" s="149" t="s">
        <v>881</v>
      </c>
    </row>
    <row r="217" spans="2:65" s="1" customFormat="1" ht="21.75" customHeight="1" x14ac:dyDescent="0.2">
      <c r="B217" s="32"/>
      <c r="C217" s="137" t="s">
        <v>635</v>
      </c>
      <c r="D217" s="137" t="s">
        <v>284</v>
      </c>
      <c r="E217" s="138" t="s">
        <v>4328</v>
      </c>
      <c r="F217" s="139" t="s">
        <v>4329</v>
      </c>
      <c r="G217" s="140" t="s">
        <v>471</v>
      </c>
      <c r="H217" s="141">
        <v>3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199</v>
      </c>
      <c r="AT217" s="149" t="s">
        <v>284</v>
      </c>
      <c r="AU217" s="149" t="s">
        <v>85</v>
      </c>
      <c r="AY217" s="17" t="s">
        <v>282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199</v>
      </c>
      <c r="BM217" s="149" t="s">
        <v>893</v>
      </c>
    </row>
    <row r="218" spans="2:65" s="1" customFormat="1" ht="21.75" customHeight="1" x14ac:dyDescent="0.2">
      <c r="B218" s="32"/>
      <c r="C218" s="137" t="s">
        <v>639</v>
      </c>
      <c r="D218" s="137" t="s">
        <v>284</v>
      </c>
      <c r="E218" s="138" t="s">
        <v>4330</v>
      </c>
      <c r="F218" s="139" t="s">
        <v>4331</v>
      </c>
      <c r="G218" s="140" t="s">
        <v>471</v>
      </c>
      <c r="H218" s="141">
        <v>4.5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41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199</v>
      </c>
      <c r="AT218" s="149" t="s">
        <v>284</v>
      </c>
      <c r="AU218" s="149" t="s">
        <v>85</v>
      </c>
      <c r="AY218" s="17" t="s">
        <v>282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199</v>
      </c>
      <c r="BM218" s="149" t="s">
        <v>901</v>
      </c>
    </row>
    <row r="219" spans="2:65" s="1" customFormat="1" ht="21.75" customHeight="1" x14ac:dyDescent="0.2">
      <c r="B219" s="32"/>
      <c r="C219" s="137" t="s">
        <v>643</v>
      </c>
      <c r="D219" s="137" t="s">
        <v>284</v>
      </c>
      <c r="E219" s="138" t="s">
        <v>4332</v>
      </c>
      <c r="F219" s="139" t="s">
        <v>4333</v>
      </c>
      <c r="G219" s="140" t="s">
        <v>471</v>
      </c>
      <c r="H219" s="141">
        <v>26.5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199</v>
      </c>
      <c r="AT219" s="149" t="s">
        <v>284</v>
      </c>
      <c r="AU219" s="149" t="s">
        <v>85</v>
      </c>
      <c r="AY219" s="17" t="s">
        <v>282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199</v>
      </c>
      <c r="BM219" s="149" t="s">
        <v>922</v>
      </c>
    </row>
    <row r="220" spans="2:65" s="11" customFormat="1" ht="22.9" customHeight="1" x14ac:dyDescent="0.2">
      <c r="B220" s="125"/>
      <c r="D220" s="126" t="s">
        <v>75</v>
      </c>
      <c r="E220" s="135" t="s">
        <v>191</v>
      </c>
      <c r="F220" s="135" t="s">
        <v>4334</v>
      </c>
      <c r="I220" s="128"/>
      <c r="J220" s="136">
        <f>BK220</f>
        <v>0</v>
      </c>
      <c r="L220" s="125"/>
      <c r="M220" s="130"/>
      <c r="P220" s="131">
        <f>SUM(P221:P223)</f>
        <v>0</v>
      </c>
      <c r="R220" s="131">
        <f>SUM(R221:R223)</f>
        <v>0</v>
      </c>
      <c r="T220" s="132">
        <f>SUM(T221:T223)</f>
        <v>0</v>
      </c>
      <c r="AR220" s="126" t="s">
        <v>83</v>
      </c>
      <c r="AT220" s="133" t="s">
        <v>75</v>
      </c>
      <c r="AU220" s="133" t="s">
        <v>83</v>
      </c>
      <c r="AY220" s="126" t="s">
        <v>282</v>
      </c>
      <c r="BK220" s="134">
        <f>SUM(BK221:BK223)</f>
        <v>0</v>
      </c>
    </row>
    <row r="221" spans="2:65" s="1" customFormat="1" ht="24.2" customHeight="1" x14ac:dyDescent="0.2">
      <c r="B221" s="32"/>
      <c r="C221" s="137" t="s">
        <v>647</v>
      </c>
      <c r="D221" s="137" t="s">
        <v>284</v>
      </c>
      <c r="E221" s="138" t="s">
        <v>4335</v>
      </c>
      <c r="F221" s="139" t="s">
        <v>4336</v>
      </c>
      <c r="G221" s="140" t="s">
        <v>3565</v>
      </c>
      <c r="H221" s="141">
        <v>2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199</v>
      </c>
      <c r="AT221" s="149" t="s">
        <v>284</v>
      </c>
      <c r="AU221" s="149" t="s">
        <v>85</v>
      </c>
      <c r="AY221" s="17" t="s">
        <v>282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199</v>
      </c>
      <c r="BM221" s="149" t="s">
        <v>935</v>
      </c>
    </row>
    <row r="222" spans="2:65" s="1" customFormat="1" ht="33" customHeight="1" x14ac:dyDescent="0.2">
      <c r="B222" s="32"/>
      <c r="C222" s="137" t="s">
        <v>651</v>
      </c>
      <c r="D222" s="137" t="s">
        <v>284</v>
      </c>
      <c r="E222" s="138" t="s">
        <v>4337</v>
      </c>
      <c r="F222" s="139" t="s">
        <v>4338</v>
      </c>
      <c r="G222" s="140" t="s">
        <v>3565</v>
      </c>
      <c r="H222" s="141">
        <v>3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199</v>
      </c>
      <c r="AT222" s="149" t="s">
        <v>284</v>
      </c>
      <c r="AU222" s="149" t="s">
        <v>85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199</v>
      </c>
      <c r="BM222" s="149" t="s">
        <v>951</v>
      </c>
    </row>
    <row r="223" spans="2:65" s="1" customFormat="1" ht="37.9" customHeight="1" x14ac:dyDescent="0.2">
      <c r="B223" s="32"/>
      <c r="C223" s="137" t="s">
        <v>655</v>
      </c>
      <c r="D223" s="137" t="s">
        <v>284</v>
      </c>
      <c r="E223" s="138" t="s">
        <v>4339</v>
      </c>
      <c r="F223" s="139" t="s">
        <v>4340</v>
      </c>
      <c r="G223" s="140" t="s">
        <v>3565</v>
      </c>
      <c r="H223" s="141">
        <v>8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199</v>
      </c>
      <c r="AT223" s="149" t="s">
        <v>284</v>
      </c>
      <c r="AU223" s="149" t="s">
        <v>85</v>
      </c>
      <c r="AY223" s="17" t="s">
        <v>282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199</v>
      </c>
      <c r="BM223" s="149" t="s">
        <v>964</v>
      </c>
    </row>
    <row r="224" spans="2:65" s="11" customFormat="1" ht="25.9" customHeight="1" x14ac:dyDescent="0.2">
      <c r="B224" s="125"/>
      <c r="D224" s="126" t="s">
        <v>75</v>
      </c>
      <c r="E224" s="127" t="s">
        <v>922</v>
      </c>
      <c r="F224" s="127" t="s">
        <v>4341</v>
      </c>
      <c r="I224" s="128"/>
      <c r="J224" s="129">
        <f>BK224</f>
        <v>0</v>
      </c>
      <c r="L224" s="125"/>
      <c r="M224" s="130"/>
      <c r="P224" s="131">
        <f>P225+P227+P229+P235</f>
        <v>0</v>
      </c>
      <c r="R224" s="131">
        <f>R225+R227+R229+R235</f>
        <v>0</v>
      </c>
      <c r="T224" s="132">
        <f>T225+T227+T229+T235</f>
        <v>0</v>
      </c>
      <c r="AR224" s="126" t="s">
        <v>83</v>
      </c>
      <c r="AT224" s="133" t="s">
        <v>75</v>
      </c>
      <c r="AU224" s="133" t="s">
        <v>76</v>
      </c>
      <c r="AY224" s="126" t="s">
        <v>282</v>
      </c>
      <c r="BK224" s="134">
        <f>BK225+BK227+BK229+BK235</f>
        <v>0</v>
      </c>
    </row>
    <row r="225" spans="2:65" s="11" customFormat="1" ht="22.9" customHeight="1" x14ac:dyDescent="0.2">
      <c r="B225" s="125"/>
      <c r="D225" s="126" t="s">
        <v>75</v>
      </c>
      <c r="E225" s="135" t="s">
        <v>194</v>
      </c>
      <c r="F225" s="135" t="s">
        <v>4341</v>
      </c>
      <c r="I225" s="128"/>
      <c r="J225" s="136">
        <f>BK225</f>
        <v>0</v>
      </c>
      <c r="L225" s="125"/>
      <c r="M225" s="130"/>
      <c r="P225" s="131">
        <f>P226</f>
        <v>0</v>
      </c>
      <c r="R225" s="131">
        <f>R226</f>
        <v>0</v>
      </c>
      <c r="T225" s="132">
        <f>T226</f>
        <v>0</v>
      </c>
      <c r="AR225" s="126" t="s">
        <v>83</v>
      </c>
      <c r="AT225" s="133" t="s">
        <v>75</v>
      </c>
      <c r="AU225" s="133" t="s">
        <v>83</v>
      </c>
      <c r="AY225" s="126" t="s">
        <v>282</v>
      </c>
      <c r="BK225" s="134">
        <f>BK226</f>
        <v>0</v>
      </c>
    </row>
    <row r="226" spans="2:65" s="1" customFormat="1" ht="16.5" customHeight="1" x14ac:dyDescent="0.2">
      <c r="B226" s="32"/>
      <c r="C226" s="137" t="s">
        <v>659</v>
      </c>
      <c r="D226" s="137" t="s">
        <v>284</v>
      </c>
      <c r="E226" s="138" t="s">
        <v>4342</v>
      </c>
      <c r="F226" s="139" t="s">
        <v>4343</v>
      </c>
      <c r="G226" s="140" t="s">
        <v>2246</v>
      </c>
      <c r="H226" s="141">
        <v>8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4344</v>
      </c>
      <c r="AT226" s="149" t="s">
        <v>284</v>
      </c>
      <c r="AU226" s="149" t="s">
        <v>85</v>
      </c>
      <c r="AY226" s="17" t="s">
        <v>282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4344</v>
      </c>
      <c r="BM226" s="149" t="s">
        <v>973</v>
      </c>
    </row>
    <row r="227" spans="2:65" s="11" customFormat="1" ht="22.9" customHeight="1" x14ac:dyDescent="0.2">
      <c r="B227" s="125"/>
      <c r="D227" s="126" t="s">
        <v>75</v>
      </c>
      <c r="E227" s="135" t="s">
        <v>8</v>
      </c>
      <c r="F227" s="135" t="s">
        <v>4345</v>
      </c>
      <c r="I227" s="128"/>
      <c r="J227" s="136">
        <f>BK227</f>
        <v>0</v>
      </c>
      <c r="L227" s="125"/>
      <c r="M227" s="130"/>
      <c r="P227" s="131">
        <f>P228</f>
        <v>0</v>
      </c>
      <c r="R227" s="131">
        <f>R228</f>
        <v>0</v>
      </c>
      <c r="T227" s="132">
        <f>T228</f>
        <v>0</v>
      </c>
      <c r="AR227" s="126" t="s">
        <v>83</v>
      </c>
      <c r="AT227" s="133" t="s">
        <v>75</v>
      </c>
      <c r="AU227" s="133" t="s">
        <v>83</v>
      </c>
      <c r="AY227" s="126" t="s">
        <v>282</v>
      </c>
      <c r="BK227" s="134">
        <f>BK228</f>
        <v>0</v>
      </c>
    </row>
    <row r="228" spans="2:65" s="1" customFormat="1" ht="16.5" customHeight="1" x14ac:dyDescent="0.2">
      <c r="B228" s="32"/>
      <c r="C228" s="137" t="s">
        <v>663</v>
      </c>
      <c r="D228" s="137" t="s">
        <v>284</v>
      </c>
      <c r="E228" s="138" t="s">
        <v>4346</v>
      </c>
      <c r="F228" s="139" t="s">
        <v>4347</v>
      </c>
      <c r="G228" s="140" t="s">
        <v>3565</v>
      </c>
      <c r="H228" s="141">
        <v>1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4344</v>
      </c>
      <c r="AT228" s="149" t="s">
        <v>284</v>
      </c>
      <c r="AU228" s="149" t="s">
        <v>85</v>
      </c>
      <c r="AY228" s="17" t="s">
        <v>282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4344</v>
      </c>
      <c r="BM228" s="149" t="s">
        <v>981</v>
      </c>
    </row>
    <row r="229" spans="2:65" s="11" customFormat="1" ht="22.9" customHeight="1" x14ac:dyDescent="0.2">
      <c r="B229" s="125"/>
      <c r="D229" s="126" t="s">
        <v>75</v>
      </c>
      <c r="E229" s="135" t="s">
        <v>199</v>
      </c>
      <c r="F229" s="135" t="s">
        <v>4348</v>
      </c>
      <c r="I229" s="128"/>
      <c r="J229" s="136">
        <f>BK229</f>
        <v>0</v>
      </c>
      <c r="L229" s="125"/>
      <c r="M229" s="130"/>
      <c r="P229" s="131">
        <f>SUM(P230:P234)</f>
        <v>0</v>
      </c>
      <c r="R229" s="131">
        <f>SUM(R230:R234)</f>
        <v>0</v>
      </c>
      <c r="T229" s="132">
        <f>SUM(T230:T234)</f>
        <v>0</v>
      </c>
      <c r="AR229" s="126" t="s">
        <v>83</v>
      </c>
      <c r="AT229" s="133" t="s">
        <v>75</v>
      </c>
      <c r="AU229" s="133" t="s">
        <v>83</v>
      </c>
      <c r="AY229" s="126" t="s">
        <v>282</v>
      </c>
      <c r="BK229" s="134">
        <f>SUM(BK230:BK234)</f>
        <v>0</v>
      </c>
    </row>
    <row r="230" spans="2:65" s="1" customFormat="1" ht="16.5" customHeight="1" x14ac:dyDescent="0.2">
      <c r="B230" s="32"/>
      <c r="C230" s="137" t="s">
        <v>667</v>
      </c>
      <c r="D230" s="137" t="s">
        <v>284</v>
      </c>
      <c r="E230" s="138" t="s">
        <v>4349</v>
      </c>
      <c r="F230" s="139" t="s">
        <v>4350</v>
      </c>
      <c r="G230" s="140" t="s">
        <v>3565</v>
      </c>
      <c r="H230" s="141">
        <v>1</v>
      </c>
      <c r="I230" s="142"/>
      <c r="J230" s="143">
        <f>ROUND(I230*H230,2)</f>
        <v>0</v>
      </c>
      <c r="K230" s="144"/>
      <c r="L230" s="32"/>
      <c r="M230" s="145" t="s">
        <v>1</v>
      </c>
      <c r="N230" s="146" t="s">
        <v>41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4344</v>
      </c>
      <c r="AT230" s="149" t="s">
        <v>284</v>
      </c>
      <c r="AU230" s="149" t="s">
        <v>85</v>
      </c>
      <c r="AY230" s="17" t="s">
        <v>282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4344</v>
      </c>
      <c r="BM230" s="149" t="s">
        <v>992</v>
      </c>
    </row>
    <row r="231" spans="2:65" s="1" customFormat="1" ht="16.5" customHeight="1" x14ac:dyDescent="0.2">
      <c r="B231" s="32"/>
      <c r="C231" s="137" t="s">
        <v>671</v>
      </c>
      <c r="D231" s="137" t="s">
        <v>284</v>
      </c>
      <c r="E231" s="138" t="s">
        <v>4351</v>
      </c>
      <c r="F231" s="139" t="s">
        <v>4352</v>
      </c>
      <c r="G231" s="140" t="s">
        <v>3565</v>
      </c>
      <c r="H231" s="141">
        <v>1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4344</v>
      </c>
      <c r="AT231" s="149" t="s">
        <v>284</v>
      </c>
      <c r="AU231" s="149" t="s">
        <v>85</v>
      </c>
      <c r="AY231" s="17" t="s">
        <v>282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4344</v>
      </c>
      <c r="BM231" s="149" t="s">
        <v>1007</v>
      </c>
    </row>
    <row r="232" spans="2:65" s="1" customFormat="1" ht="16.5" customHeight="1" x14ac:dyDescent="0.2">
      <c r="B232" s="32"/>
      <c r="C232" s="137" t="s">
        <v>675</v>
      </c>
      <c r="D232" s="137" t="s">
        <v>284</v>
      </c>
      <c r="E232" s="138" t="s">
        <v>4353</v>
      </c>
      <c r="F232" s="139" t="s">
        <v>4354</v>
      </c>
      <c r="G232" s="140" t="s">
        <v>3565</v>
      </c>
      <c r="H232" s="141">
        <v>1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4344</v>
      </c>
      <c r="AT232" s="149" t="s">
        <v>284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4344</v>
      </c>
      <c r="BM232" s="149" t="s">
        <v>1015</v>
      </c>
    </row>
    <row r="233" spans="2:65" s="1" customFormat="1" ht="16.5" customHeight="1" x14ac:dyDescent="0.2">
      <c r="B233" s="32"/>
      <c r="C233" s="137" t="s">
        <v>679</v>
      </c>
      <c r="D233" s="137" t="s">
        <v>284</v>
      </c>
      <c r="E233" s="138" t="s">
        <v>4355</v>
      </c>
      <c r="F233" s="139" t="s">
        <v>4356</v>
      </c>
      <c r="G233" s="140" t="s">
        <v>3565</v>
      </c>
      <c r="H233" s="141">
        <v>1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4344</v>
      </c>
      <c r="AT233" s="149" t="s">
        <v>284</v>
      </c>
      <c r="AU233" s="149" t="s">
        <v>85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4344</v>
      </c>
      <c r="BM233" s="149" t="s">
        <v>1026</v>
      </c>
    </row>
    <row r="234" spans="2:65" s="1" customFormat="1" ht="16.5" customHeight="1" x14ac:dyDescent="0.2">
      <c r="B234" s="32"/>
      <c r="C234" s="137" t="s">
        <v>683</v>
      </c>
      <c r="D234" s="137" t="s">
        <v>284</v>
      </c>
      <c r="E234" s="138" t="s">
        <v>4357</v>
      </c>
      <c r="F234" s="139" t="s">
        <v>4184</v>
      </c>
      <c r="G234" s="140" t="s">
        <v>3565</v>
      </c>
      <c r="H234" s="141">
        <v>1</v>
      </c>
      <c r="I234" s="142"/>
      <c r="J234" s="143">
        <f>ROUND(I234*H234,2)</f>
        <v>0</v>
      </c>
      <c r="K234" s="144"/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4344</v>
      </c>
      <c r="AT234" s="149" t="s">
        <v>284</v>
      </c>
      <c r="AU234" s="149" t="s">
        <v>85</v>
      </c>
      <c r="AY234" s="17" t="s">
        <v>282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4344</v>
      </c>
      <c r="BM234" s="149" t="s">
        <v>1037</v>
      </c>
    </row>
    <row r="235" spans="2:65" s="11" customFormat="1" ht="22.9" customHeight="1" x14ac:dyDescent="0.2">
      <c r="B235" s="125"/>
      <c r="D235" s="126" t="s">
        <v>75</v>
      </c>
      <c r="E235" s="135" t="s">
        <v>2085</v>
      </c>
      <c r="F235" s="135" t="s">
        <v>4358</v>
      </c>
      <c r="I235" s="128"/>
      <c r="J235" s="136">
        <f>BK235</f>
        <v>0</v>
      </c>
      <c r="L235" s="125"/>
      <c r="M235" s="130"/>
      <c r="P235" s="131">
        <f>SUM(P236:P239)</f>
        <v>0</v>
      </c>
      <c r="R235" s="131">
        <f>SUM(R236:R239)</f>
        <v>0</v>
      </c>
      <c r="T235" s="132">
        <f>SUM(T236:T239)</f>
        <v>0</v>
      </c>
      <c r="AR235" s="126" t="s">
        <v>83</v>
      </c>
      <c r="AT235" s="133" t="s">
        <v>75</v>
      </c>
      <c r="AU235" s="133" t="s">
        <v>83</v>
      </c>
      <c r="AY235" s="126" t="s">
        <v>282</v>
      </c>
      <c r="BK235" s="134">
        <f>SUM(BK236:BK239)</f>
        <v>0</v>
      </c>
    </row>
    <row r="236" spans="2:65" s="1" customFormat="1" ht="16.5" customHeight="1" x14ac:dyDescent="0.2">
      <c r="B236" s="32"/>
      <c r="C236" s="137" t="s">
        <v>689</v>
      </c>
      <c r="D236" s="137" t="s">
        <v>284</v>
      </c>
      <c r="E236" s="138" t="s">
        <v>4359</v>
      </c>
      <c r="F236" s="139" t="s">
        <v>4360</v>
      </c>
      <c r="G236" s="140" t="s">
        <v>1</v>
      </c>
      <c r="H236" s="141">
        <v>0</v>
      </c>
      <c r="I236" s="257"/>
      <c r="J236" s="143">
        <f>ROUND(I236*H236,2)</f>
        <v>0</v>
      </c>
      <c r="K236" s="144"/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4344</v>
      </c>
      <c r="AT236" s="149" t="s">
        <v>284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4344</v>
      </c>
      <c r="BM236" s="149" t="s">
        <v>4361</v>
      </c>
    </row>
    <row r="237" spans="2:65" s="1" customFormat="1" ht="78" x14ac:dyDescent="0.2">
      <c r="B237" s="32"/>
      <c r="D237" s="152" t="s">
        <v>3804</v>
      </c>
      <c r="F237" s="198" t="s">
        <v>4362</v>
      </c>
      <c r="I237" s="199"/>
      <c r="L237" s="32"/>
      <c r="M237" s="200"/>
      <c r="T237" s="56"/>
      <c r="AT237" s="17" t="s">
        <v>3804</v>
      </c>
      <c r="AU237" s="17" t="s">
        <v>85</v>
      </c>
    </row>
    <row r="238" spans="2:65" s="1" customFormat="1" ht="16.5" customHeight="1" x14ac:dyDescent="0.2">
      <c r="B238" s="32"/>
      <c r="C238" s="137" t="s">
        <v>694</v>
      </c>
      <c r="D238" s="137" t="s">
        <v>284</v>
      </c>
      <c r="E238" s="138" t="s">
        <v>4363</v>
      </c>
      <c r="F238" s="139" t="s">
        <v>4360</v>
      </c>
      <c r="G238" s="140" t="s">
        <v>1</v>
      </c>
      <c r="H238" s="141">
        <v>0</v>
      </c>
      <c r="I238" s="257"/>
      <c r="J238" s="143">
        <f>ROUND(I238*H238,2)</f>
        <v>0</v>
      </c>
      <c r="K238" s="144"/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4344</v>
      </c>
      <c r="AT238" s="149" t="s">
        <v>284</v>
      </c>
      <c r="AU238" s="149" t="s">
        <v>85</v>
      </c>
      <c r="AY238" s="17" t="s">
        <v>282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4344</v>
      </c>
      <c r="BM238" s="149" t="s">
        <v>4364</v>
      </c>
    </row>
    <row r="239" spans="2:65" s="1" customFormat="1" ht="136.5" x14ac:dyDescent="0.2">
      <c r="B239" s="32"/>
      <c r="D239" s="152" t="s">
        <v>3804</v>
      </c>
      <c r="F239" s="198" t="s">
        <v>4365</v>
      </c>
      <c r="I239" s="199"/>
      <c r="L239" s="32"/>
      <c r="M239" s="201"/>
      <c r="N239" s="195"/>
      <c r="O239" s="195"/>
      <c r="P239" s="195"/>
      <c r="Q239" s="195"/>
      <c r="R239" s="195"/>
      <c r="S239" s="195"/>
      <c r="T239" s="202"/>
      <c r="AT239" s="17" t="s">
        <v>3804</v>
      </c>
      <c r="AU239" s="17" t="s">
        <v>85</v>
      </c>
    </row>
    <row r="240" spans="2:65" s="1" customFormat="1" ht="6.95" customHeight="1" x14ac:dyDescent="0.2">
      <c r="B240" s="44"/>
      <c r="C240" s="45"/>
      <c r="D240" s="45"/>
      <c r="E240" s="45"/>
      <c r="F240" s="45"/>
      <c r="G240" s="45"/>
      <c r="H240" s="45"/>
      <c r="I240" s="45"/>
      <c r="J240" s="45"/>
      <c r="K240" s="45"/>
      <c r="L240" s="32"/>
    </row>
  </sheetData>
  <sheetProtection algorithmName="SHA-512" hashValue="7GHpBC/8wwzDzU1+NcF05U+5TKvdjw7M+fkwQbrQJRZBa5SbybTR2BRqabNOKSiZXiuBUp73Cs1SJiI/c9FtAg==" saltValue="iUxpsXyc6bZ7nH0NDmLLA64+FdG09egcuy6Gqt3M9keCTNjmBIcC9V9DDMoNXCbCoSN0PQyDJmrhnRoze94iwg==" spinCount="100000" sheet="1" objects="1" scenarios="1" formatColumns="0" formatRows="0" autoFilter="0"/>
  <autoFilter ref="C144:K239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1"/>
  <sheetViews>
    <sheetView showGridLines="0" topLeftCell="A255" workbookViewId="0">
      <selection activeCell="I269" sqref="I26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109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4191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4366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ROUND(J141,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ROUND((SUM(BE141:BE270)),  2)</f>
        <v>0</v>
      </c>
      <c r="I37" s="96">
        <v>0.21</v>
      </c>
      <c r="J37" s="86">
        <f>ROUND(((SUM(BE141:BE270))*I37),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ROUND((SUM(BF141:BF270)),  2)</f>
        <v>0</v>
      </c>
      <c r="I38" s="96">
        <v>0.15</v>
      </c>
      <c r="J38" s="86">
        <f>ROUND(((SUM(BF141:BF270))*I38),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ROUND((SUM(BG141:BG270)),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ROUND((SUM(BH141:BH270)),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ROUND((SUM(BI141:BI270)),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4191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04e.2 - Vodovod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J141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4367</v>
      </c>
      <c r="E101" s="110"/>
      <c r="F101" s="110"/>
      <c r="G101" s="110"/>
      <c r="H101" s="110"/>
      <c r="I101" s="110"/>
      <c r="J101" s="111">
        <f>J142</f>
        <v>0</v>
      </c>
      <c r="L101" s="108"/>
    </row>
    <row r="102" spans="2:47" s="9" customFormat="1" ht="19.899999999999999" customHeight="1" x14ac:dyDescent="0.2">
      <c r="B102" s="112"/>
      <c r="D102" s="113" t="s">
        <v>4195</v>
      </c>
      <c r="E102" s="114"/>
      <c r="F102" s="114"/>
      <c r="G102" s="114"/>
      <c r="H102" s="114"/>
      <c r="I102" s="114"/>
      <c r="J102" s="115">
        <f>J143</f>
        <v>0</v>
      </c>
      <c r="L102" s="112"/>
    </row>
    <row r="103" spans="2:47" s="9" customFormat="1" ht="19.899999999999999" customHeight="1" x14ac:dyDescent="0.2">
      <c r="B103" s="112"/>
      <c r="D103" s="113" t="s">
        <v>4368</v>
      </c>
      <c r="E103" s="114"/>
      <c r="F103" s="114"/>
      <c r="G103" s="114"/>
      <c r="H103" s="114"/>
      <c r="I103" s="114"/>
      <c r="J103" s="115">
        <f>J156</f>
        <v>0</v>
      </c>
      <c r="L103" s="112"/>
    </row>
    <row r="104" spans="2:47" s="9" customFormat="1" ht="19.899999999999999" customHeight="1" x14ac:dyDescent="0.2">
      <c r="B104" s="112"/>
      <c r="D104" s="113" t="s">
        <v>4369</v>
      </c>
      <c r="E104" s="114"/>
      <c r="F104" s="114"/>
      <c r="G104" s="114"/>
      <c r="H104" s="114"/>
      <c r="I104" s="114"/>
      <c r="J104" s="115">
        <f>J169</f>
        <v>0</v>
      </c>
      <c r="L104" s="112"/>
    </row>
    <row r="105" spans="2:47" s="9" customFormat="1" ht="19.899999999999999" customHeight="1" x14ac:dyDescent="0.2">
      <c r="B105" s="112"/>
      <c r="D105" s="113" t="s">
        <v>4370</v>
      </c>
      <c r="E105" s="114"/>
      <c r="F105" s="114"/>
      <c r="G105" s="114"/>
      <c r="H105" s="114"/>
      <c r="I105" s="114"/>
      <c r="J105" s="115">
        <f>J177</f>
        <v>0</v>
      </c>
      <c r="L105" s="112"/>
    </row>
    <row r="106" spans="2:47" s="9" customFormat="1" ht="19.899999999999999" customHeight="1" x14ac:dyDescent="0.2">
      <c r="B106" s="112"/>
      <c r="D106" s="113" t="s">
        <v>4371</v>
      </c>
      <c r="E106" s="114"/>
      <c r="F106" s="114"/>
      <c r="G106" s="114"/>
      <c r="H106" s="114"/>
      <c r="I106" s="114"/>
      <c r="J106" s="115">
        <f>J183</f>
        <v>0</v>
      </c>
      <c r="L106" s="112"/>
    </row>
    <row r="107" spans="2:47" s="9" customFormat="1" ht="19.899999999999999" customHeight="1" x14ac:dyDescent="0.2">
      <c r="B107" s="112"/>
      <c r="D107" s="113" t="s">
        <v>4372</v>
      </c>
      <c r="E107" s="114"/>
      <c r="F107" s="114"/>
      <c r="G107" s="114"/>
      <c r="H107" s="114"/>
      <c r="I107" s="114"/>
      <c r="J107" s="115">
        <f>J192</f>
        <v>0</v>
      </c>
      <c r="L107" s="112"/>
    </row>
    <row r="108" spans="2:47" s="9" customFormat="1" ht="19.899999999999999" customHeight="1" x14ac:dyDescent="0.2">
      <c r="B108" s="112"/>
      <c r="D108" s="113" t="s">
        <v>4373</v>
      </c>
      <c r="E108" s="114"/>
      <c r="F108" s="114"/>
      <c r="G108" s="114"/>
      <c r="H108" s="114"/>
      <c r="I108" s="114"/>
      <c r="J108" s="115">
        <f>J221</f>
        <v>0</v>
      </c>
      <c r="L108" s="112"/>
    </row>
    <row r="109" spans="2:47" s="8" customFormat="1" ht="24.95" customHeight="1" x14ac:dyDescent="0.2">
      <c r="B109" s="108"/>
      <c r="D109" s="109" t="s">
        <v>4374</v>
      </c>
      <c r="E109" s="110"/>
      <c r="F109" s="110"/>
      <c r="G109" s="110"/>
      <c r="H109" s="110"/>
      <c r="I109" s="110"/>
      <c r="J109" s="111">
        <f>J225</f>
        <v>0</v>
      </c>
      <c r="L109" s="108"/>
    </row>
    <row r="110" spans="2:47" s="9" customFormat="1" ht="19.899999999999999" customHeight="1" x14ac:dyDescent="0.2">
      <c r="B110" s="112"/>
      <c r="D110" s="113" t="s">
        <v>4375</v>
      </c>
      <c r="E110" s="114"/>
      <c r="F110" s="114"/>
      <c r="G110" s="114"/>
      <c r="H110" s="114"/>
      <c r="I110" s="114"/>
      <c r="J110" s="115">
        <f>J226</f>
        <v>0</v>
      </c>
      <c r="L110" s="112"/>
    </row>
    <row r="111" spans="2:47" s="9" customFormat="1" ht="19.899999999999999" customHeight="1" x14ac:dyDescent="0.2">
      <c r="B111" s="112"/>
      <c r="D111" s="113" t="s">
        <v>4376</v>
      </c>
      <c r="E111" s="114"/>
      <c r="F111" s="114"/>
      <c r="G111" s="114"/>
      <c r="H111" s="114"/>
      <c r="I111" s="114"/>
      <c r="J111" s="115">
        <f>J229</f>
        <v>0</v>
      </c>
      <c r="L111" s="112"/>
    </row>
    <row r="112" spans="2:47" s="9" customFormat="1" ht="19.899999999999999" customHeight="1" x14ac:dyDescent="0.2">
      <c r="B112" s="112"/>
      <c r="D112" s="113" t="s">
        <v>4377</v>
      </c>
      <c r="E112" s="114"/>
      <c r="F112" s="114"/>
      <c r="G112" s="114"/>
      <c r="H112" s="114"/>
      <c r="I112" s="114"/>
      <c r="J112" s="115">
        <f>J232</f>
        <v>0</v>
      </c>
      <c r="L112" s="112"/>
    </row>
    <row r="113" spans="2:12" s="8" customFormat="1" ht="24.95" customHeight="1" x14ac:dyDescent="0.2">
      <c r="B113" s="108"/>
      <c r="D113" s="109" t="s">
        <v>4378</v>
      </c>
      <c r="E113" s="110"/>
      <c r="F113" s="110"/>
      <c r="G113" s="110"/>
      <c r="H113" s="110"/>
      <c r="I113" s="110"/>
      <c r="J113" s="111">
        <f>J234</f>
        <v>0</v>
      </c>
      <c r="L113" s="108"/>
    </row>
    <row r="114" spans="2:12" s="9" customFormat="1" ht="19.899999999999999" customHeight="1" x14ac:dyDescent="0.2">
      <c r="B114" s="112"/>
      <c r="D114" s="113" t="s">
        <v>4379</v>
      </c>
      <c r="E114" s="114"/>
      <c r="F114" s="114"/>
      <c r="G114" s="114"/>
      <c r="H114" s="114"/>
      <c r="I114" s="114"/>
      <c r="J114" s="115">
        <f>J235</f>
        <v>0</v>
      </c>
      <c r="L114" s="112"/>
    </row>
    <row r="115" spans="2:12" s="9" customFormat="1" ht="19.899999999999999" customHeight="1" x14ac:dyDescent="0.2">
      <c r="B115" s="112"/>
      <c r="D115" s="113" t="s">
        <v>4380</v>
      </c>
      <c r="E115" s="114"/>
      <c r="F115" s="114"/>
      <c r="G115" s="114"/>
      <c r="H115" s="114"/>
      <c r="I115" s="114"/>
      <c r="J115" s="115">
        <f>J258</f>
        <v>0</v>
      </c>
      <c r="L115" s="112"/>
    </row>
    <row r="116" spans="2:12" s="9" customFormat="1" ht="19.899999999999999" customHeight="1" x14ac:dyDescent="0.2">
      <c r="B116" s="112"/>
      <c r="D116" s="113" t="s">
        <v>4381</v>
      </c>
      <c r="E116" s="114"/>
      <c r="F116" s="114"/>
      <c r="G116" s="114"/>
      <c r="H116" s="114"/>
      <c r="I116" s="114"/>
      <c r="J116" s="115">
        <f>J260</f>
        <v>0</v>
      </c>
      <c r="L116" s="112"/>
    </row>
    <row r="117" spans="2:12" s="9" customFormat="1" ht="19.899999999999999" customHeight="1" x14ac:dyDescent="0.2">
      <c r="B117" s="112"/>
      <c r="D117" s="113" t="s">
        <v>4382</v>
      </c>
      <c r="E117" s="114"/>
      <c r="F117" s="114"/>
      <c r="G117" s="114"/>
      <c r="H117" s="114"/>
      <c r="I117" s="114"/>
      <c r="J117" s="115">
        <f>J266</f>
        <v>0</v>
      </c>
      <c r="L117" s="112"/>
    </row>
    <row r="118" spans="2:12" s="1" customFormat="1" ht="21.75" customHeight="1" x14ac:dyDescent="0.2">
      <c r="B118" s="32"/>
      <c r="L118" s="32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 x14ac:dyDescent="0.2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 x14ac:dyDescent="0.2">
      <c r="B124" s="32"/>
      <c r="C124" s="21" t="s">
        <v>267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2" customHeight="1" x14ac:dyDescent="0.2">
      <c r="B126" s="32"/>
      <c r="C126" s="27" t="s">
        <v>16</v>
      </c>
      <c r="L126" s="32"/>
    </row>
    <row r="127" spans="2:12" s="1" customFormat="1" ht="16.5" customHeight="1" x14ac:dyDescent="0.2">
      <c r="B127" s="32"/>
      <c r="E127" s="254" t="str">
        <f>E7</f>
        <v>MŠ Vokovická</v>
      </c>
      <c r="F127" s="255"/>
      <c r="G127" s="255"/>
      <c r="H127" s="255"/>
      <c r="L127" s="32"/>
    </row>
    <row r="128" spans="2:12" ht="12" customHeight="1" x14ac:dyDescent="0.2">
      <c r="B128" s="20"/>
      <c r="C128" s="27" t="s">
        <v>226</v>
      </c>
      <c r="L128" s="20"/>
    </row>
    <row r="129" spans="2:65" ht="16.5" customHeight="1" x14ac:dyDescent="0.2">
      <c r="B129" s="20"/>
      <c r="E129" s="254" t="s">
        <v>227</v>
      </c>
      <c r="F129" s="238"/>
      <c r="G129" s="238"/>
      <c r="H129" s="238"/>
      <c r="L129" s="20"/>
    </row>
    <row r="130" spans="2:65" ht="12" customHeight="1" x14ac:dyDescent="0.2">
      <c r="B130" s="20"/>
      <c r="C130" s="27" t="s">
        <v>228</v>
      </c>
      <c r="L130" s="20"/>
    </row>
    <row r="131" spans="2:65" s="1" customFormat="1" ht="16.5" customHeight="1" x14ac:dyDescent="0.2">
      <c r="B131" s="32"/>
      <c r="E131" s="218" t="s">
        <v>4191</v>
      </c>
      <c r="F131" s="253"/>
      <c r="G131" s="253"/>
      <c r="H131" s="253"/>
      <c r="L131" s="32"/>
    </row>
    <row r="132" spans="2:65" s="1" customFormat="1" ht="12" customHeight="1" x14ac:dyDescent="0.2">
      <c r="B132" s="32"/>
      <c r="C132" s="27" t="s">
        <v>4192</v>
      </c>
      <c r="L132" s="32"/>
    </row>
    <row r="133" spans="2:65" s="1" customFormat="1" ht="16.5" customHeight="1" x14ac:dyDescent="0.2">
      <c r="B133" s="32"/>
      <c r="E133" s="231" t="str">
        <f>E13</f>
        <v>04e.2 - Vodovod</v>
      </c>
      <c r="F133" s="253"/>
      <c r="G133" s="253"/>
      <c r="H133" s="253"/>
      <c r="L133" s="32"/>
    </row>
    <row r="134" spans="2:65" s="1" customFormat="1" ht="6.95" customHeight="1" x14ac:dyDescent="0.2">
      <c r="B134" s="32"/>
      <c r="L134" s="32"/>
    </row>
    <row r="135" spans="2:65" s="1" customFormat="1" ht="12" customHeight="1" x14ac:dyDescent="0.2">
      <c r="B135" s="32"/>
      <c r="C135" s="27" t="s">
        <v>20</v>
      </c>
      <c r="F135" s="25" t="str">
        <f>F16</f>
        <v>Vokovice, p.č. 1281/256, 1281/257</v>
      </c>
      <c r="I135" s="27" t="s">
        <v>22</v>
      </c>
      <c r="J135" s="52" t="str">
        <f>IF(J16="","",J16)</f>
        <v>21. 2. 2023</v>
      </c>
      <c r="L135" s="32"/>
    </row>
    <row r="136" spans="2:65" s="1" customFormat="1" ht="6.95" customHeight="1" x14ac:dyDescent="0.2">
      <c r="B136" s="32"/>
      <c r="L136" s="32"/>
    </row>
    <row r="137" spans="2:65" s="1" customFormat="1" ht="25.7" customHeight="1" x14ac:dyDescent="0.2">
      <c r="B137" s="32"/>
      <c r="C137" s="27" t="s">
        <v>24</v>
      </c>
      <c r="F137" s="25" t="str">
        <f>E19</f>
        <v>Městská část Praha 6, Čs. Armády 601/23</v>
      </c>
      <c r="I137" s="27" t="s">
        <v>30</v>
      </c>
      <c r="J137" s="30" t="str">
        <f>E25</f>
        <v>ra15 a.s., ATELIER SEVER s.r.o.</v>
      </c>
      <c r="L137" s="32"/>
    </row>
    <row r="138" spans="2:65" s="1" customFormat="1" ht="15.2" customHeight="1" x14ac:dyDescent="0.2">
      <c r="B138" s="32"/>
      <c r="C138" s="27" t="s">
        <v>28</v>
      </c>
      <c r="F138" s="25" t="str">
        <f>IF(E22="","",E22)</f>
        <v>Vyplň údaj</v>
      </c>
      <c r="I138" s="27" t="s">
        <v>33</v>
      </c>
      <c r="J138" s="30" t="str">
        <f>E28</f>
        <v>Ecoten s.r.o.</v>
      </c>
      <c r="L138" s="32"/>
    </row>
    <row r="139" spans="2:65" s="1" customFormat="1" ht="10.35" customHeight="1" x14ac:dyDescent="0.2">
      <c r="B139" s="32"/>
      <c r="L139" s="32"/>
    </row>
    <row r="140" spans="2:65" s="10" customFormat="1" ht="29.25" customHeight="1" x14ac:dyDescent="0.2">
      <c r="B140" s="116"/>
      <c r="C140" s="117" t="s">
        <v>268</v>
      </c>
      <c r="D140" s="118" t="s">
        <v>61</v>
      </c>
      <c r="E140" s="118" t="s">
        <v>57</v>
      </c>
      <c r="F140" s="118" t="s">
        <v>58</v>
      </c>
      <c r="G140" s="118" t="s">
        <v>269</v>
      </c>
      <c r="H140" s="118" t="s">
        <v>270</v>
      </c>
      <c r="I140" s="118" t="s">
        <v>271</v>
      </c>
      <c r="J140" s="119" t="s">
        <v>232</v>
      </c>
      <c r="K140" s="120" t="s">
        <v>272</v>
      </c>
      <c r="L140" s="116"/>
      <c r="M140" s="59" t="s">
        <v>1</v>
      </c>
      <c r="N140" s="60" t="s">
        <v>40</v>
      </c>
      <c r="O140" s="60" t="s">
        <v>273</v>
      </c>
      <c r="P140" s="60" t="s">
        <v>274</v>
      </c>
      <c r="Q140" s="60" t="s">
        <v>275</v>
      </c>
      <c r="R140" s="60" t="s">
        <v>276</v>
      </c>
      <c r="S140" s="60" t="s">
        <v>277</v>
      </c>
      <c r="T140" s="61" t="s">
        <v>278</v>
      </c>
    </row>
    <row r="141" spans="2:65" s="1" customFormat="1" ht="22.9" customHeight="1" x14ac:dyDescent="0.25">
      <c r="B141" s="32"/>
      <c r="C141" s="64" t="s">
        <v>279</v>
      </c>
      <c r="J141" s="121">
        <f>BK141</f>
        <v>0</v>
      </c>
      <c r="L141" s="32"/>
      <c r="M141" s="62"/>
      <c r="N141" s="53"/>
      <c r="O141" s="53"/>
      <c r="P141" s="122">
        <f>P142+P225+P234</f>
        <v>0</v>
      </c>
      <c r="Q141" s="53"/>
      <c r="R141" s="122">
        <f>R142+R225+R234</f>
        <v>0</v>
      </c>
      <c r="S141" s="53"/>
      <c r="T141" s="123">
        <f>T142+T225+T234</f>
        <v>0</v>
      </c>
      <c r="AT141" s="17" t="s">
        <v>75</v>
      </c>
      <c r="AU141" s="17" t="s">
        <v>234</v>
      </c>
      <c r="BK141" s="124">
        <f>BK142+BK225+BK234</f>
        <v>0</v>
      </c>
    </row>
    <row r="142" spans="2:65" s="11" customFormat="1" ht="25.9" customHeight="1" x14ac:dyDescent="0.2">
      <c r="B142" s="125"/>
      <c r="D142" s="126" t="s">
        <v>75</v>
      </c>
      <c r="E142" s="127" t="s">
        <v>1271</v>
      </c>
      <c r="F142" s="127" t="s">
        <v>4383</v>
      </c>
      <c r="I142" s="128"/>
      <c r="J142" s="129">
        <f>BK142</f>
        <v>0</v>
      </c>
      <c r="L142" s="125"/>
      <c r="M142" s="130"/>
      <c r="P142" s="131">
        <f>P143+P156+P169+P177+P183+P192+P221</f>
        <v>0</v>
      </c>
      <c r="R142" s="131">
        <f>R143+R156+R169+R177+R183+R192+R221</f>
        <v>0</v>
      </c>
      <c r="T142" s="132">
        <f>T143+T156+T169+T177+T183+T192+T221</f>
        <v>0</v>
      </c>
      <c r="AR142" s="126" t="s">
        <v>83</v>
      </c>
      <c r="AT142" s="133" t="s">
        <v>75</v>
      </c>
      <c r="AU142" s="133" t="s">
        <v>76</v>
      </c>
      <c r="AY142" s="126" t="s">
        <v>282</v>
      </c>
      <c r="BK142" s="134">
        <f>BK143+BK156+BK169+BK177+BK183+BK192+BK221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83</v>
      </c>
      <c r="F143" s="135" t="s">
        <v>4216</v>
      </c>
      <c r="I143" s="128"/>
      <c r="J143" s="136">
        <f>BK143</f>
        <v>0</v>
      </c>
      <c r="L143" s="125"/>
      <c r="M143" s="130"/>
      <c r="P143" s="131">
        <f>SUM(P144:P155)</f>
        <v>0</v>
      </c>
      <c r="R143" s="131">
        <f>SUM(R144:R155)</f>
        <v>0</v>
      </c>
      <c r="T143" s="132">
        <f>SUM(T144:T155)</f>
        <v>0</v>
      </c>
      <c r="AR143" s="126" t="s">
        <v>83</v>
      </c>
      <c r="AT143" s="133" t="s">
        <v>75</v>
      </c>
      <c r="AU143" s="133" t="s">
        <v>83</v>
      </c>
      <c r="AY143" s="126" t="s">
        <v>282</v>
      </c>
      <c r="BK143" s="134">
        <f>SUM(BK144:BK155)</f>
        <v>0</v>
      </c>
    </row>
    <row r="144" spans="2:65" s="1" customFormat="1" ht="21.75" customHeight="1" x14ac:dyDescent="0.2">
      <c r="B144" s="32"/>
      <c r="C144" s="137" t="s">
        <v>83</v>
      </c>
      <c r="D144" s="137" t="s">
        <v>284</v>
      </c>
      <c r="E144" s="138" t="s">
        <v>4217</v>
      </c>
      <c r="F144" s="139" t="s">
        <v>4218</v>
      </c>
      <c r="G144" s="140" t="s">
        <v>295</v>
      </c>
      <c r="H144" s="141">
        <v>25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288</v>
      </c>
      <c r="BM144" s="149" t="s">
        <v>85</v>
      </c>
    </row>
    <row r="145" spans="2:65" s="1" customFormat="1" ht="16.5" customHeight="1" x14ac:dyDescent="0.2">
      <c r="B145" s="32"/>
      <c r="C145" s="137" t="s">
        <v>85</v>
      </c>
      <c r="D145" s="137" t="s">
        <v>284</v>
      </c>
      <c r="E145" s="138" t="s">
        <v>4219</v>
      </c>
      <c r="F145" s="139" t="s">
        <v>4220</v>
      </c>
      <c r="G145" s="140" t="s">
        <v>295</v>
      </c>
      <c r="H145" s="141">
        <v>16.8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288</v>
      </c>
    </row>
    <row r="146" spans="2:65" s="1" customFormat="1" ht="16.5" customHeight="1" x14ac:dyDescent="0.2">
      <c r="B146" s="32"/>
      <c r="C146" s="137" t="s">
        <v>105</v>
      </c>
      <c r="D146" s="137" t="s">
        <v>284</v>
      </c>
      <c r="E146" s="138" t="s">
        <v>4221</v>
      </c>
      <c r="F146" s="139" t="s">
        <v>4222</v>
      </c>
      <c r="G146" s="140" t="s">
        <v>295</v>
      </c>
      <c r="H146" s="141">
        <v>4.8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338</v>
      </c>
    </row>
    <row r="147" spans="2:65" s="1" customFormat="1" ht="16.5" customHeight="1" x14ac:dyDescent="0.2">
      <c r="B147" s="32"/>
      <c r="C147" s="137" t="s">
        <v>288</v>
      </c>
      <c r="D147" s="137" t="s">
        <v>284</v>
      </c>
      <c r="E147" s="138" t="s">
        <v>4223</v>
      </c>
      <c r="F147" s="139" t="s">
        <v>4224</v>
      </c>
      <c r="G147" s="140" t="s">
        <v>295</v>
      </c>
      <c r="H147" s="141">
        <v>3.4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288</v>
      </c>
      <c r="AT147" s="149" t="s">
        <v>284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288</v>
      </c>
      <c r="BM147" s="149" t="s">
        <v>350</v>
      </c>
    </row>
    <row r="148" spans="2:65" s="1" customFormat="1" ht="37.9" customHeight="1" x14ac:dyDescent="0.2">
      <c r="B148" s="32"/>
      <c r="C148" s="137" t="s">
        <v>330</v>
      </c>
      <c r="D148" s="137" t="s">
        <v>284</v>
      </c>
      <c r="E148" s="138" t="s">
        <v>351</v>
      </c>
      <c r="F148" s="139" t="s">
        <v>352</v>
      </c>
      <c r="G148" s="140" t="s">
        <v>295</v>
      </c>
      <c r="H148" s="141">
        <v>21.6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288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288</v>
      </c>
      <c r="BM148" s="149" t="s">
        <v>4384</v>
      </c>
    </row>
    <row r="149" spans="2:65" s="12" customFormat="1" x14ac:dyDescent="0.2">
      <c r="B149" s="151"/>
      <c r="D149" s="152" t="s">
        <v>290</v>
      </c>
      <c r="E149" s="153" t="s">
        <v>1</v>
      </c>
      <c r="F149" s="154" t="s">
        <v>4385</v>
      </c>
      <c r="H149" s="155">
        <v>21.6</v>
      </c>
      <c r="I149" s="156"/>
      <c r="L149" s="151"/>
      <c r="M149" s="157"/>
      <c r="T149" s="158"/>
      <c r="AT149" s="153" t="s">
        <v>290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282</v>
      </c>
    </row>
    <row r="150" spans="2:65" s="13" customFormat="1" x14ac:dyDescent="0.2">
      <c r="B150" s="159"/>
      <c r="D150" s="152" t="s">
        <v>290</v>
      </c>
      <c r="E150" s="160" t="s">
        <v>1</v>
      </c>
      <c r="F150" s="161" t="s">
        <v>292</v>
      </c>
      <c r="H150" s="162">
        <v>21.6</v>
      </c>
      <c r="I150" s="163"/>
      <c r="L150" s="159"/>
      <c r="M150" s="164"/>
      <c r="T150" s="165"/>
      <c r="AT150" s="160" t="s">
        <v>290</v>
      </c>
      <c r="AU150" s="160" t="s">
        <v>85</v>
      </c>
      <c r="AV150" s="13" t="s">
        <v>288</v>
      </c>
      <c r="AW150" s="13" t="s">
        <v>32</v>
      </c>
      <c r="AX150" s="13" t="s">
        <v>83</v>
      </c>
      <c r="AY150" s="160" t="s">
        <v>282</v>
      </c>
    </row>
    <row r="151" spans="2:65" s="1" customFormat="1" ht="37.9" customHeight="1" x14ac:dyDescent="0.2">
      <c r="B151" s="32"/>
      <c r="C151" s="137" t="s">
        <v>338</v>
      </c>
      <c r="D151" s="137" t="s">
        <v>284</v>
      </c>
      <c r="E151" s="138" t="s">
        <v>357</v>
      </c>
      <c r="F151" s="139" t="s">
        <v>358</v>
      </c>
      <c r="G151" s="140" t="s">
        <v>295</v>
      </c>
      <c r="H151" s="141">
        <v>648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288</v>
      </c>
      <c r="AT151" s="149" t="s">
        <v>284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288</v>
      </c>
      <c r="BM151" s="149" t="s">
        <v>4386</v>
      </c>
    </row>
    <row r="152" spans="2:65" s="12" customFormat="1" x14ac:dyDescent="0.2">
      <c r="B152" s="151"/>
      <c r="D152" s="152" t="s">
        <v>290</v>
      </c>
      <c r="F152" s="154" t="s">
        <v>4387</v>
      </c>
      <c r="H152" s="155">
        <v>648</v>
      </c>
      <c r="I152" s="156"/>
      <c r="L152" s="151"/>
      <c r="M152" s="157"/>
      <c r="T152" s="158"/>
      <c r="AT152" s="153" t="s">
        <v>290</v>
      </c>
      <c r="AU152" s="153" t="s">
        <v>85</v>
      </c>
      <c r="AV152" s="12" t="s">
        <v>85</v>
      </c>
      <c r="AW152" s="12" t="s">
        <v>4</v>
      </c>
      <c r="AX152" s="12" t="s">
        <v>83</v>
      </c>
      <c r="AY152" s="153" t="s">
        <v>282</v>
      </c>
    </row>
    <row r="153" spans="2:65" s="1" customFormat="1" ht="24.2" customHeight="1" x14ac:dyDescent="0.2">
      <c r="B153" s="32"/>
      <c r="C153" s="137" t="s">
        <v>343</v>
      </c>
      <c r="D153" s="137" t="s">
        <v>284</v>
      </c>
      <c r="E153" s="138" t="s">
        <v>4229</v>
      </c>
      <c r="F153" s="139" t="s">
        <v>4230</v>
      </c>
      <c r="G153" s="140" t="s">
        <v>376</v>
      </c>
      <c r="H153" s="141">
        <v>36.072000000000003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288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288</v>
      </c>
      <c r="BM153" s="149" t="s">
        <v>4388</v>
      </c>
    </row>
    <row r="154" spans="2:65" s="12" customFormat="1" x14ac:dyDescent="0.2">
      <c r="B154" s="151"/>
      <c r="D154" s="152" t="s">
        <v>290</v>
      </c>
      <c r="F154" s="154" t="s">
        <v>4389</v>
      </c>
      <c r="H154" s="155">
        <v>36.072000000000003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4</v>
      </c>
      <c r="AX154" s="12" t="s">
        <v>83</v>
      </c>
      <c r="AY154" s="153" t="s">
        <v>282</v>
      </c>
    </row>
    <row r="155" spans="2:65" s="1" customFormat="1" ht="16.5" customHeight="1" x14ac:dyDescent="0.2">
      <c r="B155" s="32"/>
      <c r="C155" s="137" t="s">
        <v>350</v>
      </c>
      <c r="D155" s="137" t="s">
        <v>284</v>
      </c>
      <c r="E155" s="138" t="s">
        <v>379</v>
      </c>
      <c r="F155" s="139" t="s">
        <v>380</v>
      </c>
      <c r="G155" s="140" t="s">
        <v>295</v>
      </c>
      <c r="H155" s="141">
        <v>21.6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288</v>
      </c>
      <c r="BM155" s="149" t="s">
        <v>4390</v>
      </c>
    </row>
    <row r="156" spans="2:65" s="11" customFormat="1" ht="22.9" customHeight="1" x14ac:dyDescent="0.2">
      <c r="B156" s="125"/>
      <c r="D156" s="126" t="s">
        <v>75</v>
      </c>
      <c r="E156" s="135" t="s">
        <v>222</v>
      </c>
      <c r="F156" s="135" t="s">
        <v>4391</v>
      </c>
      <c r="I156" s="128"/>
      <c r="J156" s="136">
        <f>BK156</f>
        <v>0</v>
      </c>
      <c r="L156" s="125"/>
      <c r="M156" s="130"/>
      <c r="P156" s="131">
        <f>SUM(P157:P168)</f>
        <v>0</v>
      </c>
      <c r="R156" s="131">
        <f>SUM(R157:R168)</f>
        <v>0</v>
      </c>
      <c r="T156" s="132">
        <f>SUM(T157:T168)</f>
        <v>0</v>
      </c>
      <c r="AR156" s="126" t="s">
        <v>83</v>
      </c>
      <c r="AT156" s="133" t="s">
        <v>75</v>
      </c>
      <c r="AU156" s="133" t="s">
        <v>83</v>
      </c>
      <c r="AY156" s="126" t="s">
        <v>282</v>
      </c>
      <c r="BK156" s="134">
        <f>SUM(BK157:BK168)</f>
        <v>0</v>
      </c>
    </row>
    <row r="157" spans="2:65" s="1" customFormat="1" ht="16.5" customHeight="1" x14ac:dyDescent="0.2">
      <c r="B157" s="32"/>
      <c r="C157" s="137" t="s">
        <v>356</v>
      </c>
      <c r="D157" s="137" t="s">
        <v>284</v>
      </c>
      <c r="E157" s="138" t="s">
        <v>4392</v>
      </c>
      <c r="F157" s="139" t="s">
        <v>4393</v>
      </c>
      <c r="G157" s="140" t="s">
        <v>471</v>
      </c>
      <c r="H157" s="141">
        <v>53</v>
      </c>
      <c r="I157" s="142"/>
      <c r="J157" s="143">
        <f t="shared" ref="J157:J168" si="0">ROUND(I157*H157,2)</f>
        <v>0</v>
      </c>
      <c r="K157" s="144"/>
      <c r="L157" s="32"/>
      <c r="M157" s="145" t="s">
        <v>1</v>
      </c>
      <c r="N157" s="146" t="s">
        <v>41</v>
      </c>
      <c r="P157" s="147">
        <f t="shared" ref="P157:P168" si="1">O157*H157</f>
        <v>0</v>
      </c>
      <c r="Q157" s="147">
        <v>0</v>
      </c>
      <c r="R157" s="147">
        <f t="shared" ref="R157:R168" si="2">Q157*H157</f>
        <v>0</v>
      </c>
      <c r="S157" s="147">
        <v>0</v>
      </c>
      <c r="T157" s="148">
        <f t="shared" ref="T157:T168" si="3">S157*H157</f>
        <v>0</v>
      </c>
      <c r="AR157" s="149" t="s">
        <v>199</v>
      </c>
      <c r="AT157" s="149" t="s">
        <v>284</v>
      </c>
      <c r="AU157" s="149" t="s">
        <v>85</v>
      </c>
      <c r="AY157" s="17" t="s">
        <v>282</v>
      </c>
      <c r="BE157" s="150">
        <f t="shared" ref="BE157:BE168" si="4">IF(N157="základní",J157,0)</f>
        <v>0</v>
      </c>
      <c r="BF157" s="150">
        <f t="shared" ref="BF157:BF168" si="5">IF(N157="snížená",J157,0)</f>
        <v>0</v>
      </c>
      <c r="BG157" s="150">
        <f t="shared" ref="BG157:BG168" si="6">IF(N157="zákl. přenesená",J157,0)</f>
        <v>0</v>
      </c>
      <c r="BH157" s="150">
        <f t="shared" ref="BH157:BH168" si="7">IF(N157="sníž. přenesená",J157,0)</f>
        <v>0</v>
      </c>
      <c r="BI157" s="150">
        <f t="shared" ref="BI157:BI168" si="8">IF(N157="nulová",J157,0)</f>
        <v>0</v>
      </c>
      <c r="BJ157" s="17" t="s">
        <v>83</v>
      </c>
      <c r="BK157" s="150">
        <f t="shared" ref="BK157:BK168" si="9">ROUND(I157*H157,2)</f>
        <v>0</v>
      </c>
      <c r="BL157" s="17" t="s">
        <v>199</v>
      </c>
      <c r="BM157" s="149" t="s">
        <v>188</v>
      </c>
    </row>
    <row r="158" spans="2:65" s="1" customFormat="1" ht="16.5" customHeight="1" x14ac:dyDescent="0.2">
      <c r="B158" s="32"/>
      <c r="C158" s="137" t="s">
        <v>361</v>
      </c>
      <c r="D158" s="137" t="s">
        <v>284</v>
      </c>
      <c r="E158" s="138" t="s">
        <v>4394</v>
      </c>
      <c r="F158" s="139" t="s">
        <v>4395</v>
      </c>
      <c r="G158" s="140" t="s">
        <v>471</v>
      </c>
      <c r="H158" s="141">
        <v>27</v>
      </c>
      <c r="I158" s="142"/>
      <c r="J158" s="143">
        <f t="shared" si="0"/>
        <v>0</v>
      </c>
      <c r="K158" s="144"/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199</v>
      </c>
      <c r="AT158" s="149" t="s">
        <v>284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199</v>
      </c>
      <c r="BM158" s="149" t="s">
        <v>194</v>
      </c>
    </row>
    <row r="159" spans="2:65" s="1" customFormat="1" ht="16.5" customHeight="1" x14ac:dyDescent="0.2">
      <c r="B159" s="32"/>
      <c r="C159" s="137" t="s">
        <v>185</v>
      </c>
      <c r="D159" s="137" t="s">
        <v>284</v>
      </c>
      <c r="E159" s="138" t="s">
        <v>4396</v>
      </c>
      <c r="F159" s="139" t="s">
        <v>4397</v>
      </c>
      <c r="G159" s="140" t="s">
        <v>471</v>
      </c>
      <c r="H159" s="141">
        <v>27</v>
      </c>
      <c r="I159" s="142"/>
      <c r="J159" s="143">
        <f t="shared" si="0"/>
        <v>0</v>
      </c>
      <c r="K159" s="144"/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199</v>
      </c>
      <c r="AT159" s="149" t="s">
        <v>284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199</v>
      </c>
      <c r="BM159" s="149" t="s">
        <v>199</v>
      </c>
    </row>
    <row r="160" spans="2:65" s="1" customFormat="1" ht="16.5" customHeight="1" x14ac:dyDescent="0.2">
      <c r="B160" s="32"/>
      <c r="C160" s="137" t="s">
        <v>188</v>
      </c>
      <c r="D160" s="137" t="s">
        <v>284</v>
      </c>
      <c r="E160" s="138" t="s">
        <v>4398</v>
      </c>
      <c r="F160" s="139" t="s">
        <v>4399</v>
      </c>
      <c r="G160" s="140" t="s">
        <v>471</v>
      </c>
      <c r="H160" s="141">
        <v>180.5</v>
      </c>
      <c r="I160" s="142"/>
      <c r="J160" s="143">
        <f t="shared" si="0"/>
        <v>0</v>
      </c>
      <c r="K160" s="144"/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199</v>
      </c>
      <c r="BM160" s="149" t="s">
        <v>205</v>
      </c>
    </row>
    <row r="161" spans="2:65" s="1" customFormat="1" ht="16.5" customHeight="1" x14ac:dyDescent="0.2">
      <c r="B161" s="32"/>
      <c r="C161" s="137" t="s">
        <v>191</v>
      </c>
      <c r="D161" s="137" t="s">
        <v>284</v>
      </c>
      <c r="E161" s="138" t="s">
        <v>4400</v>
      </c>
      <c r="F161" s="139" t="s">
        <v>4401</v>
      </c>
      <c r="G161" s="140" t="s">
        <v>471</v>
      </c>
      <c r="H161" s="141">
        <v>75</v>
      </c>
      <c r="I161" s="142"/>
      <c r="J161" s="143">
        <f t="shared" si="0"/>
        <v>0</v>
      </c>
      <c r="K161" s="144"/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199</v>
      </c>
      <c r="AT161" s="149" t="s">
        <v>284</v>
      </c>
      <c r="AU161" s="149" t="s">
        <v>85</v>
      </c>
      <c r="AY161" s="17" t="s">
        <v>282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199</v>
      </c>
      <c r="BM161" s="149" t="s">
        <v>208</v>
      </c>
    </row>
    <row r="162" spans="2:65" s="1" customFormat="1" ht="16.5" customHeight="1" x14ac:dyDescent="0.2">
      <c r="B162" s="32"/>
      <c r="C162" s="137" t="s">
        <v>194</v>
      </c>
      <c r="D162" s="137" t="s">
        <v>284</v>
      </c>
      <c r="E162" s="138" t="s">
        <v>4402</v>
      </c>
      <c r="F162" s="139" t="s">
        <v>4403</v>
      </c>
      <c r="G162" s="140" t="s">
        <v>471</v>
      </c>
      <c r="H162" s="141">
        <v>101</v>
      </c>
      <c r="I162" s="142"/>
      <c r="J162" s="143">
        <f t="shared" si="0"/>
        <v>0</v>
      </c>
      <c r="K162" s="144"/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199</v>
      </c>
      <c r="BM162" s="149" t="s">
        <v>222</v>
      </c>
    </row>
    <row r="163" spans="2:65" s="1" customFormat="1" ht="16.5" customHeight="1" x14ac:dyDescent="0.2">
      <c r="B163" s="32"/>
      <c r="C163" s="137" t="s">
        <v>8</v>
      </c>
      <c r="D163" s="137" t="s">
        <v>284</v>
      </c>
      <c r="E163" s="138" t="s">
        <v>4404</v>
      </c>
      <c r="F163" s="139" t="s">
        <v>4405</v>
      </c>
      <c r="G163" s="140" t="s">
        <v>471</v>
      </c>
      <c r="H163" s="141">
        <v>29.5</v>
      </c>
      <c r="I163" s="142"/>
      <c r="J163" s="143">
        <f t="shared" si="0"/>
        <v>0</v>
      </c>
      <c r="K163" s="144"/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199</v>
      </c>
      <c r="BM163" s="149" t="s">
        <v>453</v>
      </c>
    </row>
    <row r="164" spans="2:65" s="1" customFormat="1" ht="16.5" customHeight="1" x14ac:dyDescent="0.2">
      <c r="B164" s="32"/>
      <c r="C164" s="137" t="s">
        <v>199</v>
      </c>
      <c r="D164" s="137" t="s">
        <v>284</v>
      </c>
      <c r="E164" s="138" t="s">
        <v>4406</v>
      </c>
      <c r="F164" s="139" t="s">
        <v>4407</v>
      </c>
      <c r="G164" s="140" t="s">
        <v>471</v>
      </c>
      <c r="H164" s="141">
        <v>16.5</v>
      </c>
      <c r="I164" s="142"/>
      <c r="J164" s="143">
        <f t="shared" si="0"/>
        <v>0</v>
      </c>
      <c r="K164" s="144"/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199</v>
      </c>
      <c r="AT164" s="149" t="s">
        <v>284</v>
      </c>
      <c r="AU164" s="149" t="s">
        <v>85</v>
      </c>
      <c r="AY164" s="17" t="s">
        <v>282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199</v>
      </c>
      <c r="BM164" s="149" t="s">
        <v>463</v>
      </c>
    </row>
    <row r="165" spans="2:65" s="1" customFormat="1" ht="16.5" customHeight="1" x14ac:dyDescent="0.2">
      <c r="B165" s="32"/>
      <c r="C165" s="137" t="s">
        <v>202</v>
      </c>
      <c r="D165" s="137" t="s">
        <v>284</v>
      </c>
      <c r="E165" s="138" t="s">
        <v>4408</v>
      </c>
      <c r="F165" s="139" t="s">
        <v>4409</v>
      </c>
      <c r="G165" s="140" t="s">
        <v>471</v>
      </c>
      <c r="H165" s="141">
        <v>18.5</v>
      </c>
      <c r="I165" s="142"/>
      <c r="J165" s="143">
        <f t="shared" si="0"/>
        <v>0</v>
      </c>
      <c r="K165" s="144"/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199</v>
      </c>
      <c r="AT165" s="149" t="s">
        <v>284</v>
      </c>
      <c r="AU165" s="149" t="s">
        <v>85</v>
      </c>
      <c r="AY165" s="17" t="s">
        <v>282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199</v>
      </c>
      <c r="BM165" s="149" t="s">
        <v>476</v>
      </c>
    </row>
    <row r="166" spans="2:65" s="1" customFormat="1" ht="16.5" customHeight="1" x14ac:dyDescent="0.2">
      <c r="B166" s="32"/>
      <c r="C166" s="137" t="s">
        <v>205</v>
      </c>
      <c r="D166" s="137" t="s">
        <v>284</v>
      </c>
      <c r="E166" s="138" t="s">
        <v>4410</v>
      </c>
      <c r="F166" s="139" t="s">
        <v>4411</v>
      </c>
      <c r="G166" s="140" t="s">
        <v>471</v>
      </c>
      <c r="H166" s="141">
        <v>47.5</v>
      </c>
      <c r="I166" s="142"/>
      <c r="J166" s="143">
        <f t="shared" si="0"/>
        <v>0</v>
      </c>
      <c r="K166" s="144"/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199</v>
      </c>
      <c r="BM166" s="149" t="s">
        <v>487</v>
      </c>
    </row>
    <row r="167" spans="2:65" s="1" customFormat="1" ht="16.5" customHeight="1" x14ac:dyDescent="0.2">
      <c r="B167" s="32"/>
      <c r="C167" s="137" t="s">
        <v>416</v>
      </c>
      <c r="D167" s="137" t="s">
        <v>284</v>
      </c>
      <c r="E167" s="138" t="s">
        <v>4412</v>
      </c>
      <c r="F167" s="139" t="s">
        <v>4413</v>
      </c>
      <c r="G167" s="140" t="s">
        <v>471</v>
      </c>
      <c r="H167" s="141">
        <v>27</v>
      </c>
      <c r="I167" s="142"/>
      <c r="J167" s="143">
        <f t="shared" si="0"/>
        <v>0</v>
      </c>
      <c r="K167" s="144"/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199</v>
      </c>
      <c r="AT167" s="149" t="s">
        <v>284</v>
      </c>
      <c r="AU167" s="149" t="s">
        <v>85</v>
      </c>
      <c r="AY167" s="17" t="s">
        <v>282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199</v>
      </c>
      <c r="BM167" s="149" t="s">
        <v>498</v>
      </c>
    </row>
    <row r="168" spans="2:65" s="1" customFormat="1" ht="16.5" customHeight="1" x14ac:dyDescent="0.2">
      <c r="B168" s="32"/>
      <c r="C168" s="137" t="s">
        <v>208</v>
      </c>
      <c r="D168" s="137" t="s">
        <v>284</v>
      </c>
      <c r="E168" s="138" t="s">
        <v>4414</v>
      </c>
      <c r="F168" s="139" t="s">
        <v>4415</v>
      </c>
      <c r="G168" s="140" t="s">
        <v>471</v>
      </c>
      <c r="H168" s="141">
        <v>27</v>
      </c>
      <c r="I168" s="142"/>
      <c r="J168" s="143">
        <f t="shared" si="0"/>
        <v>0</v>
      </c>
      <c r="K168" s="144"/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199</v>
      </c>
      <c r="AT168" s="149" t="s">
        <v>284</v>
      </c>
      <c r="AU168" s="149" t="s">
        <v>85</v>
      </c>
      <c r="AY168" s="17" t="s">
        <v>282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199</v>
      </c>
      <c r="BM168" s="149" t="s">
        <v>508</v>
      </c>
    </row>
    <row r="169" spans="2:65" s="11" customFormat="1" ht="22.9" customHeight="1" x14ac:dyDescent="0.2">
      <c r="B169" s="125"/>
      <c r="D169" s="126" t="s">
        <v>75</v>
      </c>
      <c r="E169" s="135" t="s">
        <v>105</v>
      </c>
      <c r="F169" s="135" t="s">
        <v>4416</v>
      </c>
      <c r="I169" s="128"/>
      <c r="J169" s="136">
        <f>BK169</f>
        <v>0</v>
      </c>
      <c r="L169" s="125"/>
      <c r="M169" s="130"/>
      <c r="P169" s="131">
        <f>SUM(P170:P176)</f>
        <v>0</v>
      </c>
      <c r="R169" s="131">
        <f>SUM(R170:R176)</f>
        <v>0</v>
      </c>
      <c r="T169" s="132">
        <f>SUM(T170:T176)</f>
        <v>0</v>
      </c>
      <c r="AR169" s="126" t="s">
        <v>83</v>
      </c>
      <c r="AT169" s="133" t="s">
        <v>75</v>
      </c>
      <c r="AU169" s="133" t="s">
        <v>83</v>
      </c>
      <c r="AY169" s="126" t="s">
        <v>282</v>
      </c>
      <c r="BK169" s="134">
        <f>SUM(BK170:BK176)</f>
        <v>0</v>
      </c>
    </row>
    <row r="170" spans="2:65" s="1" customFormat="1" ht="21.75" customHeight="1" x14ac:dyDescent="0.2">
      <c r="B170" s="32"/>
      <c r="C170" s="137" t="s">
        <v>7</v>
      </c>
      <c r="D170" s="137" t="s">
        <v>284</v>
      </c>
      <c r="E170" s="138" t="s">
        <v>4417</v>
      </c>
      <c r="F170" s="139" t="s">
        <v>4418</v>
      </c>
      <c r="G170" s="140" t="s">
        <v>471</v>
      </c>
      <c r="H170" s="141">
        <v>180.5</v>
      </c>
      <c r="I170" s="142"/>
      <c r="J170" s="143">
        <f t="shared" ref="J170:J176" si="10">ROUND(I170*H170,2)</f>
        <v>0</v>
      </c>
      <c r="K170" s="144"/>
      <c r="L170" s="32"/>
      <c r="M170" s="145" t="s">
        <v>1</v>
      </c>
      <c r="N170" s="146" t="s">
        <v>41</v>
      </c>
      <c r="P170" s="147">
        <f t="shared" ref="P170:P176" si="11">O170*H170</f>
        <v>0</v>
      </c>
      <c r="Q170" s="147">
        <v>0</v>
      </c>
      <c r="R170" s="147">
        <f t="shared" ref="R170:R176" si="12">Q170*H170</f>
        <v>0</v>
      </c>
      <c r="S170" s="147">
        <v>0</v>
      </c>
      <c r="T170" s="148">
        <f t="shared" ref="T170:T176" si="13">S170*H170</f>
        <v>0</v>
      </c>
      <c r="AR170" s="149" t="s">
        <v>199</v>
      </c>
      <c r="AT170" s="149" t="s">
        <v>284</v>
      </c>
      <c r="AU170" s="149" t="s">
        <v>85</v>
      </c>
      <c r="AY170" s="17" t="s">
        <v>282</v>
      </c>
      <c r="BE170" s="150">
        <f t="shared" ref="BE170:BE176" si="14">IF(N170="základní",J170,0)</f>
        <v>0</v>
      </c>
      <c r="BF170" s="150">
        <f t="shared" ref="BF170:BF176" si="15">IF(N170="snížená",J170,0)</f>
        <v>0</v>
      </c>
      <c r="BG170" s="150">
        <f t="shared" ref="BG170:BG176" si="16">IF(N170="zákl. přenesená",J170,0)</f>
        <v>0</v>
      </c>
      <c r="BH170" s="150">
        <f t="shared" ref="BH170:BH176" si="17">IF(N170="sníž. přenesená",J170,0)</f>
        <v>0</v>
      </c>
      <c r="BI170" s="150">
        <f t="shared" ref="BI170:BI176" si="18">IF(N170="nulová",J170,0)</f>
        <v>0</v>
      </c>
      <c r="BJ170" s="17" t="s">
        <v>83</v>
      </c>
      <c r="BK170" s="150">
        <f t="shared" ref="BK170:BK176" si="19">ROUND(I170*H170,2)</f>
        <v>0</v>
      </c>
      <c r="BL170" s="17" t="s">
        <v>199</v>
      </c>
      <c r="BM170" s="149" t="s">
        <v>518</v>
      </c>
    </row>
    <row r="171" spans="2:65" s="1" customFormat="1" ht="21.75" customHeight="1" x14ac:dyDescent="0.2">
      <c r="B171" s="32"/>
      <c r="C171" s="137" t="s">
        <v>222</v>
      </c>
      <c r="D171" s="137" t="s">
        <v>284</v>
      </c>
      <c r="E171" s="138" t="s">
        <v>4419</v>
      </c>
      <c r="F171" s="139" t="s">
        <v>4420</v>
      </c>
      <c r="G171" s="140" t="s">
        <v>471</v>
      </c>
      <c r="H171" s="141">
        <v>75</v>
      </c>
      <c r="I171" s="142"/>
      <c r="J171" s="143">
        <f t="shared" si="10"/>
        <v>0</v>
      </c>
      <c r="K171" s="144"/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199</v>
      </c>
      <c r="AT171" s="149" t="s">
        <v>284</v>
      </c>
      <c r="AU171" s="149" t="s">
        <v>85</v>
      </c>
      <c r="AY171" s="17" t="s">
        <v>282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199</v>
      </c>
      <c r="BM171" s="149" t="s">
        <v>528</v>
      </c>
    </row>
    <row r="172" spans="2:65" s="1" customFormat="1" ht="21.75" customHeight="1" x14ac:dyDescent="0.2">
      <c r="B172" s="32"/>
      <c r="C172" s="137" t="s">
        <v>447</v>
      </c>
      <c r="D172" s="137" t="s">
        <v>284</v>
      </c>
      <c r="E172" s="138" t="s">
        <v>4421</v>
      </c>
      <c r="F172" s="139" t="s">
        <v>4422</v>
      </c>
      <c r="G172" s="140" t="s">
        <v>471</v>
      </c>
      <c r="H172" s="141">
        <v>17</v>
      </c>
      <c r="I172" s="142"/>
      <c r="J172" s="143">
        <f t="shared" si="10"/>
        <v>0</v>
      </c>
      <c r="K172" s="144"/>
      <c r="L172" s="32"/>
      <c r="M172" s="145" t="s">
        <v>1</v>
      </c>
      <c r="N172" s="146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199</v>
      </c>
      <c r="AT172" s="149" t="s">
        <v>284</v>
      </c>
      <c r="AU172" s="149" t="s">
        <v>85</v>
      </c>
      <c r="AY172" s="17" t="s">
        <v>282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199</v>
      </c>
      <c r="BM172" s="149" t="s">
        <v>545</v>
      </c>
    </row>
    <row r="173" spans="2:65" s="1" customFormat="1" ht="21.75" customHeight="1" x14ac:dyDescent="0.2">
      <c r="B173" s="32"/>
      <c r="C173" s="137" t="s">
        <v>453</v>
      </c>
      <c r="D173" s="137" t="s">
        <v>284</v>
      </c>
      <c r="E173" s="138" t="s">
        <v>4423</v>
      </c>
      <c r="F173" s="139" t="s">
        <v>4424</v>
      </c>
      <c r="G173" s="140" t="s">
        <v>471</v>
      </c>
      <c r="H173" s="141">
        <v>84</v>
      </c>
      <c r="I173" s="142"/>
      <c r="J173" s="143">
        <f t="shared" si="10"/>
        <v>0</v>
      </c>
      <c r="K173" s="144"/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199</v>
      </c>
      <c r="AT173" s="149" t="s">
        <v>284</v>
      </c>
      <c r="AU173" s="149" t="s">
        <v>85</v>
      </c>
      <c r="AY173" s="17" t="s">
        <v>282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199</v>
      </c>
      <c r="BM173" s="149" t="s">
        <v>555</v>
      </c>
    </row>
    <row r="174" spans="2:65" s="1" customFormat="1" ht="21.75" customHeight="1" x14ac:dyDescent="0.2">
      <c r="B174" s="32"/>
      <c r="C174" s="137" t="s">
        <v>459</v>
      </c>
      <c r="D174" s="137" t="s">
        <v>284</v>
      </c>
      <c r="E174" s="138" t="s">
        <v>4425</v>
      </c>
      <c r="F174" s="139" t="s">
        <v>4426</v>
      </c>
      <c r="G174" s="140" t="s">
        <v>471</v>
      </c>
      <c r="H174" s="141">
        <v>29.5</v>
      </c>
      <c r="I174" s="142"/>
      <c r="J174" s="143">
        <f t="shared" si="10"/>
        <v>0</v>
      </c>
      <c r="K174" s="144"/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199</v>
      </c>
      <c r="AT174" s="149" t="s">
        <v>284</v>
      </c>
      <c r="AU174" s="149" t="s">
        <v>85</v>
      </c>
      <c r="AY174" s="17" t="s">
        <v>282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199</v>
      </c>
      <c r="BM174" s="149" t="s">
        <v>566</v>
      </c>
    </row>
    <row r="175" spans="2:65" s="1" customFormat="1" ht="21.75" customHeight="1" x14ac:dyDescent="0.2">
      <c r="B175" s="32"/>
      <c r="C175" s="137" t="s">
        <v>463</v>
      </c>
      <c r="D175" s="137" t="s">
        <v>284</v>
      </c>
      <c r="E175" s="138" t="s">
        <v>4427</v>
      </c>
      <c r="F175" s="139" t="s">
        <v>4428</v>
      </c>
      <c r="G175" s="140" t="s">
        <v>471</v>
      </c>
      <c r="H175" s="141">
        <v>16.5</v>
      </c>
      <c r="I175" s="142"/>
      <c r="J175" s="143">
        <f t="shared" si="10"/>
        <v>0</v>
      </c>
      <c r="K175" s="144"/>
      <c r="L175" s="32"/>
      <c r="M175" s="145" t="s">
        <v>1</v>
      </c>
      <c r="N175" s="146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199</v>
      </c>
      <c r="AT175" s="149" t="s">
        <v>284</v>
      </c>
      <c r="AU175" s="149" t="s">
        <v>85</v>
      </c>
      <c r="AY175" s="17" t="s">
        <v>282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199</v>
      </c>
      <c r="BM175" s="149" t="s">
        <v>580</v>
      </c>
    </row>
    <row r="176" spans="2:65" s="1" customFormat="1" ht="21.75" customHeight="1" x14ac:dyDescent="0.2">
      <c r="B176" s="32"/>
      <c r="C176" s="137" t="s">
        <v>468</v>
      </c>
      <c r="D176" s="137" t="s">
        <v>284</v>
      </c>
      <c r="E176" s="138" t="s">
        <v>4429</v>
      </c>
      <c r="F176" s="139" t="s">
        <v>4430</v>
      </c>
      <c r="G176" s="140" t="s">
        <v>471</v>
      </c>
      <c r="H176" s="141">
        <v>18.5</v>
      </c>
      <c r="I176" s="142"/>
      <c r="J176" s="143">
        <f t="shared" si="10"/>
        <v>0</v>
      </c>
      <c r="K176" s="144"/>
      <c r="L176" s="32"/>
      <c r="M176" s="145" t="s">
        <v>1</v>
      </c>
      <c r="N176" s="146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199</v>
      </c>
      <c r="AT176" s="149" t="s">
        <v>284</v>
      </c>
      <c r="AU176" s="149" t="s">
        <v>85</v>
      </c>
      <c r="AY176" s="17" t="s">
        <v>282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199</v>
      </c>
      <c r="BM176" s="149" t="s">
        <v>615</v>
      </c>
    </row>
    <row r="177" spans="2:65" s="11" customFormat="1" ht="22.9" customHeight="1" x14ac:dyDescent="0.2">
      <c r="B177" s="125"/>
      <c r="D177" s="126" t="s">
        <v>75</v>
      </c>
      <c r="E177" s="135" t="s">
        <v>288</v>
      </c>
      <c r="F177" s="135" t="s">
        <v>4431</v>
      </c>
      <c r="I177" s="128"/>
      <c r="J177" s="136">
        <f>BK177</f>
        <v>0</v>
      </c>
      <c r="L177" s="125"/>
      <c r="M177" s="130"/>
      <c r="P177" s="131">
        <f>SUM(P178:P182)</f>
        <v>0</v>
      </c>
      <c r="R177" s="131">
        <f>SUM(R178:R182)</f>
        <v>0</v>
      </c>
      <c r="T177" s="132">
        <f>SUM(T178:T182)</f>
        <v>0</v>
      </c>
      <c r="AR177" s="126" t="s">
        <v>83</v>
      </c>
      <c r="AT177" s="133" t="s">
        <v>75</v>
      </c>
      <c r="AU177" s="133" t="s">
        <v>83</v>
      </c>
      <c r="AY177" s="126" t="s">
        <v>282</v>
      </c>
      <c r="BK177" s="134">
        <f>SUM(BK178:BK182)</f>
        <v>0</v>
      </c>
    </row>
    <row r="178" spans="2:65" s="1" customFormat="1" ht="16.5" customHeight="1" x14ac:dyDescent="0.2">
      <c r="B178" s="32"/>
      <c r="C178" s="137" t="s">
        <v>476</v>
      </c>
      <c r="D178" s="137" t="s">
        <v>284</v>
      </c>
      <c r="E178" s="138" t="s">
        <v>4398</v>
      </c>
      <c r="F178" s="139" t="s">
        <v>4399</v>
      </c>
      <c r="G178" s="140" t="s">
        <v>471</v>
      </c>
      <c r="H178" s="141">
        <v>281.5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199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199</v>
      </c>
      <c r="BM178" s="149" t="s">
        <v>623</v>
      </c>
    </row>
    <row r="179" spans="2:65" s="1" customFormat="1" ht="16.5" customHeight="1" x14ac:dyDescent="0.2">
      <c r="B179" s="32"/>
      <c r="C179" s="137" t="s">
        <v>482</v>
      </c>
      <c r="D179" s="137" t="s">
        <v>284</v>
      </c>
      <c r="E179" s="138" t="s">
        <v>4400</v>
      </c>
      <c r="F179" s="139" t="s">
        <v>4401</v>
      </c>
      <c r="G179" s="140" t="s">
        <v>471</v>
      </c>
      <c r="H179" s="141">
        <v>46.5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199</v>
      </c>
      <c r="AT179" s="149" t="s">
        <v>284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631</v>
      </c>
    </row>
    <row r="180" spans="2:65" s="1" customFormat="1" ht="16.5" customHeight="1" x14ac:dyDescent="0.2">
      <c r="B180" s="32"/>
      <c r="C180" s="137" t="s">
        <v>487</v>
      </c>
      <c r="D180" s="137" t="s">
        <v>284</v>
      </c>
      <c r="E180" s="138" t="s">
        <v>4402</v>
      </c>
      <c r="F180" s="139" t="s">
        <v>4403</v>
      </c>
      <c r="G180" s="140" t="s">
        <v>471</v>
      </c>
      <c r="H180" s="141">
        <v>128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199</v>
      </c>
      <c r="AT180" s="149" t="s">
        <v>284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199</v>
      </c>
      <c r="BM180" s="149" t="s">
        <v>639</v>
      </c>
    </row>
    <row r="181" spans="2:65" s="1" customFormat="1" ht="16.5" customHeight="1" x14ac:dyDescent="0.2">
      <c r="B181" s="32"/>
      <c r="C181" s="137" t="s">
        <v>493</v>
      </c>
      <c r="D181" s="137" t="s">
        <v>284</v>
      </c>
      <c r="E181" s="138" t="s">
        <v>4404</v>
      </c>
      <c r="F181" s="139" t="s">
        <v>4405</v>
      </c>
      <c r="G181" s="140" t="s">
        <v>471</v>
      </c>
      <c r="H181" s="141">
        <v>41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199</v>
      </c>
      <c r="AT181" s="149" t="s">
        <v>284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199</v>
      </c>
      <c r="BM181" s="149" t="s">
        <v>647</v>
      </c>
    </row>
    <row r="182" spans="2:65" s="1" customFormat="1" ht="16.5" customHeight="1" x14ac:dyDescent="0.2">
      <c r="B182" s="32"/>
      <c r="C182" s="137" t="s">
        <v>498</v>
      </c>
      <c r="D182" s="137" t="s">
        <v>284</v>
      </c>
      <c r="E182" s="138" t="s">
        <v>4406</v>
      </c>
      <c r="F182" s="139" t="s">
        <v>4407</v>
      </c>
      <c r="G182" s="140" t="s">
        <v>471</v>
      </c>
      <c r="H182" s="141">
        <v>19.5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199</v>
      </c>
      <c r="AT182" s="149" t="s">
        <v>284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199</v>
      </c>
      <c r="BM182" s="149" t="s">
        <v>655</v>
      </c>
    </row>
    <row r="183" spans="2:65" s="11" customFormat="1" ht="22.9" customHeight="1" x14ac:dyDescent="0.2">
      <c r="B183" s="125"/>
      <c r="D183" s="126" t="s">
        <v>75</v>
      </c>
      <c r="E183" s="135" t="s">
        <v>330</v>
      </c>
      <c r="F183" s="135" t="s">
        <v>4432</v>
      </c>
      <c r="I183" s="128"/>
      <c r="J183" s="136">
        <f>BK183</f>
        <v>0</v>
      </c>
      <c r="L183" s="125"/>
      <c r="M183" s="130"/>
      <c r="P183" s="131">
        <f>SUM(P184:P191)</f>
        <v>0</v>
      </c>
      <c r="R183" s="131">
        <f>SUM(R184:R191)</f>
        <v>0</v>
      </c>
      <c r="T183" s="132">
        <f>SUM(T184:T191)</f>
        <v>0</v>
      </c>
      <c r="AR183" s="126" t="s">
        <v>83</v>
      </c>
      <c r="AT183" s="133" t="s">
        <v>75</v>
      </c>
      <c r="AU183" s="133" t="s">
        <v>83</v>
      </c>
      <c r="AY183" s="126" t="s">
        <v>282</v>
      </c>
      <c r="BK183" s="134">
        <f>SUM(BK184:BK191)</f>
        <v>0</v>
      </c>
    </row>
    <row r="184" spans="2:65" s="1" customFormat="1" ht="21.75" customHeight="1" x14ac:dyDescent="0.2">
      <c r="B184" s="32"/>
      <c r="C184" s="137" t="s">
        <v>503</v>
      </c>
      <c r="D184" s="137" t="s">
        <v>284</v>
      </c>
      <c r="E184" s="138" t="s">
        <v>4433</v>
      </c>
      <c r="F184" s="139" t="s">
        <v>4434</v>
      </c>
      <c r="G184" s="140" t="s">
        <v>471</v>
      </c>
      <c r="H184" s="141">
        <v>153.5</v>
      </c>
      <c r="I184" s="142"/>
      <c r="J184" s="143">
        <f t="shared" ref="J184:J191" si="20">ROUND(I184*H184,2)</f>
        <v>0</v>
      </c>
      <c r="K184" s="144"/>
      <c r="L184" s="32"/>
      <c r="M184" s="145" t="s">
        <v>1</v>
      </c>
      <c r="N184" s="146" t="s">
        <v>41</v>
      </c>
      <c r="P184" s="147">
        <f t="shared" ref="P184:P191" si="21">O184*H184</f>
        <v>0</v>
      </c>
      <c r="Q184" s="147">
        <v>0</v>
      </c>
      <c r="R184" s="147">
        <f t="shared" ref="R184:R191" si="22">Q184*H184</f>
        <v>0</v>
      </c>
      <c r="S184" s="147">
        <v>0</v>
      </c>
      <c r="T184" s="148">
        <f t="shared" ref="T184:T191" si="23">S184*H184</f>
        <v>0</v>
      </c>
      <c r="AR184" s="149" t="s">
        <v>199</v>
      </c>
      <c r="AT184" s="149" t="s">
        <v>284</v>
      </c>
      <c r="AU184" s="149" t="s">
        <v>85</v>
      </c>
      <c r="AY184" s="17" t="s">
        <v>282</v>
      </c>
      <c r="BE184" s="150">
        <f t="shared" ref="BE184:BE191" si="24">IF(N184="základní",J184,0)</f>
        <v>0</v>
      </c>
      <c r="BF184" s="150">
        <f t="shared" ref="BF184:BF191" si="25">IF(N184="snížená",J184,0)</f>
        <v>0</v>
      </c>
      <c r="BG184" s="150">
        <f t="shared" ref="BG184:BG191" si="26">IF(N184="zákl. přenesená",J184,0)</f>
        <v>0</v>
      </c>
      <c r="BH184" s="150">
        <f t="shared" ref="BH184:BH191" si="27">IF(N184="sníž. přenesená",J184,0)</f>
        <v>0</v>
      </c>
      <c r="BI184" s="150">
        <f t="shared" ref="BI184:BI191" si="28">IF(N184="nulová",J184,0)</f>
        <v>0</v>
      </c>
      <c r="BJ184" s="17" t="s">
        <v>83</v>
      </c>
      <c r="BK184" s="150">
        <f t="shared" ref="BK184:BK191" si="29">ROUND(I184*H184,2)</f>
        <v>0</v>
      </c>
      <c r="BL184" s="17" t="s">
        <v>199</v>
      </c>
      <c r="BM184" s="149" t="s">
        <v>663</v>
      </c>
    </row>
    <row r="185" spans="2:65" s="1" customFormat="1" ht="21.75" customHeight="1" x14ac:dyDescent="0.2">
      <c r="B185" s="32"/>
      <c r="C185" s="137" t="s">
        <v>508</v>
      </c>
      <c r="D185" s="137" t="s">
        <v>284</v>
      </c>
      <c r="E185" s="138" t="s">
        <v>4435</v>
      </c>
      <c r="F185" s="139" t="s">
        <v>4436</v>
      </c>
      <c r="G185" s="140" t="s">
        <v>471</v>
      </c>
      <c r="H185" s="141">
        <v>20</v>
      </c>
      <c r="I185" s="142"/>
      <c r="J185" s="143">
        <f t="shared" si="20"/>
        <v>0</v>
      </c>
      <c r="K185" s="144"/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199</v>
      </c>
      <c r="AT185" s="149" t="s">
        <v>284</v>
      </c>
      <c r="AU185" s="149" t="s">
        <v>85</v>
      </c>
      <c r="AY185" s="17" t="s">
        <v>282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199</v>
      </c>
      <c r="BM185" s="149" t="s">
        <v>671</v>
      </c>
    </row>
    <row r="186" spans="2:65" s="1" customFormat="1" ht="21.75" customHeight="1" x14ac:dyDescent="0.2">
      <c r="B186" s="32"/>
      <c r="C186" s="137" t="s">
        <v>513</v>
      </c>
      <c r="D186" s="137" t="s">
        <v>284</v>
      </c>
      <c r="E186" s="138" t="s">
        <v>4423</v>
      </c>
      <c r="F186" s="139" t="s">
        <v>4424</v>
      </c>
      <c r="G186" s="140" t="s">
        <v>471</v>
      </c>
      <c r="H186" s="141">
        <v>18.5</v>
      </c>
      <c r="I186" s="142"/>
      <c r="J186" s="143">
        <f t="shared" si="20"/>
        <v>0</v>
      </c>
      <c r="K186" s="144"/>
      <c r="L186" s="32"/>
      <c r="M186" s="145" t="s">
        <v>1</v>
      </c>
      <c r="N186" s="146" t="s">
        <v>41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199</v>
      </c>
      <c r="AT186" s="149" t="s">
        <v>284</v>
      </c>
      <c r="AU186" s="149" t="s">
        <v>85</v>
      </c>
      <c r="AY186" s="17" t="s">
        <v>282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199</v>
      </c>
      <c r="BM186" s="149" t="s">
        <v>679</v>
      </c>
    </row>
    <row r="187" spans="2:65" s="1" customFormat="1" ht="24.2" customHeight="1" x14ac:dyDescent="0.2">
      <c r="B187" s="32"/>
      <c r="C187" s="137" t="s">
        <v>518</v>
      </c>
      <c r="D187" s="137" t="s">
        <v>284</v>
      </c>
      <c r="E187" s="138" t="s">
        <v>4437</v>
      </c>
      <c r="F187" s="139" t="s">
        <v>4438</v>
      </c>
      <c r="G187" s="140" t="s">
        <v>471</v>
      </c>
      <c r="H187" s="141">
        <v>128</v>
      </c>
      <c r="I187" s="142"/>
      <c r="J187" s="143">
        <f t="shared" si="20"/>
        <v>0</v>
      </c>
      <c r="K187" s="144"/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199</v>
      </c>
      <c r="AT187" s="149" t="s">
        <v>284</v>
      </c>
      <c r="AU187" s="149" t="s">
        <v>85</v>
      </c>
      <c r="AY187" s="17" t="s">
        <v>282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199</v>
      </c>
      <c r="BM187" s="149" t="s">
        <v>689</v>
      </c>
    </row>
    <row r="188" spans="2:65" s="1" customFormat="1" ht="24.2" customHeight="1" x14ac:dyDescent="0.2">
      <c r="B188" s="32"/>
      <c r="C188" s="137" t="s">
        <v>523</v>
      </c>
      <c r="D188" s="137" t="s">
        <v>284</v>
      </c>
      <c r="E188" s="138" t="s">
        <v>4439</v>
      </c>
      <c r="F188" s="139" t="s">
        <v>4440</v>
      </c>
      <c r="G188" s="140" t="s">
        <v>471</v>
      </c>
      <c r="H188" s="141">
        <v>26.5</v>
      </c>
      <c r="I188" s="142"/>
      <c r="J188" s="143">
        <f t="shared" si="20"/>
        <v>0</v>
      </c>
      <c r="K188" s="144"/>
      <c r="L188" s="32"/>
      <c r="M188" s="145" t="s">
        <v>1</v>
      </c>
      <c r="N188" s="146" t="s">
        <v>41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199</v>
      </c>
      <c r="AT188" s="149" t="s">
        <v>284</v>
      </c>
      <c r="AU188" s="149" t="s">
        <v>85</v>
      </c>
      <c r="AY188" s="17" t="s">
        <v>282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199</v>
      </c>
      <c r="BM188" s="149" t="s">
        <v>699</v>
      </c>
    </row>
    <row r="189" spans="2:65" s="1" customFormat="1" ht="24.2" customHeight="1" x14ac:dyDescent="0.2">
      <c r="B189" s="32"/>
      <c r="C189" s="137" t="s">
        <v>528</v>
      </c>
      <c r="D189" s="137" t="s">
        <v>284</v>
      </c>
      <c r="E189" s="138" t="s">
        <v>4441</v>
      </c>
      <c r="F189" s="139" t="s">
        <v>4442</v>
      </c>
      <c r="G189" s="140" t="s">
        <v>471</v>
      </c>
      <c r="H189" s="141">
        <v>109.5</v>
      </c>
      <c r="I189" s="142"/>
      <c r="J189" s="143">
        <f t="shared" si="20"/>
        <v>0</v>
      </c>
      <c r="K189" s="144"/>
      <c r="L189" s="32"/>
      <c r="M189" s="145" t="s">
        <v>1</v>
      </c>
      <c r="N189" s="146" t="s">
        <v>41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199</v>
      </c>
      <c r="AT189" s="149" t="s">
        <v>284</v>
      </c>
      <c r="AU189" s="149" t="s">
        <v>85</v>
      </c>
      <c r="AY189" s="17" t="s">
        <v>282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199</v>
      </c>
      <c r="BM189" s="149" t="s">
        <v>709</v>
      </c>
    </row>
    <row r="190" spans="2:65" s="1" customFormat="1" ht="24.2" customHeight="1" x14ac:dyDescent="0.2">
      <c r="B190" s="32"/>
      <c r="C190" s="137" t="s">
        <v>539</v>
      </c>
      <c r="D190" s="137" t="s">
        <v>284</v>
      </c>
      <c r="E190" s="138" t="s">
        <v>4443</v>
      </c>
      <c r="F190" s="139" t="s">
        <v>4444</v>
      </c>
      <c r="G190" s="140" t="s">
        <v>471</v>
      </c>
      <c r="H190" s="141">
        <v>41</v>
      </c>
      <c r="I190" s="142"/>
      <c r="J190" s="143">
        <f t="shared" si="20"/>
        <v>0</v>
      </c>
      <c r="K190" s="144"/>
      <c r="L190" s="32"/>
      <c r="M190" s="145" t="s">
        <v>1</v>
      </c>
      <c r="N190" s="146" t="s">
        <v>41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199</v>
      </c>
      <c r="AT190" s="149" t="s">
        <v>284</v>
      </c>
      <c r="AU190" s="149" t="s">
        <v>85</v>
      </c>
      <c r="AY190" s="17" t="s">
        <v>282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7" t="s">
        <v>83</v>
      </c>
      <c r="BK190" s="150">
        <f t="shared" si="29"/>
        <v>0</v>
      </c>
      <c r="BL190" s="17" t="s">
        <v>199</v>
      </c>
      <c r="BM190" s="149" t="s">
        <v>736</v>
      </c>
    </row>
    <row r="191" spans="2:65" s="1" customFormat="1" ht="24.2" customHeight="1" x14ac:dyDescent="0.2">
      <c r="B191" s="32"/>
      <c r="C191" s="137" t="s">
        <v>545</v>
      </c>
      <c r="D191" s="137" t="s">
        <v>284</v>
      </c>
      <c r="E191" s="138" t="s">
        <v>4445</v>
      </c>
      <c r="F191" s="139" t="s">
        <v>4446</v>
      </c>
      <c r="G191" s="140" t="s">
        <v>471</v>
      </c>
      <c r="H191" s="141">
        <v>19.5</v>
      </c>
      <c r="I191" s="142"/>
      <c r="J191" s="143">
        <f t="shared" si="20"/>
        <v>0</v>
      </c>
      <c r="K191" s="144"/>
      <c r="L191" s="32"/>
      <c r="M191" s="145" t="s">
        <v>1</v>
      </c>
      <c r="N191" s="146" t="s">
        <v>41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199</v>
      </c>
      <c r="AT191" s="149" t="s">
        <v>284</v>
      </c>
      <c r="AU191" s="149" t="s">
        <v>85</v>
      </c>
      <c r="AY191" s="17" t="s">
        <v>282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199</v>
      </c>
      <c r="BM191" s="149" t="s">
        <v>749</v>
      </c>
    </row>
    <row r="192" spans="2:65" s="11" customFormat="1" ht="22.9" customHeight="1" x14ac:dyDescent="0.2">
      <c r="B192" s="125"/>
      <c r="D192" s="126" t="s">
        <v>75</v>
      </c>
      <c r="E192" s="135" t="s">
        <v>338</v>
      </c>
      <c r="F192" s="135" t="s">
        <v>4447</v>
      </c>
      <c r="I192" s="128"/>
      <c r="J192" s="136">
        <f>BK192</f>
        <v>0</v>
      </c>
      <c r="L192" s="125"/>
      <c r="M192" s="130"/>
      <c r="P192" s="131">
        <f>SUM(P193:P220)</f>
        <v>0</v>
      </c>
      <c r="R192" s="131">
        <f>SUM(R193:R220)</f>
        <v>0</v>
      </c>
      <c r="T192" s="132">
        <f>SUM(T193:T220)</f>
        <v>0</v>
      </c>
      <c r="AR192" s="126" t="s">
        <v>83</v>
      </c>
      <c r="AT192" s="133" t="s">
        <v>75</v>
      </c>
      <c r="AU192" s="133" t="s">
        <v>83</v>
      </c>
      <c r="AY192" s="126" t="s">
        <v>282</v>
      </c>
      <c r="BK192" s="134">
        <f>SUM(BK193:BK220)</f>
        <v>0</v>
      </c>
    </row>
    <row r="193" spans="2:65" s="1" customFormat="1" ht="16.5" customHeight="1" x14ac:dyDescent="0.2">
      <c r="B193" s="32"/>
      <c r="C193" s="137" t="s">
        <v>550</v>
      </c>
      <c r="D193" s="137" t="s">
        <v>284</v>
      </c>
      <c r="E193" s="138" t="s">
        <v>4448</v>
      </c>
      <c r="F193" s="139" t="s">
        <v>4449</v>
      </c>
      <c r="G193" s="140" t="s">
        <v>2246</v>
      </c>
      <c r="H193" s="141">
        <v>33</v>
      </c>
      <c r="I193" s="142"/>
      <c r="J193" s="143">
        <f t="shared" ref="J193:J220" si="30">ROUND(I193*H193,2)</f>
        <v>0</v>
      </c>
      <c r="K193" s="144"/>
      <c r="L193" s="32"/>
      <c r="M193" s="145" t="s">
        <v>1</v>
      </c>
      <c r="N193" s="146" t="s">
        <v>41</v>
      </c>
      <c r="P193" s="147">
        <f t="shared" ref="P193:P220" si="31">O193*H193</f>
        <v>0</v>
      </c>
      <c r="Q193" s="147">
        <v>0</v>
      </c>
      <c r="R193" s="147">
        <f t="shared" ref="R193:R220" si="32">Q193*H193</f>
        <v>0</v>
      </c>
      <c r="S193" s="147">
        <v>0</v>
      </c>
      <c r="T193" s="148">
        <f t="shared" ref="T193:T220" si="33">S193*H193</f>
        <v>0</v>
      </c>
      <c r="AR193" s="149" t="s">
        <v>199</v>
      </c>
      <c r="AT193" s="149" t="s">
        <v>284</v>
      </c>
      <c r="AU193" s="149" t="s">
        <v>85</v>
      </c>
      <c r="AY193" s="17" t="s">
        <v>282</v>
      </c>
      <c r="BE193" s="150">
        <f t="shared" ref="BE193:BE220" si="34">IF(N193="základní",J193,0)</f>
        <v>0</v>
      </c>
      <c r="BF193" s="150">
        <f t="shared" ref="BF193:BF220" si="35">IF(N193="snížená",J193,0)</f>
        <v>0</v>
      </c>
      <c r="BG193" s="150">
        <f t="shared" ref="BG193:BG220" si="36">IF(N193="zákl. přenesená",J193,0)</f>
        <v>0</v>
      </c>
      <c r="BH193" s="150">
        <f t="shared" ref="BH193:BH220" si="37">IF(N193="sníž. přenesená",J193,0)</f>
        <v>0</v>
      </c>
      <c r="BI193" s="150">
        <f t="shared" ref="BI193:BI220" si="38">IF(N193="nulová",J193,0)</f>
        <v>0</v>
      </c>
      <c r="BJ193" s="17" t="s">
        <v>83</v>
      </c>
      <c r="BK193" s="150">
        <f t="shared" ref="BK193:BK220" si="39">ROUND(I193*H193,2)</f>
        <v>0</v>
      </c>
      <c r="BL193" s="17" t="s">
        <v>199</v>
      </c>
      <c r="BM193" s="149" t="s">
        <v>765</v>
      </c>
    </row>
    <row r="194" spans="2:65" s="1" customFormat="1" ht="16.5" customHeight="1" x14ac:dyDescent="0.2">
      <c r="B194" s="32"/>
      <c r="C194" s="137" t="s">
        <v>555</v>
      </c>
      <c r="D194" s="137" t="s">
        <v>284</v>
      </c>
      <c r="E194" s="138" t="s">
        <v>4450</v>
      </c>
      <c r="F194" s="139" t="s">
        <v>4451</v>
      </c>
      <c r="G194" s="140" t="s">
        <v>2246</v>
      </c>
      <c r="H194" s="141">
        <v>7</v>
      </c>
      <c r="I194" s="142"/>
      <c r="J194" s="143">
        <f t="shared" si="30"/>
        <v>0</v>
      </c>
      <c r="K194" s="144"/>
      <c r="L194" s="32"/>
      <c r="M194" s="145" t="s">
        <v>1</v>
      </c>
      <c r="N194" s="146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199</v>
      </c>
      <c r="AT194" s="149" t="s">
        <v>284</v>
      </c>
      <c r="AU194" s="149" t="s">
        <v>85</v>
      </c>
      <c r="AY194" s="17" t="s">
        <v>282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199</v>
      </c>
      <c r="BM194" s="149" t="s">
        <v>775</v>
      </c>
    </row>
    <row r="195" spans="2:65" s="1" customFormat="1" ht="16.5" customHeight="1" x14ac:dyDescent="0.2">
      <c r="B195" s="32"/>
      <c r="C195" s="137" t="s">
        <v>560</v>
      </c>
      <c r="D195" s="137" t="s">
        <v>284</v>
      </c>
      <c r="E195" s="138" t="s">
        <v>4452</v>
      </c>
      <c r="F195" s="139" t="s">
        <v>4453</v>
      </c>
      <c r="G195" s="140" t="s">
        <v>2246</v>
      </c>
      <c r="H195" s="141">
        <v>12</v>
      </c>
      <c r="I195" s="142"/>
      <c r="J195" s="143">
        <f t="shared" si="30"/>
        <v>0</v>
      </c>
      <c r="K195" s="144"/>
      <c r="L195" s="32"/>
      <c r="M195" s="145" t="s">
        <v>1</v>
      </c>
      <c r="N195" s="146" t="s">
        <v>41</v>
      </c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AR195" s="149" t="s">
        <v>199</v>
      </c>
      <c r="AT195" s="149" t="s">
        <v>284</v>
      </c>
      <c r="AU195" s="149" t="s">
        <v>85</v>
      </c>
      <c r="AY195" s="17" t="s">
        <v>282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199</v>
      </c>
      <c r="BM195" s="149" t="s">
        <v>784</v>
      </c>
    </row>
    <row r="196" spans="2:65" s="1" customFormat="1" ht="16.5" customHeight="1" x14ac:dyDescent="0.2">
      <c r="B196" s="32"/>
      <c r="C196" s="137" t="s">
        <v>566</v>
      </c>
      <c r="D196" s="137" t="s">
        <v>284</v>
      </c>
      <c r="E196" s="138" t="s">
        <v>4454</v>
      </c>
      <c r="F196" s="139" t="s">
        <v>4455</v>
      </c>
      <c r="G196" s="140" t="s">
        <v>2246</v>
      </c>
      <c r="H196" s="141">
        <v>2</v>
      </c>
      <c r="I196" s="142"/>
      <c r="J196" s="143">
        <f t="shared" si="30"/>
        <v>0</v>
      </c>
      <c r="K196" s="144"/>
      <c r="L196" s="32"/>
      <c r="M196" s="145" t="s">
        <v>1</v>
      </c>
      <c r="N196" s="146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199</v>
      </c>
      <c r="AT196" s="149" t="s">
        <v>284</v>
      </c>
      <c r="AU196" s="149" t="s">
        <v>85</v>
      </c>
      <c r="AY196" s="17" t="s">
        <v>282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199</v>
      </c>
      <c r="BM196" s="149" t="s">
        <v>795</v>
      </c>
    </row>
    <row r="197" spans="2:65" s="1" customFormat="1" ht="16.5" customHeight="1" x14ac:dyDescent="0.2">
      <c r="B197" s="32"/>
      <c r="C197" s="137" t="s">
        <v>574</v>
      </c>
      <c r="D197" s="137" t="s">
        <v>284</v>
      </c>
      <c r="E197" s="138" t="s">
        <v>4456</v>
      </c>
      <c r="F197" s="139" t="s">
        <v>4457</v>
      </c>
      <c r="G197" s="140" t="s">
        <v>2246</v>
      </c>
      <c r="H197" s="141">
        <v>7</v>
      </c>
      <c r="I197" s="142"/>
      <c r="J197" s="143">
        <f t="shared" si="30"/>
        <v>0</v>
      </c>
      <c r="K197" s="144"/>
      <c r="L197" s="32"/>
      <c r="M197" s="145" t="s">
        <v>1</v>
      </c>
      <c r="N197" s="146" t="s">
        <v>41</v>
      </c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AR197" s="149" t="s">
        <v>199</v>
      </c>
      <c r="AT197" s="149" t="s">
        <v>284</v>
      </c>
      <c r="AU197" s="149" t="s">
        <v>85</v>
      </c>
      <c r="AY197" s="17" t="s">
        <v>282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199</v>
      </c>
      <c r="BM197" s="149" t="s">
        <v>809</v>
      </c>
    </row>
    <row r="198" spans="2:65" s="1" customFormat="1" ht="16.5" customHeight="1" x14ac:dyDescent="0.2">
      <c r="B198" s="32"/>
      <c r="C198" s="137" t="s">
        <v>580</v>
      </c>
      <c r="D198" s="137" t="s">
        <v>284</v>
      </c>
      <c r="E198" s="138" t="s">
        <v>4458</v>
      </c>
      <c r="F198" s="139" t="s">
        <v>4459</v>
      </c>
      <c r="G198" s="140" t="s">
        <v>2246</v>
      </c>
      <c r="H198" s="141">
        <v>1</v>
      </c>
      <c r="I198" s="142"/>
      <c r="J198" s="143">
        <f t="shared" si="30"/>
        <v>0</v>
      </c>
      <c r="K198" s="144"/>
      <c r="L198" s="32"/>
      <c r="M198" s="145" t="s">
        <v>1</v>
      </c>
      <c r="N198" s="146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199</v>
      </c>
      <c r="AT198" s="149" t="s">
        <v>284</v>
      </c>
      <c r="AU198" s="149" t="s">
        <v>85</v>
      </c>
      <c r="AY198" s="17" t="s">
        <v>282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199</v>
      </c>
      <c r="BM198" s="149" t="s">
        <v>817</v>
      </c>
    </row>
    <row r="199" spans="2:65" s="1" customFormat="1" ht="16.5" customHeight="1" x14ac:dyDescent="0.2">
      <c r="B199" s="32"/>
      <c r="C199" s="137" t="s">
        <v>610</v>
      </c>
      <c r="D199" s="137" t="s">
        <v>284</v>
      </c>
      <c r="E199" s="138" t="s">
        <v>4460</v>
      </c>
      <c r="F199" s="139" t="s">
        <v>4461</v>
      </c>
      <c r="G199" s="140" t="s">
        <v>2246</v>
      </c>
      <c r="H199" s="141">
        <v>2</v>
      </c>
      <c r="I199" s="142"/>
      <c r="J199" s="143">
        <f t="shared" si="30"/>
        <v>0</v>
      </c>
      <c r="K199" s="144"/>
      <c r="L199" s="32"/>
      <c r="M199" s="145" t="s">
        <v>1</v>
      </c>
      <c r="N199" s="146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199</v>
      </c>
      <c r="AT199" s="149" t="s">
        <v>284</v>
      </c>
      <c r="AU199" s="149" t="s">
        <v>85</v>
      </c>
      <c r="AY199" s="17" t="s">
        <v>282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199</v>
      </c>
      <c r="BM199" s="149" t="s">
        <v>826</v>
      </c>
    </row>
    <row r="200" spans="2:65" s="1" customFormat="1" ht="16.5" customHeight="1" x14ac:dyDescent="0.2">
      <c r="B200" s="32"/>
      <c r="C200" s="137" t="s">
        <v>615</v>
      </c>
      <c r="D200" s="137" t="s">
        <v>284</v>
      </c>
      <c r="E200" s="138" t="s">
        <v>4462</v>
      </c>
      <c r="F200" s="139" t="s">
        <v>4463</v>
      </c>
      <c r="G200" s="140" t="s">
        <v>2246</v>
      </c>
      <c r="H200" s="141">
        <v>1</v>
      </c>
      <c r="I200" s="142"/>
      <c r="J200" s="143">
        <f t="shared" si="30"/>
        <v>0</v>
      </c>
      <c r="K200" s="144"/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199</v>
      </c>
      <c r="AT200" s="149" t="s">
        <v>284</v>
      </c>
      <c r="AU200" s="149" t="s">
        <v>85</v>
      </c>
      <c r="AY200" s="17" t="s">
        <v>282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199</v>
      </c>
      <c r="BM200" s="149" t="s">
        <v>836</v>
      </c>
    </row>
    <row r="201" spans="2:65" s="1" customFormat="1" ht="16.5" customHeight="1" x14ac:dyDescent="0.2">
      <c r="B201" s="32"/>
      <c r="C201" s="137" t="s">
        <v>619</v>
      </c>
      <c r="D201" s="137" t="s">
        <v>284</v>
      </c>
      <c r="E201" s="138" t="s">
        <v>4464</v>
      </c>
      <c r="F201" s="139" t="s">
        <v>4465</v>
      </c>
      <c r="G201" s="140" t="s">
        <v>2246</v>
      </c>
      <c r="H201" s="141">
        <v>2</v>
      </c>
      <c r="I201" s="142"/>
      <c r="J201" s="143">
        <f t="shared" si="30"/>
        <v>0</v>
      </c>
      <c r="K201" s="144"/>
      <c r="L201" s="32"/>
      <c r="M201" s="145" t="s">
        <v>1</v>
      </c>
      <c r="N201" s="146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199</v>
      </c>
      <c r="AT201" s="149" t="s">
        <v>284</v>
      </c>
      <c r="AU201" s="149" t="s">
        <v>85</v>
      </c>
      <c r="AY201" s="17" t="s">
        <v>282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199</v>
      </c>
      <c r="BM201" s="149" t="s">
        <v>845</v>
      </c>
    </row>
    <row r="202" spans="2:65" s="1" customFormat="1" ht="16.5" customHeight="1" x14ac:dyDescent="0.2">
      <c r="B202" s="32"/>
      <c r="C202" s="137" t="s">
        <v>623</v>
      </c>
      <c r="D202" s="137" t="s">
        <v>284</v>
      </c>
      <c r="E202" s="138" t="s">
        <v>4466</v>
      </c>
      <c r="F202" s="139" t="s">
        <v>4467</v>
      </c>
      <c r="G202" s="140" t="s">
        <v>2246</v>
      </c>
      <c r="H202" s="141">
        <v>1</v>
      </c>
      <c r="I202" s="142"/>
      <c r="J202" s="143">
        <f t="shared" si="30"/>
        <v>0</v>
      </c>
      <c r="K202" s="144"/>
      <c r="L202" s="32"/>
      <c r="M202" s="145" t="s">
        <v>1</v>
      </c>
      <c r="N202" s="146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199</v>
      </c>
      <c r="AT202" s="149" t="s">
        <v>284</v>
      </c>
      <c r="AU202" s="149" t="s">
        <v>85</v>
      </c>
      <c r="AY202" s="17" t="s">
        <v>282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199</v>
      </c>
      <c r="BM202" s="149" t="s">
        <v>855</v>
      </c>
    </row>
    <row r="203" spans="2:65" s="1" customFormat="1" ht="16.5" customHeight="1" x14ac:dyDescent="0.2">
      <c r="B203" s="32"/>
      <c r="C203" s="137" t="s">
        <v>627</v>
      </c>
      <c r="D203" s="137" t="s">
        <v>284</v>
      </c>
      <c r="E203" s="138" t="s">
        <v>4468</v>
      </c>
      <c r="F203" s="139" t="s">
        <v>4469</v>
      </c>
      <c r="G203" s="140" t="s">
        <v>2246</v>
      </c>
      <c r="H203" s="141">
        <v>2</v>
      </c>
      <c r="I203" s="142"/>
      <c r="J203" s="143">
        <f t="shared" si="30"/>
        <v>0</v>
      </c>
      <c r="K203" s="144"/>
      <c r="L203" s="32"/>
      <c r="M203" s="145" t="s">
        <v>1</v>
      </c>
      <c r="N203" s="146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199</v>
      </c>
      <c r="AT203" s="149" t="s">
        <v>284</v>
      </c>
      <c r="AU203" s="149" t="s">
        <v>85</v>
      </c>
      <c r="AY203" s="17" t="s">
        <v>282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199</v>
      </c>
      <c r="BM203" s="149" t="s">
        <v>868</v>
      </c>
    </row>
    <row r="204" spans="2:65" s="1" customFormat="1" ht="16.5" customHeight="1" x14ac:dyDescent="0.2">
      <c r="B204" s="32"/>
      <c r="C204" s="137" t="s">
        <v>631</v>
      </c>
      <c r="D204" s="137" t="s">
        <v>284</v>
      </c>
      <c r="E204" s="138" t="s">
        <v>4470</v>
      </c>
      <c r="F204" s="139" t="s">
        <v>4471</v>
      </c>
      <c r="G204" s="140" t="s">
        <v>2246</v>
      </c>
      <c r="H204" s="141">
        <v>1</v>
      </c>
      <c r="I204" s="142"/>
      <c r="J204" s="143">
        <f t="shared" si="30"/>
        <v>0</v>
      </c>
      <c r="K204" s="144"/>
      <c r="L204" s="32"/>
      <c r="M204" s="145" t="s">
        <v>1</v>
      </c>
      <c r="N204" s="146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199</v>
      </c>
      <c r="AT204" s="149" t="s">
        <v>284</v>
      </c>
      <c r="AU204" s="149" t="s">
        <v>85</v>
      </c>
      <c r="AY204" s="17" t="s">
        <v>282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199</v>
      </c>
      <c r="BM204" s="149" t="s">
        <v>881</v>
      </c>
    </row>
    <row r="205" spans="2:65" s="1" customFormat="1" ht="16.5" customHeight="1" x14ac:dyDescent="0.2">
      <c r="B205" s="32"/>
      <c r="C205" s="137" t="s">
        <v>635</v>
      </c>
      <c r="D205" s="137" t="s">
        <v>284</v>
      </c>
      <c r="E205" s="138" t="s">
        <v>4472</v>
      </c>
      <c r="F205" s="139" t="s">
        <v>4473</v>
      </c>
      <c r="G205" s="140" t="s">
        <v>2246</v>
      </c>
      <c r="H205" s="141">
        <v>1</v>
      </c>
      <c r="I205" s="142"/>
      <c r="J205" s="143">
        <f t="shared" si="30"/>
        <v>0</v>
      </c>
      <c r="K205" s="144"/>
      <c r="L205" s="32"/>
      <c r="M205" s="145" t="s">
        <v>1</v>
      </c>
      <c r="N205" s="146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199</v>
      </c>
      <c r="AT205" s="149" t="s">
        <v>284</v>
      </c>
      <c r="AU205" s="149" t="s">
        <v>85</v>
      </c>
      <c r="AY205" s="17" t="s">
        <v>282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199</v>
      </c>
      <c r="BM205" s="149" t="s">
        <v>893</v>
      </c>
    </row>
    <row r="206" spans="2:65" s="1" customFormat="1" ht="16.5" customHeight="1" x14ac:dyDescent="0.2">
      <c r="B206" s="32"/>
      <c r="C206" s="137" t="s">
        <v>639</v>
      </c>
      <c r="D206" s="137" t="s">
        <v>284</v>
      </c>
      <c r="E206" s="138" t="s">
        <v>4474</v>
      </c>
      <c r="F206" s="139" t="s">
        <v>4475</v>
      </c>
      <c r="G206" s="140" t="s">
        <v>2246</v>
      </c>
      <c r="H206" s="141">
        <v>7</v>
      </c>
      <c r="I206" s="142"/>
      <c r="J206" s="143">
        <f t="shared" si="30"/>
        <v>0</v>
      </c>
      <c r="K206" s="144"/>
      <c r="L206" s="32"/>
      <c r="M206" s="145" t="s">
        <v>1</v>
      </c>
      <c r="N206" s="146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199</v>
      </c>
      <c r="AT206" s="149" t="s">
        <v>284</v>
      </c>
      <c r="AU206" s="149" t="s">
        <v>85</v>
      </c>
      <c r="AY206" s="17" t="s">
        <v>282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199</v>
      </c>
      <c r="BM206" s="149" t="s">
        <v>901</v>
      </c>
    </row>
    <row r="207" spans="2:65" s="1" customFormat="1" ht="16.5" customHeight="1" x14ac:dyDescent="0.2">
      <c r="B207" s="32"/>
      <c r="C207" s="137" t="s">
        <v>643</v>
      </c>
      <c r="D207" s="137" t="s">
        <v>284</v>
      </c>
      <c r="E207" s="138" t="s">
        <v>4476</v>
      </c>
      <c r="F207" s="139" t="s">
        <v>4477</v>
      </c>
      <c r="G207" s="140" t="s">
        <v>2246</v>
      </c>
      <c r="H207" s="141">
        <v>4</v>
      </c>
      <c r="I207" s="142"/>
      <c r="J207" s="143">
        <f t="shared" si="30"/>
        <v>0</v>
      </c>
      <c r="K207" s="144"/>
      <c r="L207" s="32"/>
      <c r="M207" s="145" t="s">
        <v>1</v>
      </c>
      <c r="N207" s="146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199</v>
      </c>
      <c r="AT207" s="149" t="s">
        <v>284</v>
      </c>
      <c r="AU207" s="149" t="s">
        <v>85</v>
      </c>
      <c r="AY207" s="17" t="s">
        <v>282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199</v>
      </c>
      <c r="BM207" s="149" t="s">
        <v>922</v>
      </c>
    </row>
    <row r="208" spans="2:65" s="1" customFormat="1" ht="16.5" customHeight="1" x14ac:dyDescent="0.2">
      <c r="B208" s="32"/>
      <c r="C208" s="137" t="s">
        <v>647</v>
      </c>
      <c r="D208" s="137" t="s">
        <v>284</v>
      </c>
      <c r="E208" s="138" t="s">
        <v>4478</v>
      </c>
      <c r="F208" s="139" t="s">
        <v>4479</v>
      </c>
      <c r="G208" s="140" t="s">
        <v>2246</v>
      </c>
      <c r="H208" s="141">
        <v>1</v>
      </c>
      <c r="I208" s="142"/>
      <c r="J208" s="143">
        <f t="shared" si="30"/>
        <v>0</v>
      </c>
      <c r="K208" s="144"/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199</v>
      </c>
      <c r="AT208" s="149" t="s">
        <v>284</v>
      </c>
      <c r="AU208" s="149" t="s">
        <v>85</v>
      </c>
      <c r="AY208" s="17" t="s">
        <v>282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199</v>
      </c>
      <c r="BM208" s="149" t="s">
        <v>935</v>
      </c>
    </row>
    <row r="209" spans="2:65" s="1" customFormat="1" ht="21.75" customHeight="1" x14ac:dyDescent="0.2">
      <c r="B209" s="32"/>
      <c r="C209" s="137" t="s">
        <v>651</v>
      </c>
      <c r="D209" s="137" t="s">
        <v>284</v>
      </c>
      <c r="E209" s="138" t="s">
        <v>4480</v>
      </c>
      <c r="F209" s="139" t="s">
        <v>4481</v>
      </c>
      <c r="G209" s="140" t="s">
        <v>2246</v>
      </c>
      <c r="H209" s="141">
        <v>6</v>
      </c>
      <c r="I209" s="142"/>
      <c r="J209" s="143">
        <f t="shared" si="30"/>
        <v>0</v>
      </c>
      <c r="K209" s="144"/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199</v>
      </c>
      <c r="AT209" s="149" t="s">
        <v>284</v>
      </c>
      <c r="AU209" s="149" t="s">
        <v>85</v>
      </c>
      <c r="AY209" s="17" t="s">
        <v>282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199</v>
      </c>
      <c r="BM209" s="149" t="s">
        <v>951</v>
      </c>
    </row>
    <row r="210" spans="2:65" s="1" customFormat="1" ht="16.5" customHeight="1" x14ac:dyDescent="0.2">
      <c r="B210" s="32"/>
      <c r="C210" s="137" t="s">
        <v>655</v>
      </c>
      <c r="D210" s="137" t="s">
        <v>284</v>
      </c>
      <c r="E210" s="138" t="s">
        <v>4482</v>
      </c>
      <c r="F210" s="139" t="s">
        <v>4483</v>
      </c>
      <c r="G210" s="140" t="s">
        <v>2246</v>
      </c>
      <c r="H210" s="141">
        <v>1</v>
      </c>
      <c r="I210" s="142"/>
      <c r="J210" s="143">
        <f t="shared" si="30"/>
        <v>0</v>
      </c>
      <c r="K210" s="144"/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199</v>
      </c>
      <c r="AT210" s="149" t="s">
        <v>284</v>
      </c>
      <c r="AU210" s="149" t="s">
        <v>85</v>
      </c>
      <c r="AY210" s="17" t="s">
        <v>282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199</v>
      </c>
      <c r="BM210" s="149" t="s">
        <v>964</v>
      </c>
    </row>
    <row r="211" spans="2:65" s="1" customFormat="1" ht="21.75" customHeight="1" x14ac:dyDescent="0.2">
      <c r="B211" s="32"/>
      <c r="C211" s="137" t="s">
        <v>659</v>
      </c>
      <c r="D211" s="137" t="s">
        <v>284</v>
      </c>
      <c r="E211" s="138" t="s">
        <v>4484</v>
      </c>
      <c r="F211" s="139" t="s">
        <v>4485</v>
      </c>
      <c r="G211" s="140" t="s">
        <v>2246</v>
      </c>
      <c r="H211" s="141">
        <v>1</v>
      </c>
      <c r="I211" s="142"/>
      <c r="J211" s="143">
        <f t="shared" si="30"/>
        <v>0</v>
      </c>
      <c r="K211" s="144"/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199</v>
      </c>
      <c r="AT211" s="149" t="s">
        <v>284</v>
      </c>
      <c r="AU211" s="149" t="s">
        <v>85</v>
      </c>
      <c r="AY211" s="17" t="s">
        <v>282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199</v>
      </c>
      <c r="BM211" s="149" t="s">
        <v>973</v>
      </c>
    </row>
    <row r="212" spans="2:65" s="1" customFormat="1" ht="16.5" customHeight="1" x14ac:dyDescent="0.2">
      <c r="B212" s="32"/>
      <c r="C212" s="137" t="s">
        <v>663</v>
      </c>
      <c r="D212" s="137" t="s">
        <v>284</v>
      </c>
      <c r="E212" s="138" t="s">
        <v>4486</v>
      </c>
      <c r="F212" s="139" t="s">
        <v>4487</v>
      </c>
      <c r="G212" s="140" t="s">
        <v>2246</v>
      </c>
      <c r="H212" s="141">
        <v>1</v>
      </c>
      <c r="I212" s="142"/>
      <c r="J212" s="143">
        <f t="shared" si="30"/>
        <v>0</v>
      </c>
      <c r="K212" s="144"/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199</v>
      </c>
      <c r="AT212" s="149" t="s">
        <v>284</v>
      </c>
      <c r="AU212" s="149" t="s">
        <v>85</v>
      </c>
      <c r="AY212" s="17" t="s">
        <v>282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199</v>
      </c>
      <c r="BM212" s="149" t="s">
        <v>981</v>
      </c>
    </row>
    <row r="213" spans="2:65" s="1" customFormat="1" ht="16.5" customHeight="1" x14ac:dyDescent="0.2">
      <c r="B213" s="32"/>
      <c r="C213" s="137" t="s">
        <v>667</v>
      </c>
      <c r="D213" s="137" t="s">
        <v>284</v>
      </c>
      <c r="E213" s="138" t="s">
        <v>4488</v>
      </c>
      <c r="F213" s="139" t="s">
        <v>4489</v>
      </c>
      <c r="G213" s="140" t="s">
        <v>2246</v>
      </c>
      <c r="H213" s="141">
        <v>2</v>
      </c>
      <c r="I213" s="142"/>
      <c r="J213" s="143">
        <f t="shared" si="30"/>
        <v>0</v>
      </c>
      <c r="K213" s="144"/>
      <c r="L213" s="32"/>
      <c r="M213" s="145" t="s">
        <v>1</v>
      </c>
      <c r="N213" s="146" t="s">
        <v>41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199</v>
      </c>
      <c r="AT213" s="149" t="s">
        <v>284</v>
      </c>
      <c r="AU213" s="149" t="s">
        <v>85</v>
      </c>
      <c r="AY213" s="17" t="s">
        <v>282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199</v>
      </c>
      <c r="BM213" s="149" t="s">
        <v>992</v>
      </c>
    </row>
    <row r="214" spans="2:65" s="1" customFormat="1" ht="16.5" customHeight="1" x14ac:dyDescent="0.2">
      <c r="B214" s="32"/>
      <c r="C214" s="137" t="s">
        <v>671</v>
      </c>
      <c r="D214" s="137" t="s">
        <v>284</v>
      </c>
      <c r="E214" s="138" t="s">
        <v>4490</v>
      </c>
      <c r="F214" s="139" t="s">
        <v>4491</v>
      </c>
      <c r="G214" s="140" t="s">
        <v>2246</v>
      </c>
      <c r="H214" s="141">
        <v>1</v>
      </c>
      <c r="I214" s="142"/>
      <c r="J214" s="143">
        <f t="shared" si="30"/>
        <v>0</v>
      </c>
      <c r="K214" s="144"/>
      <c r="L214" s="32"/>
      <c r="M214" s="145" t="s">
        <v>1</v>
      </c>
      <c r="N214" s="146" t="s">
        <v>41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199</v>
      </c>
      <c r="AT214" s="149" t="s">
        <v>284</v>
      </c>
      <c r="AU214" s="149" t="s">
        <v>85</v>
      </c>
      <c r="AY214" s="17" t="s">
        <v>282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7" t="s">
        <v>83</v>
      </c>
      <c r="BK214" s="150">
        <f t="shared" si="39"/>
        <v>0</v>
      </c>
      <c r="BL214" s="17" t="s">
        <v>199</v>
      </c>
      <c r="BM214" s="149" t="s">
        <v>1007</v>
      </c>
    </row>
    <row r="215" spans="2:65" s="1" customFormat="1" ht="16.5" customHeight="1" x14ac:dyDescent="0.2">
      <c r="B215" s="32"/>
      <c r="C215" s="137" t="s">
        <v>675</v>
      </c>
      <c r="D215" s="137" t="s">
        <v>284</v>
      </c>
      <c r="E215" s="138" t="s">
        <v>4492</v>
      </c>
      <c r="F215" s="139" t="s">
        <v>4493</v>
      </c>
      <c r="G215" s="140" t="s">
        <v>2246</v>
      </c>
      <c r="H215" s="141">
        <v>1</v>
      </c>
      <c r="I215" s="142"/>
      <c r="J215" s="143">
        <f t="shared" si="30"/>
        <v>0</v>
      </c>
      <c r="K215" s="144"/>
      <c r="L215" s="32"/>
      <c r="M215" s="145" t="s">
        <v>1</v>
      </c>
      <c r="N215" s="146" t="s">
        <v>41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199</v>
      </c>
      <c r="AT215" s="149" t="s">
        <v>284</v>
      </c>
      <c r="AU215" s="149" t="s">
        <v>85</v>
      </c>
      <c r="AY215" s="17" t="s">
        <v>282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7" t="s">
        <v>83</v>
      </c>
      <c r="BK215" s="150">
        <f t="shared" si="39"/>
        <v>0</v>
      </c>
      <c r="BL215" s="17" t="s">
        <v>199</v>
      </c>
      <c r="BM215" s="149" t="s">
        <v>1015</v>
      </c>
    </row>
    <row r="216" spans="2:65" s="1" customFormat="1" ht="16.5" customHeight="1" x14ac:dyDescent="0.2">
      <c r="B216" s="32"/>
      <c r="C216" s="137" t="s">
        <v>679</v>
      </c>
      <c r="D216" s="137" t="s">
        <v>284</v>
      </c>
      <c r="E216" s="138" t="s">
        <v>4494</v>
      </c>
      <c r="F216" s="139" t="s">
        <v>4495</v>
      </c>
      <c r="G216" s="140" t="s">
        <v>2246</v>
      </c>
      <c r="H216" s="141">
        <v>1</v>
      </c>
      <c r="I216" s="142"/>
      <c r="J216" s="143">
        <f t="shared" si="30"/>
        <v>0</v>
      </c>
      <c r="K216" s="144"/>
      <c r="L216" s="32"/>
      <c r="M216" s="145" t="s">
        <v>1</v>
      </c>
      <c r="N216" s="146" t="s">
        <v>41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199</v>
      </c>
      <c r="AT216" s="149" t="s">
        <v>284</v>
      </c>
      <c r="AU216" s="149" t="s">
        <v>85</v>
      </c>
      <c r="AY216" s="17" t="s">
        <v>282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7" t="s">
        <v>83</v>
      </c>
      <c r="BK216" s="150">
        <f t="shared" si="39"/>
        <v>0</v>
      </c>
      <c r="BL216" s="17" t="s">
        <v>199</v>
      </c>
      <c r="BM216" s="149" t="s">
        <v>1026</v>
      </c>
    </row>
    <row r="217" spans="2:65" s="1" customFormat="1" ht="16.5" customHeight="1" x14ac:dyDescent="0.2">
      <c r="B217" s="32"/>
      <c r="C217" s="137" t="s">
        <v>683</v>
      </c>
      <c r="D217" s="137" t="s">
        <v>284</v>
      </c>
      <c r="E217" s="138" t="s">
        <v>4496</v>
      </c>
      <c r="F217" s="139" t="s">
        <v>4497</v>
      </c>
      <c r="G217" s="140" t="s">
        <v>2246</v>
      </c>
      <c r="H217" s="141">
        <v>24</v>
      </c>
      <c r="I217" s="142"/>
      <c r="J217" s="143">
        <f t="shared" si="30"/>
        <v>0</v>
      </c>
      <c r="K217" s="144"/>
      <c r="L217" s="32"/>
      <c r="M217" s="145" t="s">
        <v>1</v>
      </c>
      <c r="N217" s="146" t="s">
        <v>41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199</v>
      </c>
      <c r="AT217" s="149" t="s">
        <v>284</v>
      </c>
      <c r="AU217" s="149" t="s">
        <v>85</v>
      </c>
      <c r="AY217" s="17" t="s">
        <v>282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7" t="s">
        <v>83</v>
      </c>
      <c r="BK217" s="150">
        <f t="shared" si="39"/>
        <v>0</v>
      </c>
      <c r="BL217" s="17" t="s">
        <v>199</v>
      </c>
      <c r="BM217" s="149" t="s">
        <v>1037</v>
      </c>
    </row>
    <row r="218" spans="2:65" s="1" customFormat="1" ht="16.5" customHeight="1" x14ac:dyDescent="0.2">
      <c r="B218" s="32"/>
      <c r="C218" s="137" t="s">
        <v>689</v>
      </c>
      <c r="D218" s="137" t="s">
        <v>284</v>
      </c>
      <c r="E218" s="138" t="s">
        <v>4498</v>
      </c>
      <c r="F218" s="139" t="s">
        <v>4499</v>
      </c>
      <c r="G218" s="140" t="s">
        <v>2246</v>
      </c>
      <c r="H218" s="141">
        <v>7</v>
      </c>
      <c r="I218" s="142"/>
      <c r="J218" s="143">
        <f t="shared" si="30"/>
        <v>0</v>
      </c>
      <c r="K218" s="144"/>
      <c r="L218" s="32"/>
      <c r="M218" s="145" t="s">
        <v>1</v>
      </c>
      <c r="N218" s="146" t="s">
        <v>41</v>
      </c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AR218" s="149" t="s">
        <v>199</v>
      </c>
      <c r="AT218" s="149" t="s">
        <v>284</v>
      </c>
      <c r="AU218" s="149" t="s">
        <v>85</v>
      </c>
      <c r="AY218" s="17" t="s">
        <v>282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7" t="s">
        <v>83</v>
      </c>
      <c r="BK218" s="150">
        <f t="shared" si="39"/>
        <v>0</v>
      </c>
      <c r="BL218" s="17" t="s">
        <v>199</v>
      </c>
      <c r="BM218" s="149" t="s">
        <v>1051</v>
      </c>
    </row>
    <row r="219" spans="2:65" s="1" customFormat="1" ht="16.5" customHeight="1" x14ac:dyDescent="0.2">
      <c r="B219" s="32"/>
      <c r="C219" s="137" t="s">
        <v>694</v>
      </c>
      <c r="D219" s="137" t="s">
        <v>284</v>
      </c>
      <c r="E219" s="138" t="s">
        <v>4500</v>
      </c>
      <c r="F219" s="139" t="s">
        <v>4501</v>
      </c>
      <c r="G219" s="140" t="s">
        <v>2246</v>
      </c>
      <c r="H219" s="141">
        <v>6</v>
      </c>
      <c r="I219" s="142"/>
      <c r="J219" s="143">
        <f t="shared" si="30"/>
        <v>0</v>
      </c>
      <c r="K219" s="144"/>
      <c r="L219" s="32"/>
      <c r="M219" s="145" t="s">
        <v>1</v>
      </c>
      <c r="N219" s="146" t="s">
        <v>41</v>
      </c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AR219" s="149" t="s">
        <v>199</v>
      </c>
      <c r="AT219" s="149" t="s">
        <v>284</v>
      </c>
      <c r="AU219" s="149" t="s">
        <v>85</v>
      </c>
      <c r="AY219" s="17" t="s">
        <v>282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7" t="s">
        <v>83</v>
      </c>
      <c r="BK219" s="150">
        <f t="shared" si="39"/>
        <v>0</v>
      </c>
      <c r="BL219" s="17" t="s">
        <v>199</v>
      </c>
      <c r="BM219" s="149" t="s">
        <v>1084</v>
      </c>
    </row>
    <row r="220" spans="2:65" s="1" customFormat="1" ht="16.5" customHeight="1" x14ac:dyDescent="0.2">
      <c r="B220" s="32"/>
      <c r="C220" s="137" t="s">
        <v>699</v>
      </c>
      <c r="D220" s="137" t="s">
        <v>284</v>
      </c>
      <c r="E220" s="138" t="s">
        <v>4502</v>
      </c>
      <c r="F220" s="139" t="s">
        <v>4503</v>
      </c>
      <c r="G220" s="140" t="s">
        <v>2246</v>
      </c>
      <c r="H220" s="141">
        <v>1</v>
      </c>
      <c r="I220" s="142"/>
      <c r="J220" s="143">
        <f t="shared" si="30"/>
        <v>0</v>
      </c>
      <c r="K220" s="144"/>
      <c r="L220" s="32"/>
      <c r="M220" s="145" t="s">
        <v>1</v>
      </c>
      <c r="N220" s="146" t="s">
        <v>41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199</v>
      </c>
      <c r="AT220" s="149" t="s">
        <v>284</v>
      </c>
      <c r="AU220" s="149" t="s">
        <v>85</v>
      </c>
      <c r="AY220" s="17" t="s">
        <v>282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83</v>
      </c>
      <c r="BK220" s="150">
        <f t="shared" si="39"/>
        <v>0</v>
      </c>
      <c r="BL220" s="17" t="s">
        <v>199</v>
      </c>
      <c r="BM220" s="149" t="s">
        <v>1103</v>
      </c>
    </row>
    <row r="221" spans="2:65" s="11" customFormat="1" ht="22.9" customHeight="1" x14ac:dyDescent="0.2">
      <c r="B221" s="125"/>
      <c r="D221" s="126" t="s">
        <v>75</v>
      </c>
      <c r="E221" s="135" t="s">
        <v>343</v>
      </c>
      <c r="F221" s="135" t="s">
        <v>4504</v>
      </c>
      <c r="I221" s="128"/>
      <c r="J221" s="136">
        <f>BK221</f>
        <v>0</v>
      </c>
      <c r="L221" s="125"/>
      <c r="M221" s="130"/>
      <c r="P221" s="131">
        <f>SUM(P222:P224)</f>
        <v>0</v>
      </c>
      <c r="R221" s="131">
        <f>SUM(R222:R224)</f>
        <v>0</v>
      </c>
      <c r="T221" s="132">
        <f>SUM(T222:T224)</f>
        <v>0</v>
      </c>
      <c r="AR221" s="126" t="s">
        <v>83</v>
      </c>
      <c r="AT221" s="133" t="s">
        <v>75</v>
      </c>
      <c r="AU221" s="133" t="s">
        <v>83</v>
      </c>
      <c r="AY221" s="126" t="s">
        <v>282</v>
      </c>
      <c r="BK221" s="134">
        <f>SUM(BK222:BK224)</f>
        <v>0</v>
      </c>
    </row>
    <row r="222" spans="2:65" s="1" customFormat="1" ht="33" customHeight="1" x14ac:dyDescent="0.2">
      <c r="B222" s="32"/>
      <c r="C222" s="137" t="s">
        <v>703</v>
      </c>
      <c r="D222" s="137" t="s">
        <v>284</v>
      </c>
      <c r="E222" s="138" t="s">
        <v>4505</v>
      </c>
      <c r="F222" s="139" t="s">
        <v>4506</v>
      </c>
      <c r="G222" s="140" t="s">
        <v>2246</v>
      </c>
      <c r="H222" s="141">
        <v>1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199</v>
      </c>
      <c r="AT222" s="149" t="s">
        <v>284</v>
      </c>
      <c r="AU222" s="149" t="s">
        <v>85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199</v>
      </c>
      <c r="BM222" s="149" t="s">
        <v>1118</v>
      </c>
    </row>
    <row r="223" spans="2:65" s="1" customFormat="1" ht="37.9" customHeight="1" x14ac:dyDescent="0.2">
      <c r="B223" s="32"/>
      <c r="C223" s="137" t="s">
        <v>709</v>
      </c>
      <c r="D223" s="137" t="s">
        <v>284</v>
      </c>
      <c r="E223" s="138" t="s">
        <v>4507</v>
      </c>
      <c r="F223" s="139" t="s">
        <v>4508</v>
      </c>
      <c r="G223" s="140" t="s">
        <v>2246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199</v>
      </c>
      <c r="AT223" s="149" t="s">
        <v>284</v>
      </c>
      <c r="AU223" s="149" t="s">
        <v>85</v>
      </c>
      <c r="AY223" s="17" t="s">
        <v>282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199</v>
      </c>
      <c r="BM223" s="149" t="s">
        <v>1127</v>
      </c>
    </row>
    <row r="224" spans="2:65" s="1" customFormat="1" ht="33" customHeight="1" x14ac:dyDescent="0.2">
      <c r="B224" s="32"/>
      <c r="C224" s="137" t="s">
        <v>727</v>
      </c>
      <c r="D224" s="137" t="s">
        <v>284</v>
      </c>
      <c r="E224" s="138" t="s">
        <v>4509</v>
      </c>
      <c r="F224" s="139" t="s">
        <v>4510</v>
      </c>
      <c r="G224" s="140" t="s">
        <v>2246</v>
      </c>
      <c r="H224" s="141">
        <v>1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199</v>
      </c>
      <c r="AT224" s="149" t="s">
        <v>284</v>
      </c>
      <c r="AU224" s="149" t="s">
        <v>85</v>
      </c>
      <c r="AY224" s="17" t="s">
        <v>282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199</v>
      </c>
      <c r="BM224" s="149" t="s">
        <v>1136</v>
      </c>
    </row>
    <row r="225" spans="2:65" s="11" customFormat="1" ht="25.9" customHeight="1" x14ac:dyDescent="0.2">
      <c r="B225" s="125"/>
      <c r="D225" s="126" t="s">
        <v>75</v>
      </c>
      <c r="E225" s="127" t="s">
        <v>1323</v>
      </c>
      <c r="F225" s="127" t="s">
        <v>4511</v>
      </c>
      <c r="I225" s="128"/>
      <c r="J225" s="129">
        <f>BK225</f>
        <v>0</v>
      </c>
      <c r="L225" s="125"/>
      <c r="M225" s="130"/>
      <c r="P225" s="131">
        <f>P226+P229+P232</f>
        <v>0</v>
      </c>
      <c r="R225" s="131">
        <f>R226+R229+R232</f>
        <v>0</v>
      </c>
      <c r="T225" s="132">
        <f>T226+T229+T232</f>
        <v>0</v>
      </c>
      <c r="AR225" s="126" t="s">
        <v>83</v>
      </c>
      <c r="AT225" s="133" t="s">
        <v>75</v>
      </c>
      <c r="AU225" s="133" t="s">
        <v>76</v>
      </c>
      <c r="AY225" s="126" t="s">
        <v>282</v>
      </c>
      <c r="BK225" s="134">
        <f>BK226+BK229+BK232</f>
        <v>0</v>
      </c>
    </row>
    <row r="226" spans="2:65" s="11" customFormat="1" ht="22.9" customHeight="1" x14ac:dyDescent="0.2">
      <c r="B226" s="125"/>
      <c r="D226" s="126" t="s">
        <v>75</v>
      </c>
      <c r="E226" s="135" t="s">
        <v>356</v>
      </c>
      <c r="F226" s="135" t="s">
        <v>4512</v>
      </c>
      <c r="I226" s="128"/>
      <c r="J226" s="136">
        <f>BK226</f>
        <v>0</v>
      </c>
      <c r="L226" s="125"/>
      <c r="M226" s="130"/>
      <c r="P226" s="131">
        <f>SUM(P227:P228)</f>
        <v>0</v>
      </c>
      <c r="R226" s="131">
        <f>SUM(R227:R228)</f>
        <v>0</v>
      </c>
      <c r="T226" s="132">
        <f>SUM(T227:T228)</f>
        <v>0</v>
      </c>
      <c r="AR226" s="126" t="s">
        <v>83</v>
      </c>
      <c r="AT226" s="133" t="s">
        <v>75</v>
      </c>
      <c r="AU226" s="133" t="s">
        <v>83</v>
      </c>
      <c r="AY226" s="126" t="s">
        <v>282</v>
      </c>
      <c r="BK226" s="134">
        <f>SUM(BK227:BK228)</f>
        <v>0</v>
      </c>
    </row>
    <row r="227" spans="2:65" s="1" customFormat="1" ht="16.5" customHeight="1" x14ac:dyDescent="0.2">
      <c r="B227" s="32"/>
      <c r="C227" s="137" t="s">
        <v>736</v>
      </c>
      <c r="D227" s="137" t="s">
        <v>284</v>
      </c>
      <c r="E227" s="138" t="s">
        <v>4513</v>
      </c>
      <c r="F227" s="139" t="s">
        <v>4514</v>
      </c>
      <c r="G227" s="140" t="s">
        <v>471</v>
      </c>
      <c r="H227" s="141">
        <v>30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199</v>
      </c>
      <c r="AT227" s="149" t="s">
        <v>284</v>
      </c>
      <c r="AU227" s="149" t="s">
        <v>85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199</v>
      </c>
      <c r="BM227" s="149" t="s">
        <v>1160</v>
      </c>
    </row>
    <row r="228" spans="2:65" s="1" customFormat="1" ht="21.75" customHeight="1" x14ac:dyDescent="0.2">
      <c r="B228" s="32"/>
      <c r="C228" s="137" t="s">
        <v>742</v>
      </c>
      <c r="D228" s="137" t="s">
        <v>284</v>
      </c>
      <c r="E228" s="138" t="s">
        <v>4515</v>
      </c>
      <c r="F228" s="139" t="s">
        <v>4516</v>
      </c>
      <c r="G228" s="140" t="s">
        <v>471</v>
      </c>
      <c r="H228" s="141">
        <v>30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199</v>
      </c>
      <c r="AT228" s="149" t="s">
        <v>284</v>
      </c>
      <c r="AU228" s="149" t="s">
        <v>85</v>
      </c>
      <c r="AY228" s="17" t="s">
        <v>282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199</v>
      </c>
      <c r="BM228" s="149" t="s">
        <v>1179</v>
      </c>
    </row>
    <row r="229" spans="2:65" s="11" customFormat="1" ht="22.9" customHeight="1" x14ac:dyDescent="0.2">
      <c r="B229" s="125"/>
      <c r="D229" s="126" t="s">
        <v>75</v>
      </c>
      <c r="E229" s="135" t="s">
        <v>185</v>
      </c>
      <c r="F229" s="135" t="s">
        <v>4447</v>
      </c>
      <c r="I229" s="128"/>
      <c r="J229" s="136">
        <f>BK229</f>
        <v>0</v>
      </c>
      <c r="L229" s="125"/>
      <c r="M229" s="130"/>
      <c r="P229" s="131">
        <f>SUM(P230:P231)</f>
        <v>0</v>
      </c>
      <c r="R229" s="131">
        <f>SUM(R230:R231)</f>
        <v>0</v>
      </c>
      <c r="T229" s="132">
        <f>SUM(T230:T231)</f>
        <v>0</v>
      </c>
      <c r="AR229" s="126" t="s">
        <v>83</v>
      </c>
      <c r="AT229" s="133" t="s">
        <v>75</v>
      </c>
      <c r="AU229" s="133" t="s">
        <v>83</v>
      </c>
      <c r="AY229" s="126" t="s">
        <v>282</v>
      </c>
      <c r="BK229" s="134">
        <f>SUM(BK230:BK231)</f>
        <v>0</v>
      </c>
    </row>
    <row r="230" spans="2:65" s="1" customFormat="1" ht="16.5" customHeight="1" x14ac:dyDescent="0.2">
      <c r="B230" s="32"/>
      <c r="C230" s="137" t="s">
        <v>749</v>
      </c>
      <c r="D230" s="137" t="s">
        <v>284</v>
      </c>
      <c r="E230" s="138" t="s">
        <v>4517</v>
      </c>
      <c r="F230" s="139" t="s">
        <v>4518</v>
      </c>
      <c r="G230" s="140" t="s">
        <v>2246</v>
      </c>
      <c r="H230" s="141">
        <v>1</v>
      </c>
      <c r="I230" s="142"/>
      <c r="J230" s="143">
        <f>ROUND(I230*H230,2)</f>
        <v>0</v>
      </c>
      <c r="K230" s="144"/>
      <c r="L230" s="32"/>
      <c r="M230" s="145" t="s">
        <v>1</v>
      </c>
      <c r="N230" s="146" t="s">
        <v>41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199</v>
      </c>
      <c r="AT230" s="149" t="s">
        <v>284</v>
      </c>
      <c r="AU230" s="149" t="s">
        <v>85</v>
      </c>
      <c r="AY230" s="17" t="s">
        <v>282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199</v>
      </c>
      <c r="BM230" s="149" t="s">
        <v>1195</v>
      </c>
    </row>
    <row r="231" spans="2:65" s="1" customFormat="1" ht="16.5" customHeight="1" x14ac:dyDescent="0.2">
      <c r="B231" s="32"/>
      <c r="C231" s="137" t="s">
        <v>758</v>
      </c>
      <c r="D231" s="137" t="s">
        <v>284</v>
      </c>
      <c r="E231" s="138" t="s">
        <v>4454</v>
      </c>
      <c r="F231" s="139" t="s">
        <v>4455</v>
      </c>
      <c r="G231" s="140" t="s">
        <v>2246</v>
      </c>
      <c r="H231" s="141">
        <v>2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199</v>
      </c>
      <c r="AT231" s="149" t="s">
        <v>284</v>
      </c>
      <c r="AU231" s="149" t="s">
        <v>85</v>
      </c>
      <c r="AY231" s="17" t="s">
        <v>282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199</v>
      </c>
      <c r="BM231" s="149" t="s">
        <v>1203</v>
      </c>
    </row>
    <row r="232" spans="2:65" s="11" customFormat="1" ht="22.9" customHeight="1" x14ac:dyDescent="0.2">
      <c r="B232" s="125"/>
      <c r="D232" s="126" t="s">
        <v>75</v>
      </c>
      <c r="E232" s="135" t="s">
        <v>188</v>
      </c>
      <c r="F232" s="135" t="s">
        <v>4519</v>
      </c>
      <c r="I232" s="128"/>
      <c r="J232" s="136">
        <f>BK232</f>
        <v>0</v>
      </c>
      <c r="L232" s="125"/>
      <c r="M232" s="130"/>
      <c r="P232" s="131">
        <f>P233</f>
        <v>0</v>
      </c>
      <c r="R232" s="131">
        <f>R233</f>
        <v>0</v>
      </c>
      <c r="T232" s="132">
        <f>T233</f>
        <v>0</v>
      </c>
      <c r="AR232" s="126" t="s">
        <v>83</v>
      </c>
      <c r="AT232" s="133" t="s">
        <v>75</v>
      </c>
      <c r="AU232" s="133" t="s">
        <v>83</v>
      </c>
      <c r="AY232" s="126" t="s">
        <v>282</v>
      </c>
      <c r="BK232" s="134">
        <f>BK233</f>
        <v>0</v>
      </c>
    </row>
    <row r="233" spans="2:65" s="1" customFormat="1" ht="44.25" customHeight="1" x14ac:dyDescent="0.2">
      <c r="B233" s="32"/>
      <c r="C233" s="137" t="s">
        <v>765</v>
      </c>
      <c r="D233" s="137" t="s">
        <v>284</v>
      </c>
      <c r="E233" s="138" t="s">
        <v>4520</v>
      </c>
      <c r="F233" s="139" t="s">
        <v>4521</v>
      </c>
      <c r="G233" s="140" t="s">
        <v>2246</v>
      </c>
      <c r="H233" s="141">
        <v>1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199</v>
      </c>
      <c r="AT233" s="149" t="s">
        <v>284</v>
      </c>
      <c r="AU233" s="149" t="s">
        <v>85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199</v>
      </c>
      <c r="BM233" s="149" t="s">
        <v>1220</v>
      </c>
    </row>
    <row r="234" spans="2:65" s="11" customFormat="1" ht="25.9" customHeight="1" x14ac:dyDescent="0.2">
      <c r="B234" s="125"/>
      <c r="D234" s="126" t="s">
        <v>75</v>
      </c>
      <c r="E234" s="127" t="s">
        <v>1351</v>
      </c>
      <c r="F234" s="127" t="s">
        <v>4522</v>
      </c>
      <c r="I234" s="128"/>
      <c r="J234" s="129">
        <f>BK234</f>
        <v>0</v>
      </c>
      <c r="L234" s="125"/>
      <c r="M234" s="130"/>
      <c r="P234" s="131">
        <f>P235+P258+P260+P266</f>
        <v>0</v>
      </c>
      <c r="R234" s="131">
        <f>R235+R258+R260+R266</f>
        <v>0</v>
      </c>
      <c r="T234" s="132">
        <f>T235+T258+T260+T266</f>
        <v>0</v>
      </c>
      <c r="AR234" s="126" t="s">
        <v>83</v>
      </c>
      <c r="AT234" s="133" t="s">
        <v>75</v>
      </c>
      <c r="AU234" s="133" t="s">
        <v>76</v>
      </c>
      <c r="AY234" s="126" t="s">
        <v>282</v>
      </c>
      <c r="BK234" s="134">
        <f>BK235+BK258+BK260+BK266</f>
        <v>0</v>
      </c>
    </row>
    <row r="235" spans="2:65" s="11" customFormat="1" ht="22.9" customHeight="1" x14ac:dyDescent="0.2">
      <c r="B235" s="125"/>
      <c r="D235" s="126" t="s">
        <v>75</v>
      </c>
      <c r="E235" s="135" t="s">
        <v>191</v>
      </c>
      <c r="F235" s="135" t="s">
        <v>4522</v>
      </c>
      <c r="I235" s="128"/>
      <c r="J235" s="136">
        <f>BK235</f>
        <v>0</v>
      </c>
      <c r="L235" s="125"/>
      <c r="M235" s="130"/>
      <c r="P235" s="131">
        <f>SUM(P236:P257)</f>
        <v>0</v>
      </c>
      <c r="R235" s="131">
        <f>SUM(R236:R257)</f>
        <v>0</v>
      </c>
      <c r="T235" s="132">
        <f>SUM(T236:T257)</f>
        <v>0</v>
      </c>
      <c r="AR235" s="126" t="s">
        <v>83</v>
      </c>
      <c r="AT235" s="133" t="s">
        <v>75</v>
      </c>
      <c r="AU235" s="133" t="s">
        <v>83</v>
      </c>
      <c r="AY235" s="126" t="s">
        <v>282</v>
      </c>
      <c r="BK235" s="134">
        <f>SUM(BK236:BK257)</f>
        <v>0</v>
      </c>
    </row>
    <row r="236" spans="2:65" s="1" customFormat="1" ht="16.5" customHeight="1" x14ac:dyDescent="0.2">
      <c r="B236" s="32"/>
      <c r="C236" s="137" t="s">
        <v>771</v>
      </c>
      <c r="D236" s="137" t="s">
        <v>284</v>
      </c>
      <c r="E236" s="138" t="s">
        <v>4523</v>
      </c>
      <c r="F236" s="139" t="s">
        <v>4524</v>
      </c>
      <c r="G236" s="140" t="s">
        <v>3565</v>
      </c>
      <c r="H236" s="141">
        <v>7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199</v>
      </c>
      <c r="AT236" s="149" t="s">
        <v>284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199</v>
      </c>
      <c r="BM236" s="149" t="s">
        <v>1237</v>
      </c>
    </row>
    <row r="237" spans="2:65" s="1" customFormat="1" ht="58.5" x14ac:dyDescent="0.2">
      <c r="B237" s="32"/>
      <c r="D237" s="152" t="s">
        <v>3804</v>
      </c>
      <c r="F237" s="198" t="s">
        <v>4525</v>
      </c>
      <c r="I237" s="199"/>
      <c r="L237" s="32"/>
      <c r="M237" s="200"/>
      <c r="T237" s="56"/>
      <c r="AT237" s="17" t="s">
        <v>3804</v>
      </c>
      <c r="AU237" s="17" t="s">
        <v>85</v>
      </c>
    </row>
    <row r="238" spans="2:65" s="1" customFormat="1" ht="16.5" customHeight="1" x14ac:dyDescent="0.2">
      <c r="B238" s="32"/>
      <c r="C238" s="137" t="s">
        <v>775</v>
      </c>
      <c r="D238" s="137" t="s">
        <v>284</v>
      </c>
      <c r="E238" s="138" t="s">
        <v>4526</v>
      </c>
      <c r="F238" s="139" t="s">
        <v>4527</v>
      </c>
      <c r="G238" s="140" t="s">
        <v>3565</v>
      </c>
      <c r="H238" s="141">
        <v>23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199</v>
      </c>
      <c r="AT238" s="149" t="s">
        <v>284</v>
      </c>
      <c r="AU238" s="149" t="s">
        <v>85</v>
      </c>
      <c r="AY238" s="17" t="s">
        <v>282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199</v>
      </c>
      <c r="BM238" s="149" t="s">
        <v>1247</v>
      </c>
    </row>
    <row r="239" spans="2:65" s="1" customFormat="1" ht="58.5" x14ac:dyDescent="0.2">
      <c r="B239" s="32"/>
      <c r="D239" s="152" t="s">
        <v>3804</v>
      </c>
      <c r="F239" s="198" t="s">
        <v>4528</v>
      </c>
      <c r="I239" s="199"/>
      <c r="L239" s="32"/>
      <c r="M239" s="200"/>
      <c r="T239" s="56"/>
      <c r="AT239" s="17" t="s">
        <v>3804</v>
      </c>
      <c r="AU239" s="17" t="s">
        <v>85</v>
      </c>
    </row>
    <row r="240" spans="2:65" s="1" customFormat="1" ht="16.5" customHeight="1" x14ac:dyDescent="0.2">
      <c r="B240" s="32"/>
      <c r="C240" s="137" t="s">
        <v>778</v>
      </c>
      <c r="D240" s="137" t="s">
        <v>284</v>
      </c>
      <c r="E240" s="138" t="s">
        <v>4529</v>
      </c>
      <c r="F240" s="139" t="s">
        <v>4530</v>
      </c>
      <c r="G240" s="140" t="s">
        <v>3565</v>
      </c>
      <c r="H240" s="141">
        <v>1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199</v>
      </c>
      <c r="AT240" s="149" t="s">
        <v>284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199</v>
      </c>
      <c r="BM240" s="149" t="s">
        <v>1255</v>
      </c>
    </row>
    <row r="241" spans="2:65" s="1" customFormat="1" ht="68.25" x14ac:dyDescent="0.2">
      <c r="B241" s="32"/>
      <c r="D241" s="152" t="s">
        <v>3804</v>
      </c>
      <c r="F241" s="198" t="s">
        <v>4531</v>
      </c>
      <c r="I241" s="199"/>
      <c r="L241" s="32"/>
      <c r="M241" s="200"/>
      <c r="T241" s="56"/>
      <c r="AT241" s="17" t="s">
        <v>3804</v>
      </c>
      <c r="AU241" s="17" t="s">
        <v>85</v>
      </c>
    </row>
    <row r="242" spans="2:65" s="1" customFormat="1" ht="16.5" customHeight="1" x14ac:dyDescent="0.2">
      <c r="B242" s="32"/>
      <c r="C242" s="137" t="s">
        <v>784</v>
      </c>
      <c r="D242" s="137" t="s">
        <v>284</v>
      </c>
      <c r="E242" s="138" t="s">
        <v>4532</v>
      </c>
      <c r="F242" s="139" t="s">
        <v>4533</v>
      </c>
      <c r="G242" s="140" t="s">
        <v>3565</v>
      </c>
      <c r="H242" s="141">
        <v>7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199</v>
      </c>
      <c r="AT242" s="149" t="s">
        <v>284</v>
      </c>
      <c r="AU242" s="149" t="s">
        <v>85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199</v>
      </c>
      <c r="BM242" s="149" t="s">
        <v>1265</v>
      </c>
    </row>
    <row r="243" spans="2:65" s="1" customFormat="1" ht="39" x14ac:dyDescent="0.2">
      <c r="B243" s="32"/>
      <c r="D243" s="152" t="s">
        <v>3804</v>
      </c>
      <c r="F243" s="198" t="s">
        <v>4534</v>
      </c>
      <c r="I243" s="199"/>
      <c r="L243" s="32"/>
      <c r="M243" s="200"/>
      <c r="T243" s="56"/>
      <c r="AT243" s="17" t="s">
        <v>3804</v>
      </c>
      <c r="AU243" s="17" t="s">
        <v>85</v>
      </c>
    </row>
    <row r="244" spans="2:65" s="1" customFormat="1" ht="16.5" customHeight="1" x14ac:dyDescent="0.2">
      <c r="B244" s="32"/>
      <c r="C244" s="137" t="s">
        <v>789</v>
      </c>
      <c r="D244" s="137" t="s">
        <v>284</v>
      </c>
      <c r="E244" s="138" t="s">
        <v>4535</v>
      </c>
      <c r="F244" s="139" t="s">
        <v>4536</v>
      </c>
      <c r="G244" s="140" t="s">
        <v>3565</v>
      </c>
      <c r="H244" s="141">
        <v>19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199</v>
      </c>
      <c r="AT244" s="149" t="s">
        <v>284</v>
      </c>
      <c r="AU244" s="149" t="s">
        <v>85</v>
      </c>
      <c r="AY244" s="17" t="s">
        <v>282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199</v>
      </c>
      <c r="BM244" s="149" t="s">
        <v>1276</v>
      </c>
    </row>
    <row r="245" spans="2:65" s="1" customFormat="1" ht="48.75" x14ac:dyDescent="0.2">
      <c r="B245" s="32"/>
      <c r="D245" s="152" t="s">
        <v>3804</v>
      </c>
      <c r="F245" s="198" t="s">
        <v>4537</v>
      </c>
      <c r="I245" s="199"/>
      <c r="L245" s="32"/>
      <c r="M245" s="200"/>
      <c r="T245" s="56"/>
      <c r="AT245" s="17" t="s">
        <v>3804</v>
      </c>
      <c r="AU245" s="17" t="s">
        <v>85</v>
      </c>
    </row>
    <row r="246" spans="2:65" s="1" customFormat="1" ht="16.5" customHeight="1" x14ac:dyDescent="0.2">
      <c r="B246" s="32"/>
      <c r="C246" s="137" t="s">
        <v>795</v>
      </c>
      <c r="D246" s="137" t="s">
        <v>284</v>
      </c>
      <c r="E246" s="138" t="s">
        <v>4538</v>
      </c>
      <c r="F246" s="139" t="s">
        <v>4539</v>
      </c>
      <c r="G246" s="140" t="s">
        <v>3565</v>
      </c>
      <c r="H246" s="141">
        <v>1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199</v>
      </c>
      <c r="AT246" s="149" t="s">
        <v>284</v>
      </c>
      <c r="AU246" s="149" t="s">
        <v>85</v>
      </c>
      <c r="AY246" s="17" t="s">
        <v>282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199</v>
      </c>
      <c r="BM246" s="149" t="s">
        <v>1285</v>
      </c>
    </row>
    <row r="247" spans="2:65" s="1" customFormat="1" ht="39" x14ac:dyDescent="0.2">
      <c r="B247" s="32"/>
      <c r="D247" s="152" t="s">
        <v>3804</v>
      </c>
      <c r="F247" s="198" t="s">
        <v>4540</v>
      </c>
      <c r="I247" s="199"/>
      <c r="L247" s="32"/>
      <c r="M247" s="200"/>
      <c r="T247" s="56"/>
      <c r="AT247" s="17" t="s">
        <v>3804</v>
      </c>
      <c r="AU247" s="17" t="s">
        <v>85</v>
      </c>
    </row>
    <row r="248" spans="2:65" s="1" customFormat="1" ht="16.5" customHeight="1" x14ac:dyDescent="0.2">
      <c r="B248" s="32"/>
      <c r="C248" s="137" t="s">
        <v>802</v>
      </c>
      <c r="D248" s="137" t="s">
        <v>284</v>
      </c>
      <c r="E248" s="138" t="s">
        <v>4541</v>
      </c>
      <c r="F248" s="139" t="s">
        <v>4542</v>
      </c>
      <c r="G248" s="140" t="s">
        <v>3565</v>
      </c>
      <c r="H248" s="141">
        <v>4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199</v>
      </c>
      <c r="AT248" s="149" t="s">
        <v>284</v>
      </c>
      <c r="AU248" s="149" t="s">
        <v>85</v>
      </c>
      <c r="AY248" s="17" t="s">
        <v>282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199</v>
      </c>
      <c r="BM248" s="149" t="s">
        <v>1295</v>
      </c>
    </row>
    <row r="249" spans="2:65" s="1" customFormat="1" ht="39" x14ac:dyDescent="0.2">
      <c r="B249" s="32"/>
      <c r="D249" s="152" t="s">
        <v>3804</v>
      </c>
      <c r="F249" s="198" t="s">
        <v>4543</v>
      </c>
      <c r="I249" s="199"/>
      <c r="L249" s="32"/>
      <c r="M249" s="200"/>
      <c r="T249" s="56"/>
      <c r="AT249" s="17" t="s">
        <v>3804</v>
      </c>
      <c r="AU249" s="17" t="s">
        <v>85</v>
      </c>
    </row>
    <row r="250" spans="2:65" s="1" customFormat="1" ht="16.5" customHeight="1" x14ac:dyDescent="0.2">
      <c r="B250" s="32"/>
      <c r="C250" s="137" t="s">
        <v>809</v>
      </c>
      <c r="D250" s="137" t="s">
        <v>284</v>
      </c>
      <c r="E250" s="138" t="s">
        <v>4544</v>
      </c>
      <c r="F250" s="139" t="s">
        <v>4545</v>
      </c>
      <c r="G250" s="140" t="s">
        <v>3565</v>
      </c>
      <c r="H250" s="141">
        <v>1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199</v>
      </c>
      <c r="AT250" s="149" t="s">
        <v>284</v>
      </c>
      <c r="AU250" s="149" t="s">
        <v>85</v>
      </c>
      <c r="AY250" s="17" t="s">
        <v>282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199</v>
      </c>
      <c r="BM250" s="149" t="s">
        <v>1305</v>
      </c>
    </row>
    <row r="251" spans="2:65" s="1" customFormat="1" ht="48.75" x14ac:dyDescent="0.2">
      <c r="B251" s="32"/>
      <c r="D251" s="152" t="s">
        <v>3804</v>
      </c>
      <c r="F251" s="198" t="s">
        <v>4546</v>
      </c>
      <c r="I251" s="199"/>
      <c r="L251" s="32"/>
      <c r="M251" s="200"/>
      <c r="T251" s="56"/>
      <c r="AT251" s="17" t="s">
        <v>3804</v>
      </c>
      <c r="AU251" s="17" t="s">
        <v>85</v>
      </c>
    </row>
    <row r="252" spans="2:65" s="1" customFormat="1" ht="16.5" customHeight="1" x14ac:dyDescent="0.2">
      <c r="B252" s="32"/>
      <c r="C252" s="137" t="s">
        <v>813</v>
      </c>
      <c r="D252" s="137" t="s">
        <v>284</v>
      </c>
      <c r="E252" s="138" t="s">
        <v>4547</v>
      </c>
      <c r="F252" s="139" t="s">
        <v>4548</v>
      </c>
      <c r="G252" s="140" t="s">
        <v>3565</v>
      </c>
      <c r="H252" s="141">
        <v>4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41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199</v>
      </c>
      <c r="AT252" s="149" t="s">
        <v>284</v>
      </c>
      <c r="AU252" s="149" t="s">
        <v>85</v>
      </c>
      <c r="AY252" s="17" t="s">
        <v>282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199</v>
      </c>
      <c r="BM252" s="149" t="s">
        <v>1316</v>
      </c>
    </row>
    <row r="253" spans="2:65" s="1" customFormat="1" ht="58.5" x14ac:dyDescent="0.2">
      <c r="B253" s="32"/>
      <c r="D253" s="152" t="s">
        <v>3804</v>
      </c>
      <c r="F253" s="198" t="s">
        <v>4549</v>
      </c>
      <c r="I253" s="199"/>
      <c r="L253" s="32"/>
      <c r="M253" s="200"/>
      <c r="T253" s="56"/>
      <c r="AT253" s="17" t="s">
        <v>3804</v>
      </c>
      <c r="AU253" s="17" t="s">
        <v>85</v>
      </c>
    </row>
    <row r="254" spans="2:65" s="1" customFormat="1" ht="16.5" customHeight="1" x14ac:dyDescent="0.2">
      <c r="B254" s="32"/>
      <c r="C254" s="137" t="s">
        <v>817</v>
      </c>
      <c r="D254" s="137" t="s">
        <v>284</v>
      </c>
      <c r="E254" s="138" t="s">
        <v>4550</v>
      </c>
      <c r="F254" s="139" t="s">
        <v>4551</v>
      </c>
      <c r="G254" s="140" t="s">
        <v>3565</v>
      </c>
      <c r="H254" s="141">
        <v>6</v>
      </c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199</v>
      </c>
      <c r="AT254" s="149" t="s">
        <v>284</v>
      </c>
      <c r="AU254" s="149" t="s">
        <v>85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199</v>
      </c>
      <c r="BM254" s="149" t="s">
        <v>1330</v>
      </c>
    </row>
    <row r="255" spans="2:65" s="1" customFormat="1" ht="29.25" x14ac:dyDescent="0.2">
      <c r="B255" s="32"/>
      <c r="D255" s="152" t="s">
        <v>3804</v>
      </c>
      <c r="F255" s="198" t="s">
        <v>4552</v>
      </c>
      <c r="I255" s="199"/>
      <c r="L255" s="32"/>
      <c r="M255" s="200"/>
      <c r="T255" s="56"/>
      <c r="AT255" s="17" t="s">
        <v>3804</v>
      </c>
      <c r="AU255" s="17" t="s">
        <v>85</v>
      </c>
    </row>
    <row r="256" spans="2:65" s="1" customFormat="1" ht="16.5" customHeight="1" x14ac:dyDescent="0.2">
      <c r="B256" s="32"/>
      <c r="C256" s="137" t="s">
        <v>821</v>
      </c>
      <c r="D256" s="137" t="s">
        <v>284</v>
      </c>
      <c r="E256" s="138" t="s">
        <v>4553</v>
      </c>
      <c r="F256" s="139" t="s">
        <v>4554</v>
      </c>
      <c r="G256" s="140" t="s">
        <v>3565</v>
      </c>
      <c r="H256" s="141">
        <v>2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199</v>
      </c>
      <c r="AT256" s="149" t="s">
        <v>284</v>
      </c>
      <c r="AU256" s="149" t="s">
        <v>85</v>
      </c>
      <c r="AY256" s="17" t="s">
        <v>282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199</v>
      </c>
      <c r="BM256" s="149" t="s">
        <v>1339</v>
      </c>
    </row>
    <row r="257" spans="2:65" s="1" customFormat="1" ht="48.75" x14ac:dyDescent="0.2">
      <c r="B257" s="32"/>
      <c r="D257" s="152" t="s">
        <v>3804</v>
      </c>
      <c r="F257" s="198" t="s">
        <v>4555</v>
      </c>
      <c r="I257" s="199"/>
      <c r="L257" s="32"/>
      <c r="M257" s="200"/>
      <c r="T257" s="56"/>
      <c r="AT257" s="17" t="s">
        <v>3804</v>
      </c>
      <c r="AU257" s="17" t="s">
        <v>85</v>
      </c>
    </row>
    <row r="258" spans="2:65" s="11" customFormat="1" ht="22.9" customHeight="1" x14ac:dyDescent="0.2">
      <c r="B258" s="125"/>
      <c r="D258" s="126" t="s">
        <v>75</v>
      </c>
      <c r="E258" s="135" t="s">
        <v>1356</v>
      </c>
      <c r="F258" s="135" t="s">
        <v>4345</v>
      </c>
      <c r="I258" s="128"/>
      <c r="J258" s="136">
        <f>BK258</f>
        <v>0</v>
      </c>
      <c r="L258" s="125"/>
      <c r="M258" s="130"/>
      <c r="P258" s="131">
        <f>P259</f>
        <v>0</v>
      </c>
      <c r="R258" s="131">
        <f>R259</f>
        <v>0</v>
      </c>
      <c r="T258" s="132">
        <f>T259</f>
        <v>0</v>
      </c>
      <c r="AR258" s="126" t="s">
        <v>83</v>
      </c>
      <c r="AT258" s="133" t="s">
        <v>75</v>
      </c>
      <c r="AU258" s="133" t="s">
        <v>83</v>
      </c>
      <c r="AY258" s="126" t="s">
        <v>282</v>
      </c>
      <c r="BK258" s="134">
        <f>BK259</f>
        <v>0</v>
      </c>
    </row>
    <row r="259" spans="2:65" s="1" customFormat="1" ht="16.5" customHeight="1" x14ac:dyDescent="0.2">
      <c r="B259" s="32"/>
      <c r="C259" s="137" t="s">
        <v>826</v>
      </c>
      <c r="D259" s="137" t="s">
        <v>284</v>
      </c>
      <c r="E259" s="138" t="s">
        <v>4346</v>
      </c>
      <c r="F259" s="139" t="s">
        <v>4347</v>
      </c>
      <c r="G259" s="140" t="s">
        <v>3565</v>
      </c>
      <c r="H259" s="141">
        <v>1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199</v>
      </c>
      <c r="AT259" s="149" t="s">
        <v>284</v>
      </c>
      <c r="AU259" s="149" t="s">
        <v>85</v>
      </c>
      <c r="AY259" s="17" t="s">
        <v>282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199</v>
      </c>
      <c r="BM259" s="149" t="s">
        <v>1347</v>
      </c>
    </row>
    <row r="260" spans="2:65" s="11" customFormat="1" ht="22.9" customHeight="1" x14ac:dyDescent="0.2">
      <c r="B260" s="125"/>
      <c r="D260" s="126" t="s">
        <v>75</v>
      </c>
      <c r="E260" s="135" t="s">
        <v>1360</v>
      </c>
      <c r="F260" s="135" t="s">
        <v>4341</v>
      </c>
      <c r="I260" s="128"/>
      <c r="J260" s="136">
        <f>BK260</f>
        <v>0</v>
      </c>
      <c r="L260" s="125"/>
      <c r="M260" s="130"/>
      <c r="P260" s="131">
        <f>SUM(P261:P265)</f>
        <v>0</v>
      </c>
      <c r="R260" s="131">
        <f>SUM(R261:R265)</f>
        <v>0</v>
      </c>
      <c r="T260" s="132">
        <f>SUM(T261:T265)</f>
        <v>0</v>
      </c>
      <c r="AR260" s="126" t="s">
        <v>83</v>
      </c>
      <c r="AT260" s="133" t="s">
        <v>75</v>
      </c>
      <c r="AU260" s="133" t="s">
        <v>83</v>
      </c>
      <c r="AY260" s="126" t="s">
        <v>282</v>
      </c>
      <c r="BK260" s="134">
        <f>SUM(BK261:BK265)</f>
        <v>0</v>
      </c>
    </row>
    <row r="261" spans="2:65" s="1" customFormat="1" ht="16.5" customHeight="1" x14ac:dyDescent="0.2">
      <c r="B261" s="32"/>
      <c r="C261" s="137" t="s">
        <v>831</v>
      </c>
      <c r="D261" s="137" t="s">
        <v>284</v>
      </c>
      <c r="E261" s="138" t="s">
        <v>4349</v>
      </c>
      <c r="F261" s="139" t="s">
        <v>4350</v>
      </c>
      <c r="G261" s="140" t="s">
        <v>3565</v>
      </c>
      <c r="H261" s="141">
        <v>1</v>
      </c>
      <c r="I261" s="142"/>
      <c r="J261" s="143">
        <f>ROUND(I261*H261,2)</f>
        <v>0</v>
      </c>
      <c r="K261" s="144"/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4344</v>
      </c>
      <c r="AT261" s="149" t="s">
        <v>284</v>
      </c>
      <c r="AU261" s="149" t="s">
        <v>85</v>
      </c>
      <c r="AY261" s="17" t="s">
        <v>282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4344</v>
      </c>
      <c r="BM261" s="149" t="s">
        <v>1356</v>
      </c>
    </row>
    <row r="262" spans="2:65" s="1" customFormat="1" ht="16.5" customHeight="1" x14ac:dyDescent="0.2">
      <c r="B262" s="32"/>
      <c r="C262" s="137" t="s">
        <v>836</v>
      </c>
      <c r="D262" s="137" t="s">
        <v>284</v>
      </c>
      <c r="E262" s="138" t="s">
        <v>4351</v>
      </c>
      <c r="F262" s="139" t="s">
        <v>4352</v>
      </c>
      <c r="G262" s="140" t="s">
        <v>3565</v>
      </c>
      <c r="H262" s="141">
        <v>1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4344</v>
      </c>
      <c r="AT262" s="149" t="s">
        <v>284</v>
      </c>
      <c r="AU262" s="149" t="s">
        <v>85</v>
      </c>
      <c r="AY262" s="17" t="s">
        <v>282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4344</v>
      </c>
      <c r="BM262" s="149" t="s">
        <v>1366</v>
      </c>
    </row>
    <row r="263" spans="2:65" s="1" customFormat="1" ht="16.5" customHeight="1" x14ac:dyDescent="0.2">
      <c r="B263" s="32"/>
      <c r="C263" s="137" t="s">
        <v>840</v>
      </c>
      <c r="D263" s="137" t="s">
        <v>284</v>
      </c>
      <c r="E263" s="138" t="s">
        <v>4353</v>
      </c>
      <c r="F263" s="139" t="s">
        <v>4354</v>
      </c>
      <c r="G263" s="140" t="s">
        <v>3565</v>
      </c>
      <c r="H263" s="141">
        <v>1</v>
      </c>
      <c r="I263" s="142"/>
      <c r="J263" s="143">
        <f>ROUND(I263*H263,2)</f>
        <v>0</v>
      </c>
      <c r="K263" s="144"/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4344</v>
      </c>
      <c r="AT263" s="149" t="s">
        <v>284</v>
      </c>
      <c r="AU263" s="149" t="s">
        <v>85</v>
      </c>
      <c r="AY263" s="17" t="s">
        <v>282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4344</v>
      </c>
      <c r="BM263" s="149" t="s">
        <v>1374</v>
      </c>
    </row>
    <row r="264" spans="2:65" s="1" customFormat="1" ht="16.5" customHeight="1" x14ac:dyDescent="0.2">
      <c r="B264" s="32"/>
      <c r="C264" s="137" t="s">
        <v>845</v>
      </c>
      <c r="D264" s="137" t="s">
        <v>284</v>
      </c>
      <c r="E264" s="138" t="s">
        <v>4355</v>
      </c>
      <c r="F264" s="139" t="s">
        <v>4356</v>
      </c>
      <c r="G264" s="140" t="s">
        <v>3565</v>
      </c>
      <c r="H264" s="141">
        <v>1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41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4344</v>
      </c>
      <c r="AT264" s="149" t="s">
        <v>284</v>
      </c>
      <c r="AU264" s="149" t="s">
        <v>85</v>
      </c>
      <c r="AY264" s="17" t="s">
        <v>282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4344</v>
      </c>
      <c r="BM264" s="149" t="s">
        <v>1385</v>
      </c>
    </row>
    <row r="265" spans="2:65" s="1" customFormat="1" ht="16.5" customHeight="1" x14ac:dyDescent="0.2">
      <c r="B265" s="32"/>
      <c r="C265" s="137" t="s">
        <v>850</v>
      </c>
      <c r="D265" s="137" t="s">
        <v>284</v>
      </c>
      <c r="E265" s="138" t="s">
        <v>4357</v>
      </c>
      <c r="F265" s="139" t="s">
        <v>4184</v>
      </c>
      <c r="G265" s="140" t="s">
        <v>3565</v>
      </c>
      <c r="H265" s="141">
        <v>1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4344</v>
      </c>
      <c r="AT265" s="149" t="s">
        <v>284</v>
      </c>
      <c r="AU265" s="149" t="s">
        <v>85</v>
      </c>
      <c r="AY265" s="17" t="s">
        <v>282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4344</v>
      </c>
      <c r="BM265" s="149" t="s">
        <v>1397</v>
      </c>
    </row>
    <row r="266" spans="2:65" s="11" customFormat="1" ht="22.9" customHeight="1" x14ac:dyDescent="0.2">
      <c r="B266" s="125"/>
      <c r="D266" s="126" t="s">
        <v>75</v>
      </c>
      <c r="E266" s="135" t="s">
        <v>4556</v>
      </c>
      <c r="F266" s="135" t="s">
        <v>4358</v>
      </c>
      <c r="I266" s="128"/>
      <c r="J266" s="136">
        <f>BK266</f>
        <v>0</v>
      </c>
      <c r="L266" s="125"/>
      <c r="M266" s="130"/>
      <c r="P266" s="131">
        <f>SUM(P267:P270)</f>
        <v>0</v>
      </c>
      <c r="R266" s="131">
        <f>SUM(R267:R270)</f>
        <v>0</v>
      </c>
      <c r="T266" s="132">
        <f>SUM(T267:T270)</f>
        <v>0</v>
      </c>
      <c r="AR266" s="126" t="s">
        <v>83</v>
      </c>
      <c r="AT266" s="133" t="s">
        <v>75</v>
      </c>
      <c r="AU266" s="133" t="s">
        <v>83</v>
      </c>
      <c r="AY266" s="126" t="s">
        <v>282</v>
      </c>
      <c r="BK266" s="134">
        <f>SUM(BK267:BK270)</f>
        <v>0</v>
      </c>
    </row>
    <row r="267" spans="2:65" s="1" customFormat="1" ht="16.5" customHeight="1" x14ac:dyDescent="0.2">
      <c r="B267" s="32"/>
      <c r="C267" s="137" t="s">
        <v>855</v>
      </c>
      <c r="D267" s="137" t="s">
        <v>284</v>
      </c>
      <c r="E267" s="138" t="s">
        <v>4359</v>
      </c>
      <c r="F267" s="139" t="s">
        <v>4360</v>
      </c>
      <c r="G267" s="140" t="s">
        <v>1</v>
      </c>
      <c r="H267" s="141">
        <v>0</v>
      </c>
      <c r="I267" s="257"/>
      <c r="J267" s="143">
        <f>ROUND(I267*H267,2)</f>
        <v>0</v>
      </c>
      <c r="K267" s="144"/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4344</v>
      </c>
      <c r="AT267" s="149" t="s">
        <v>284</v>
      </c>
      <c r="AU267" s="149" t="s">
        <v>85</v>
      </c>
      <c r="AY267" s="17" t="s">
        <v>282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4344</v>
      </c>
      <c r="BM267" s="149" t="s">
        <v>4557</v>
      </c>
    </row>
    <row r="268" spans="2:65" s="1" customFormat="1" ht="78" x14ac:dyDescent="0.2">
      <c r="B268" s="32"/>
      <c r="D268" s="152" t="s">
        <v>3804</v>
      </c>
      <c r="F268" s="198" t="s">
        <v>4362</v>
      </c>
      <c r="I268" s="199"/>
      <c r="L268" s="32"/>
      <c r="M268" s="200"/>
      <c r="T268" s="56"/>
      <c r="AT268" s="17" t="s">
        <v>3804</v>
      </c>
      <c r="AU268" s="17" t="s">
        <v>85</v>
      </c>
    </row>
    <row r="269" spans="2:65" s="1" customFormat="1" ht="16.5" customHeight="1" x14ac:dyDescent="0.2">
      <c r="B269" s="32"/>
      <c r="C269" s="137" t="s">
        <v>864</v>
      </c>
      <c r="D269" s="137" t="s">
        <v>284</v>
      </c>
      <c r="E269" s="138" t="s">
        <v>4363</v>
      </c>
      <c r="F269" s="139" t="s">
        <v>4360</v>
      </c>
      <c r="G269" s="140" t="s">
        <v>1</v>
      </c>
      <c r="H269" s="141">
        <v>0</v>
      </c>
      <c r="I269" s="257"/>
      <c r="J269" s="143">
        <f>ROUND(I269*H269,2)</f>
        <v>0</v>
      </c>
      <c r="K269" s="144"/>
      <c r="L269" s="32"/>
      <c r="M269" s="145" t="s">
        <v>1</v>
      </c>
      <c r="N269" s="146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4344</v>
      </c>
      <c r="AT269" s="149" t="s">
        <v>284</v>
      </c>
      <c r="AU269" s="149" t="s">
        <v>85</v>
      </c>
      <c r="AY269" s="17" t="s">
        <v>282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4344</v>
      </c>
      <c r="BM269" s="149" t="s">
        <v>4558</v>
      </c>
    </row>
    <row r="270" spans="2:65" s="1" customFormat="1" ht="136.5" x14ac:dyDescent="0.2">
      <c r="B270" s="32"/>
      <c r="D270" s="152" t="s">
        <v>3804</v>
      </c>
      <c r="F270" s="198" t="s">
        <v>4365</v>
      </c>
      <c r="I270" s="199"/>
      <c r="L270" s="32"/>
      <c r="M270" s="201"/>
      <c r="N270" s="195"/>
      <c r="O270" s="195"/>
      <c r="P270" s="195"/>
      <c r="Q270" s="195"/>
      <c r="R270" s="195"/>
      <c r="S270" s="195"/>
      <c r="T270" s="202"/>
      <c r="AT270" s="17" t="s">
        <v>3804</v>
      </c>
      <c r="AU270" s="17" t="s">
        <v>85</v>
      </c>
    </row>
    <row r="271" spans="2:65" s="1" customFormat="1" ht="6.95" customHeight="1" x14ac:dyDescent="0.2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sheetProtection algorithmName="SHA-512" hashValue="v7U/MN2aSKvy6tTJeQY+lMqIfABnasYzK+8hfiJJJec7CpLij12wh1aD2vSI9yo2WBNMFEb8PSk3zJnNqnw85A==" saltValue="BkC1fODz4Ob6vqDt+4kuV4BoQF793zI6mS9Kyp10NPohvj65CIqbY9tOCuCleE9CFAXyKyzMG/3AqWK6qvz8yw==" spinCount="100000" sheet="1" objects="1" scenarios="1" formatColumns="0" formatRows="0" autoFilter="0"/>
  <autoFilter ref="C140:K270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4"/>
  <sheetViews>
    <sheetView showGridLines="0" topLeftCell="A189" workbookViewId="0">
      <selection activeCell="I202" sqref="I20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112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4191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4559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ROUND(J132,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ROUND((SUM(BE132:BE203)),  2)</f>
        <v>0</v>
      </c>
      <c r="I37" s="96">
        <v>0.21</v>
      </c>
      <c r="J37" s="86">
        <f>ROUND(((SUM(BE132:BE203))*I37),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ROUND((SUM(BF132:BF203)),  2)</f>
        <v>0</v>
      </c>
      <c r="I38" s="96">
        <v>0.15</v>
      </c>
      <c r="J38" s="86">
        <f>ROUND(((SUM(BF132:BF203))*I38),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ROUND((SUM(BG132:BG203)),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ROUND((SUM(BH132:BH203)),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ROUND((SUM(BI132:BI203)),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4191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04e.3 - Areálová kanalizace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J132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4560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899999999999999" customHeight="1" x14ac:dyDescent="0.2">
      <c r="B102" s="112"/>
      <c r="D102" s="113" t="s">
        <v>4195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899999999999999" customHeight="1" x14ac:dyDescent="0.2">
      <c r="B103" s="112"/>
      <c r="D103" s="113" t="s">
        <v>4196</v>
      </c>
      <c r="E103" s="114"/>
      <c r="F103" s="114"/>
      <c r="G103" s="114"/>
      <c r="H103" s="114"/>
      <c r="I103" s="114"/>
      <c r="J103" s="115">
        <f>J156</f>
        <v>0</v>
      </c>
      <c r="L103" s="112"/>
    </row>
    <row r="104" spans="2:47" s="9" customFormat="1" ht="19.899999999999999" customHeight="1" x14ac:dyDescent="0.2">
      <c r="B104" s="112"/>
      <c r="D104" s="113" t="s">
        <v>4561</v>
      </c>
      <c r="E104" s="114"/>
      <c r="F104" s="114"/>
      <c r="G104" s="114"/>
      <c r="H104" s="114"/>
      <c r="I104" s="114"/>
      <c r="J104" s="115">
        <f>J170</f>
        <v>0</v>
      </c>
      <c r="L104" s="112"/>
    </row>
    <row r="105" spans="2:47" s="9" customFormat="1" ht="19.899999999999999" customHeight="1" x14ac:dyDescent="0.2">
      <c r="B105" s="112"/>
      <c r="D105" s="113" t="s">
        <v>4562</v>
      </c>
      <c r="E105" s="114"/>
      <c r="F105" s="114"/>
      <c r="G105" s="114"/>
      <c r="H105" s="114"/>
      <c r="I105" s="114"/>
      <c r="J105" s="115">
        <f>J176</f>
        <v>0</v>
      </c>
      <c r="L105" s="112"/>
    </row>
    <row r="106" spans="2:47" s="9" customFormat="1" ht="19.899999999999999" customHeight="1" x14ac:dyDescent="0.2">
      <c r="B106" s="112"/>
      <c r="D106" s="113" t="s">
        <v>4563</v>
      </c>
      <c r="E106" s="114"/>
      <c r="F106" s="114"/>
      <c r="G106" s="114"/>
      <c r="H106" s="114"/>
      <c r="I106" s="114"/>
      <c r="J106" s="115">
        <f>J189</f>
        <v>0</v>
      </c>
      <c r="L106" s="112"/>
    </row>
    <row r="107" spans="2:47" s="9" customFormat="1" ht="19.899999999999999" customHeight="1" x14ac:dyDescent="0.2">
      <c r="B107" s="112"/>
      <c r="D107" s="113" t="s">
        <v>4564</v>
      </c>
      <c r="E107" s="114"/>
      <c r="F107" s="114"/>
      <c r="G107" s="114"/>
      <c r="H107" s="114"/>
      <c r="I107" s="114"/>
      <c r="J107" s="115">
        <f>J193</f>
        <v>0</v>
      </c>
      <c r="L107" s="112"/>
    </row>
    <row r="108" spans="2:47" s="9" customFormat="1" ht="19.899999999999999" customHeight="1" x14ac:dyDescent="0.2">
      <c r="B108" s="112"/>
      <c r="D108" s="113" t="s">
        <v>4565</v>
      </c>
      <c r="E108" s="114"/>
      <c r="F108" s="114"/>
      <c r="G108" s="114"/>
      <c r="H108" s="114"/>
      <c r="I108" s="114"/>
      <c r="J108" s="115">
        <f>J199</f>
        <v>0</v>
      </c>
      <c r="L108" s="112"/>
    </row>
    <row r="109" spans="2:47" s="1" customFormat="1" ht="21.75" customHeight="1" x14ac:dyDescent="0.2">
      <c r="B109" s="32"/>
      <c r="L109" s="32"/>
    </row>
    <row r="110" spans="2:47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 x14ac:dyDescent="0.2">
      <c r="B115" s="32"/>
      <c r="C115" s="21" t="s">
        <v>267</v>
      </c>
      <c r="L115" s="32"/>
    </row>
    <row r="116" spans="2:12" s="1" customFormat="1" ht="6.95" customHeight="1" x14ac:dyDescent="0.2">
      <c r="B116" s="32"/>
      <c r="L116" s="32"/>
    </row>
    <row r="117" spans="2:12" s="1" customFormat="1" ht="12" customHeight="1" x14ac:dyDescent="0.2">
      <c r="B117" s="32"/>
      <c r="C117" s="27" t="s">
        <v>16</v>
      </c>
      <c r="L117" s="32"/>
    </row>
    <row r="118" spans="2:12" s="1" customFormat="1" ht="16.5" customHeight="1" x14ac:dyDescent="0.2">
      <c r="B118" s="32"/>
      <c r="E118" s="254" t="str">
        <f>E7</f>
        <v>MŠ Vokovická</v>
      </c>
      <c r="F118" s="255"/>
      <c r="G118" s="255"/>
      <c r="H118" s="255"/>
      <c r="L118" s="32"/>
    </row>
    <row r="119" spans="2:12" ht="12" customHeight="1" x14ac:dyDescent="0.2">
      <c r="B119" s="20"/>
      <c r="C119" s="27" t="s">
        <v>226</v>
      </c>
      <c r="L119" s="20"/>
    </row>
    <row r="120" spans="2:12" ht="16.5" customHeight="1" x14ac:dyDescent="0.2">
      <c r="B120" s="20"/>
      <c r="E120" s="254" t="s">
        <v>227</v>
      </c>
      <c r="F120" s="238"/>
      <c r="G120" s="238"/>
      <c r="H120" s="238"/>
      <c r="L120" s="20"/>
    </row>
    <row r="121" spans="2:12" ht="12" customHeight="1" x14ac:dyDescent="0.2">
      <c r="B121" s="20"/>
      <c r="C121" s="27" t="s">
        <v>228</v>
      </c>
      <c r="L121" s="20"/>
    </row>
    <row r="122" spans="2:12" s="1" customFormat="1" ht="16.5" customHeight="1" x14ac:dyDescent="0.2">
      <c r="B122" s="32"/>
      <c r="E122" s="218" t="s">
        <v>4191</v>
      </c>
      <c r="F122" s="253"/>
      <c r="G122" s="253"/>
      <c r="H122" s="253"/>
      <c r="L122" s="32"/>
    </row>
    <row r="123" spans="2:12" s="1" customFormat="1" ht="12" customHeight="1" x14ac:dyDescent="0.2">
      <c r="B123" s="32"/>
      <c r="C123" s="27" t="s">
        <v>4192</v>
      </c>
      <c r="L123" s="32"/>
    </row>
    <row r="124" spans="2:12" s="1" customFormat="1" ht="16.5" customHeight="1" x14ac:dyDescent="0.2">
      <c r="B124" s="32"/>
      <c r="E124" s="231" t="str">
        <f>E13</f>
        <v>04e.3 - Areálová kanalizace</v>
      </c>
      <c r="F124" s="253"/>
      <c r="G124" s="253"/>
      <c r="H124" s="253"/>
      <c r="L124" s="32"/>
    </row>
    <row r="125" spans="2:12" s="1" customFormat="1" ht="6.95" customHeight="1" x14ac:dyDescent="0.2">
      <c r="B125" s="32"/>
      <c r="L125" s="32"/>
    </row>
    <row r="126" spans="2:12" s="1" customFormat="1" ht="12" customHeight="1" x14ac:dyDescent="0.2">
      <c r="B126" s="32"/>
      <c r="C126" s="27" t="s">
        <v>20</v>
      </c>
      <c r="F126" s="25" t="str">
        <f>F16</f>
        <v>Vokovice, p.č. 1281/256, 1281/257</v>
      </c>
      <c r="I126" s="27" t="s">
        <v>22</v>
      </c>
      <c r="J126" s="52" t="str">
        <f>IF(J16="","",J16)</f>
        <v>21. 2. 2023</v>
      </c>
      <c r="L126" s="32"/>
    </row>
    <row r="127" spans="2:12" s="1" customFormat="1" ht="6.95" customHeight="1" x14ac:dyDescent="0.2">
      <c r="B127" s="32"/>
      <c r="L127" s="32"/>
    </row>
    <row r="128" spans="2:12" s="1" customFormat="1" ht="25.7" customHeight="1" x14ac:dyDescent="0.2">
      <c r="B128" s="32"/>
      <c r="C128" s="27" t="s">
        <v>24</v>
      </c>
      <c r="F128" s="25" t="str">
        <f>E19</f>
        <v>Městská část Praha 6, Čs. Armády 601/23</v>
      </c>
      <c r="I128" s="27" t="s">
        <v>30</v>
      </c>
      <c r="J128" s="30" t="str">
        <f>E25</f>
        <v>ra15 a.s., ATELIER SEVER s.r.o.</v>
      </c>
      <c r="L128" s="32"/>
    </row>
    <row r="129" spans="2:65" s="1" customFormat="1" ht="15.2" customHeight="1" x14ac:dyDescent="0.2">
      <c r="B129" s="32"/>
      <c r="C129" s="27" t="s">
        <v>28</v>
      </c>
      <c r="F129" s="25" t="str">
        <f>IF(E22="","",E22)</f>
        <v>Vyplň údaj</v>
      </c>
      <c r="I129" s="27" t="s">
        <v>33</v>
      </c>
      <c r="J129" s="30" t="str">
        <f>E28</f>
        <v>Ecoten s.r.o.</v>
      </c>
      <c r="L129" s="32"/>
    </row>
    <row r="130" spans="2:65" s="1" customFormat="1" ht="10.35" customHeight="1" x14ac:dyDescent="0.2">
      <c r="B130" s="32"/>
      <c r="L130" s="32"/>
    </row>
    <row r="131" spans="2:65" s="10" customFormat="1" ht="29.25" customHeight="1" x14ac:dyDescent="0.2">
      <c r="B131" s="116"/>
      <c r="C131" s="117" t="s">
        <v>268</v>
      </c>
      <c r="D131" s="118" t="s">
        <v>61</v>
      </c>
      <c r="E131" s="118" t="s">
        <v>57</v>
      </c>
      <c r="F131" s="118" t="s">
        <v>58</v>
      </c>
      <c r="G131" s="118" t="s">
        <v>269</v>
      </c>
      <c r="H131" s="118" t="s">
        <v>270</v>
      </c>
      <c r="I131" s="118" t="s">
        <v>271</v>
      </c>
      <c r="J131" s="119" t="s">
        <v>232</v>
      </c>
      <c r="K131" s="120" t="s">
        <v>272</v>
      </c>
      <c r="L131" s="116"/>
      <c r="M131" s="59" t="s">
        <v>1</v>
      </c>
      <c r="N131" s="60" t="s">
        <v>40</v>
      </c>
      <c r="O131" s="60" t="s">
        <v>273</v>
      </c>
      <c r="P131" s="60" t="s">
        <v>274</v>
      </c>
      <c r="Q131" s="60" t="s">
        <v>275</v>
      </c>
      <c r="R131" s="60" t="s">
        <v>276</v>
      </c>
      <c r="S131" s="60" t="s">
        <v>277</v>
      </c>
      <c r="T131" s="61" t="s">
        <v>278</v>
      </c>
    </row>
    <row r="132" spans="2:65" s="1" customFormat="1" ht="22.9" customHeight="1" x14ac:dyDescent="0.25">
      <c r="B132" s="32"/>
      <c r="C132" s="64" t="s">
        <v>279</v>
      </c>
      <c r="J132" s="121">
        <f>BK132</f>
        <v>0</v>
      </c>
      <c r="L132" s="32"/>
      <c r="M132" s="62"/>
      <c r="N132" s="53"/>
      <c r="O132" s="53"/>
      <c r="P132" s="122">
        <f>P133</f>
        <v>0</v>
      </c>
      <c r="Q132" s="53"/>
      <c r="R132" s="122">
        <f>R133</f>
        <v>0</v>
      </c>
      <c r="S132" s="53"/>
      <c r="T132" s="123">
        <f>T133</f>
        <v>0</v>
      </c>
      <c r="AT132" s="17" t="s">
        <v>75</v>
      </c>
      <c r="AU132" s="17" t="s">
        <v>234</v>
      </c>
      <c r="BK132" s="124">
        <f>BK133</f>
        <v>0</v>
      </c>
    </row>
    <row r="133" spans="2:65" s="11" customFormat="1" ht="25.9" customHeight="1" x14ac:dyDescent="0.2">
      <c r="B133" s="125"/>
      <c r="D133" s="126" t="s">
        <v>75</v>
      </c>
      <c r="E133" s="127" t="s">
        <v>1492</v>
      </c>
      <c r="F133" s="127" t="s">
        <v>4566</v>
      </c>
      <c r="I133" s="128"/>
      <c r="J133" s="129">
        <f>BK133</f>
        <v>0</v>
      </c>
      <c r="L133" s="125"/>
      <c r="M133" s="130"/>
      <c r="P133" s="131">
        <f>P134+P156+P170+P176+P189+P193+P199</f>
        <v>0</v>
      </c>
      <c r="R133" s="131">
        <f>R134+R156+R170+R176+R189+R193+R199</f>
        <v>0</v>
      </c>
      <c r="T133" s="132">
        <f>T134+T156+T170+T176+T189+T193+T199</f>
        <v>0</v>
      </c>
      <c r="AR133" s="126" t="s">
        <v>83</v>
      </c>
      <c r="AT133" s="133" t="s">
        <v>75</v>
      </c>
      <c r="AU133" s="133" t="s">
        <v>76</v>
      </c>
      <c r="AY133" s="126" t="s">
        <v>282</v>
      </c>
      <c r="BK133" s="134">
        <f>BK134+BK156+BK170+BK176+BK189+BK193+BK199</f>
        <v>0</v>
      </c>
    </row>
    <row r="134" spans="2:65" s="11" customFormat="1" ht="22.9" customHeight="1" x14ac:dyDescent="0.2">
      <c r="B134" s="125"/>
      <c r="D134" s="126" t="s">
        <v>75</v>
      </c>
      <c r="E134" s="135" t="s">
        <v>83</v>
      </c>
      <c r="F134" s="135" t="s">
        <v>4216</v>
      </c>
      <c r="I134" s="128"/>
      <c r="J134" s="136">
        <f>BK134</f>
        <v>0</v>
      </c>
      <c r="L134" s="125"/>
      <c r="M134" s="130"/>
      <c r="P134" s="131">
        <f>SUM(P135:P155)</f>
        <v>0</v>
      </c>
      <c r="R134" s="131">
        <f>SUM(R135:R155)</f>
        <v>0</v>
      </c>
      <c r="T134" s="132">
        <f>SUM(T135:T155)</f>
        <v>0</v>
      </c>
      <c r="AR134" s="126" t="s">
        <v>83</v>
      </c>
      <c r="AT134" s="133" t="s">
        <v>75</v>
      </c>
      <c r="AU134" s="133" t="s">
        <v>83</v>
      </c>
      <c r="AY134" s="126" t="s">
        <v>282</v>
      </c>
      <c r="BK134" s="134">
        <f>SUM(BK135:BK155)</f>
        <v>0</v>
      </c>
    </row>
    <row r="135" spans="2:65" s="1" customFormat="1" ht="21.75" customHeight="1" x14ac:dyDescent="0.2">
      <c r="B135" s="32"/>
      <c r="C135" s="137" t="s">
        <v>83</v>
      </c>
      <c r="D135" s="137" t="s">
        <v>284</v>
      </c>
      <c r="E135" s="138" t="s">
        <v>4567</v>
      </c>
      <c r="F135" s="139" t="s">
        <v>4568</v>
      </c>
      <c r="G135" s="140" t="s">
        <v>295</v>
      </c>
      <c r="H135" s="141">
        <v>303</v>
      </c>
      <c r="I135" s="142"/>
      <c r="J135" s="143">
        <f t="shared" ref="J135:J147" si="0">ROUND(I135*H135,2)</f>
        <v>0</v>
      </c>
      <c r="K135" s="144"/>
      <c r="L135" s="32"/>
      <c r="M135" s="145" t="s">
        <v>1</v>
      </c>
      <c r="N135" s="146" t="s">
        <v>41</v>
      </c>
      <c r="P135" s="147">
        <f t="shared" ref="P135:P147" si="1">O135*H135</f>
        <v>0</v>
      </c>
      <c r="Q135" s="147">
        <v>0</v>
      </c>
      <c r="R135" s="147">
        <f t="shared" ref="R135:R147" si="2">Q135*H135</f>
        <v>0</v>
      </c>
      <c r="S135" s="147">
        <v>0</v>
      </c>
      <c r="T135" s="148">
        <f t="shared" ref="T135:T147" si="3">S135*H135</f>
        <v>0</v>
      </c>
      <c r="AR135" s="149" t="s">
        <v>288</v>
      </c>
      <c r="AT135" s="149" t="s">
        <v>284</v>
      </c>
      <c r="AU135" s="149" t="s">
        <v>85</v>
      </c>
      <c r="AY135" s="17" t="s">
        <v>282</v>
      </c>
      <c r="BE135" s="150">
        <f t="shared" ref="BE135:BE147" si="4">IF(N135="základní",J135,0)</f>
        <v>0</v>
      </c>
      <c r="BF135" s="150">
        <f t="shared" ref="BF135:BF147" si="5">IF(N135="snížená",J135,0)</f>
        <v>0</v>
      </c>
      <c r="BG135" s="150">
        <f t="shared" ref="BG135:BG147" si="6">IF(N135="zákl. přenesená",J135,0)</f>
        <v>0</v>
      </c>
      <c r="BH135" s="150">
        <f t="shared" ref="BH135:BH147" si="7">IF(N135="sníž. přenesená",J135,0)</f>
        <v>0</v>
      </c>
      <c r="BI135" s="150">
        <f t="shared" ref="BI135:BI147" si="8">IF(N135="nulová",J135,0)</f>
        <v>0</v>
      </c>
      <c r="BJ135" s="17" t="s">
        <v>83</v>
      </c>
      <c r="BK135" s="150">
        <f t="shared" ref="BK135:BK147" si="9">ROUND(I135*H135,2)</f>
        <v>0</v>
      </c>
      <c r="BL135" s="17" t="s">
        <v>288</v>
      </c>
      <c r="BM135" s="149" t="s">
        <v>85</v>
      </c>
    </row>
    <row r="136" spans="2:65" s="1" customFormat="1" ht="16.5" customHeight="1" x14ac:dyDescent="0.2">
      <c r="B136" s="32"/>
      <c r="C136" s="137" t="s">
        <v>85</v>
      </c>
      <c r="D136" s="137" t="s">
        <v>284</v>
      </c>
      <c r="E136" s="138" t="s">
        <v>4569</v>
      </c>
      <c r="F136" s="139" t="s">
        <v>4570</v>
      </c>
      <c r="G136" s="140" t="s">
        <v>287</v>
      </c>
      <c r="H136" s="141">
        <v>660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288</v>
      </c>
      <c r="AT136" s="149" t="s">
        <v>284</v>
      </c>
      <c r="AU136" s="149" t="s">
        <v>85</v>
      </c>
      <c r="AY136" s="17" t="s">
        <v>282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288</v>
      </c>
      <c r="BM136" s="149" t="s">
        <v>288</v>
      </c>
    </row>
    <row r="137" spans="2:65" s="1" customFormat="1" ht="16.5" customHeight="1" x14ac:dyDescent="0.2">
      <c r="B137" s="32"/>
      <c r="C137" s="137" t="s">
        <v>105</v>
      </c>
      <c r="D137" s="137" t="s">
        <v>284</v>
      </c>
      <c r="E137" s="138" t="s">
        <v>4219</v>
      </c>
      <c r="F137" s="139" t="s">
        <v>4220</v>
      </c>
      <c r="G137" s="140" t="s">
        <v>295</v>
      </c>
      <c r="H137" s="141">
        <v>85.8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288</v>
      </c>
      <c r="BM137" s="149" t="s">
        <v>338</v>
      </c>
    </row>
    <row r="138" spans="2:65" s="1" customFormat="1" ht="16.5" customHeight="1" x14ac:dyDescent="0.2">
      <c r="B138" s="32"/>
      <c r="C138" s="137" t="s">
        <v>288</v>
      </c>
      <c r="D138" s="137" t="s">
        <v>284</v>
      </c>
      <c r="E138" s="138" t="s">
        <v>4221</v>
      </c>
      <c r="F138" s="139" t="s">
        <v>4222</v>
      </c>
      <c r="G138" s="140" t="s">
        <v>295</v>
      </c>
      <c r="H138" s="141">
        <v>18.2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288</v>
      </c>
      <c r="BM138" s="149" t="s">
        <v>350</v>
      </c>
    </row>
    <row r="139" spans="2:65" s="1" customFormat="1" ht="16.5" customHeight="1" x14ac:dyDescent="0.2">
      <c r="B139" s="32"/>
      <c r="C139" s="137" t="s">
        <v>330</v>
      </c>
      <c r="D139" s="137" t="s">
        <v>284</v>
      </c>
      <c r="E139" s="138" t="s">
        <v>4571</v>
      </c>
      <c r="F139" s="139" t="s">
        <v>4572</v>
      </c>
      <c r="G139" s="140" t="s">
        <v>295</v>
      </c>
      <c r="H139" s="141">
        <v>199</v>
      </c>
      <c r="I139" s="142"/>
      <c r="J139" s="143">
        <f t="shared" si="0"/>
        <v>0</v>
      </c>
      <c r="K139" s="144"/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288</v>
      </c>
      <c r="BM139" s="149" t="s">
        <v>361</v>
      </c>
    </row>
    <row r="140" spans="2:65" s="1" customFormat="1" ht="16.5" customHeight="1" x14ac:dyDescent="0.2">
      <c r="B140" s="32"/>
      <c r="C140" s="137" t="s">
        <v>338</v>
      </c>
      <c r="D140" s="137" t="s">
        <v>284</v>
      </c>
      <c r="E140" s="138" t="s">
        <v>4573</v>
      </c>
      <c r="F140" s="139" t="s">
        <v>4574</v>
      </c>
      <c r="G140" s="140" t="s">
        <v>295</v>
      </c>
      <c r="H140" s="141">
        <v>120.8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288</v>
      </c>
      <c r="BM140" s="149" t="s">
        <v>188</v>
      </c>
    </row>
    <row r="141" spans="2:65" s="1" customFormat="1" ht="16.5" customHeight="1" x14ac:dyDescent="0.2">
      <c r="B141" s="32"/>
      <c r="C141" s="137" t="s">
        <v>343</v>
      </c>
      <c r="D141" s="137" t="s">
        <v>284</v>
      </c>
      <c r="E141" s="138" t="s">
        <v>4575</v>
      </c>
      <c r="F141" s="139" t="s">
        <v>4576</v>
      </c>
      <c r="G141" s="140" t="s">
        <v>295</v>
      </c>
      <c r="H141" s="141">
        <v>190</v>
      </c>
      <c r="I141" s="142"/>
      <c r="J141" s="143">
        <f t="shared" si="0"/>
        <v>0</v>
      </c>
      <c r="K141" s="144"/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288</v>
      </c>
      <c r="BM141" s="149" t="s">
        <v>194</v>
      </c>
    </row>
    <row r="142" spans="2:65" s="1" customFormat="1" ht="16.5" customHeight="1" x14ac:dyDescent="0.2">
      <c r="B142" s="32"/>
      <c r="C142" s="137" t="s">
        <v>350</v>
      </c>
      <c r="D142" s="137" t="s">
        <v>284</v>
      </c>
      <c r="E142" s="138" t="s">
        <v>4577</v>
      </c>
      <c r="F142" s="139" t="s">
        <v>4578</v>
      </c>
      <c r="G142" s="140" t="s">
        <v>287</v>
      </c>
      <c r="H142" s="141">
        <v>340</v>
      </c>
      <c r="I142" s="142"/>
      <c r="J142" s="143">
        <f t="shared" si="0"/>
        <v>0</v>
      </c>
      <c r="K142" s="144"/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288</v>
      </c>
      <c r="AT142" s="149" t="s">
        <v>284</v>
      </c>
      <c r="AU142" s="149" t="s">
        <v>85</v>
      </c>
      <c r="AY142" s="17" t="s">
        <v>282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288</v>
      </c>
      <c r="BM142" s="149" t="s">
        <v>199</v>
      </c>
    </row>
    <row r="143" spans="2:65" s="1" customFormat="1" ht="16.5" customHeight="1" x14ac:dyDescent="0.2">
      <c r="B143" s="32"/>
      <c r="C143" s="137" t="s">
        <v>356</v>
      </c>
      <c r="D143" s="137" t="s">
        <v>284</v>
      </c>
      <c r="E143" s="138" t="s">
        <v>4579</v>
      </c>
      <c r="F143" s="139" t="s">
        <v>4580</v>
      </c>
      <c r="G143" s="140" t="s">
        <v>295</v>
      </c>
      <c r="H143" s="141">
        <v>2.7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288</v>
      </c>
      <c r="AT143" s="149" t="s">
        <v>284</v>
      </c>
      <c r="AU143" s="149" t="s">
        <v>85</v>
      </c>
      <c r="AY143" s="17" t="s">
        <v>282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288</v>
      </c>
      <c r="BM143" s="149" t="s">
        <v>205</v>
      </c>
    </row>
    <row r="144" spans="2:65" s="1" customFormat="1" ht="16.5" customHeight="1" x14ac:dyDescent="0.2">
      <c r="B144" s="32"/>
      <c r="C144" s="137" t="s">
        <v>361</v>
      </c>
      <c r="D144" s="137" t="s">
        <v>284</v>
      </c>
      <c r="E144" s="138" t="s">
        <v>4581</v>
      </c>
      <c r="F144" s="139" t="s">
        <v>4582</v>
      </c>
      <c r="G144" s="140" t="s">
        <v>295</v>
      </c>
      <c r="H144" s="141">
        <v>10.5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288</v>
      </c>
      <c r="BM144" s="149" t="s">
        <v>208</v>
      </c>
    </row>
    <row r="145" spans="2:65" s="1" customFormat="1" ht="24.2" customHeight="1" x14ac:dyDescent="0.2">
      <c r="B145" s="32"/>
      <c r="C145" s="137" t="s">
        <v>185</v>
      </c>
      <c r="D145" s="137" t="s">
        <v>284</v>
      </c>
      <c r="E145" s="138" t="s">
        <v>4583</v>
      </c>
      <c r="F145" s="139" t="s">
        <v>4584</v>
      </c>
      <c r="G145" s="140" t="s">
        <v>287</v>
      </c>
      <c r="H145" s="141">
        <v>36.5</v>
      </c>
      <c r="I145" s="142"/>
      <c r="J145" s="143">
        <f t="shared" si="0"/>
        <v>0</v>
      </c>
      <c r="K145" s="144"/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288</v>
      </c>
      <c r="BM145" s="149" t="s">
        <v>222</v>
      </c>
    </row>
    <row r="146" spans="2:65" s="1" customFormat="1" ht="16.5" customHeight="1" x14ac:dyDescent="0.2">
      <c r="B146" s="32"/>
      <c r="C146" s="137" t="s">
        <v>188</v>
      </c>
      <c r="D146" s="137" t="s">
        <v>284</v>
      </c>
      <c r="E146" s="138" t="s">
        <v>4585</v>
      </c>
      <c r="F146" s="139" t="s">
        <v>4586</v>
      </c>
      <c r="G146" s="140" t="s">
        <v>295</v>
      </c>
      <c r="H146" s="141">
        <v>185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288</v>
      </c>
      <c r="BM146" s="149" t="s">
        <v>453</v>
      </c>
    </row>
    <row r="147" spans="2:65" s="1" customFormat="1" ht="37.9" customHeight="1" x14ac:dyDescent="0.2">
      <c r="B147" s="32"/>
      <c r="C147" s="137" t="s">
        <v>191</v>
      </c>
      <c r="D147" s="137" t="s">
        <v>284</v>
      </c>
      <c r="E147" s="138" t="s">
        <v>351</v>
      </c>
      <c r="F147" s="139" t="s">
        <v>352</v>
      </c>
      <c r="G147" s="140" t="s">
        <v>295</v>
      </c>
      <c r="H147" s="141">
        <v>229.8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288</v>
      </c>
      <c r="AT147" s="149" t="s">
        <v>284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288</v>
      </c>
      <c r="BM147" s="149" t="s">
        <v>4587</v>
      </c>
    </row>
    <row r="148" spans="2:65" s="12" customFormat="1" x14ac:dyDescent="0.2">
      <c r="B148" s="151"/>
      <c r="D148" s="152" t="s">
        <v>290</v>
      </c>
      <c r="E148" s="153" t="s">
        <v>1</v>
      </c>
      <c r="F148" s="154" t="s">
        <v>4588</v>
      </c>
      <c r="H148" s="155">
        <v>613.79999999999995</v>
      </c>
      <c r="I148" s="156"/>
      <c r="L148" s="151"/>
      <c r="M148" s="157"/>
      <c r="T148" s="158"/>
      <c r="AT148" s="153" t="s">
        <v>290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282</v>
      </c>
    </row>
    <row r="149" spans="2:65" s="12" customFormat="1" x14ac:dyDescent="0.2">
      <c r="B149" s="151"/>
      <c r="D149" s="152" t="s">
        <v>290</v>
      </c>
      <c r="E149" s="153" t="s">
        <v>1</v>
      </c>
      <c r="F149" s="154" t="s">
        <v>4589</v>
      </c>
      <c r="H149" s="155">
        <v>-384</v>
      </c>
      <c r="I149" s="156"/>
      <c r="L149" s="151"/>
      <c r="M149" s="157"/>
      <c r="T149" s="158"/>
      <c r="AT149" s="153" t="s">
        <v>290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282</v>
      </c>
    </row>
    <row r="150" spans="2:65" s="13" customFormat="1" x14ac:dyDescent="0.2">
      <c r="B150" s="159"/>
      <c r="D150" s="152" t="s">
        <v>290</v>
      </c>
      <c r="E150" s="160" t="s">
        <v>1</v>
      </c>
      <c r="F150" s="161" t="s">
        <v>292</v>
      </c>
      <c r="H150" s="162">
        <v>229.79999999999995</v>
      </c>
      <c r="I150" s="163"/>
      <c r="L150" s="159"/>
      <c r="M150" s="164"/>
      <c r="T150" s="165"/>
      <c r="AT150" s="160" t="s">
        <v>290</v>
      </c>
      <c r="AU150" s="160" t="s">
        <v>85</v>
      </c>
      <c r="AV150" s="13" t="s">
        <v>288</v>
      </c>
      <c r="AW150" s="13" t="s">
        <v>32</v>
      </c>
      <c r="AX150" s="13" t="s">
        <v>83</v>
      </c>
      <c r="AY150" s="160" t="s">
        <v>282</v>
      </c>
    </row>
    <row r="151" spans="2:65" s="1" customFormat="1" ht="37.9" customHeight="1" x14ac:dyDescent="0.2">
      <c r="B151" s="32"/>
      <c r="C151" s="137" t="s">
        <v>194</v>
      </c>
      <c r="D151" s="137" t="s">
        <v>284</v>
      </c>
      <c r="E151" s="138" t="s">
        <v>357</v>
      </c>
      <c r="F151" s="139" t="s">
        <v>358</v>
      </c>
      <c r="G151" s="140" t="s">
        <v>295</v>
      </c>
      <c r="H151" s="141">
        <v>6894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288</v>
      </c>
      <c r="AT151" s="149" t="s">
        <v>284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288</v>
      </c>
      <c r="BM151" s="149" t="s">
        <v>4590</v>
      </c>
    </row>
    <row r="152" spans="2:65" s="12" customFormat="1" x14ac:dyDescent="0.2">
      <c r="B152" s="151"/>
      <c r="D152" s="152" t="s">
        <v>290</v>
      </c>
      <c r="F152" s="154" t="s">
        <v>4591</v>
      </c>
      <c r="H152" s="155">
        <v>6894</v>
      </c>
      <c r="I152" s="156"/>
      <c r="L152" s="151"/>
      <c r="M152" s="157"/>
      <c r="T152" s="158"/>
      <c r="AT152" s="153" t="s">
        <v>290</v>
      </c>
      <c r="AU152" s="153" t="s">
        <v>85</v>
      </c>
      <c r="AV152" s="12" t="s">
        <v>85</v>
      </c>
      <c r="AW152" s="12" t="s">
        <v>4</v>
      </c>
      <c r="AX152" s="12" t="s">
        <v>83</v>
      </c>
      <c r="AY152" s="153" t="s">
        <v>282</v>
      </c>
    </row>
    <row r="153" spans="2:65" s="1" customFormat="1" ht="24.2" customHeight="1" x14ac:dyDescent="0.2">
      <c r="B153" s="32"/>
      <c r="C153" s="137" t="s">
        <v>8</v>
      </c>
      <c r="D153" s="137" t="s">
        <v>284</v>
      </c>
      <c r="E153" s="138" t="s">
        <v>4229</v>
      </c>
      <c r="F153" s="139" t="s">
        <v>4230</v>
      </c>
      <c r="G153" s="140" t="s">
        <v>376</v>
      </c>
      <c r="H153" s="141">
        <v>383.76600000000002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288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288</v>
      </c>
      <c r="BM153" s="149" t="s">
        <v>4592</v>
      </c>
    </row>
    <row r="154" spans="2:65" s="12" customFormat="1" x14ac:dyDescent="0.2">
      <c r="B154" s="151"/>
      <c r="D154" s="152" t="s">
        <v>290</v>
      </c>
      <c r="F154" s="154" t="s">
        <v>4593</v>
      </c>
      <c r="H154" s="155">
        <v>383.76600000000002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4</v>
      </c>
      <c r="AX154" s="12" t="s">
        <v>83</v>
      </c>
      <c r="AY154" s="153" t="s">
        <v>282</v>
      </c>
    </row>
    <row r="155" spans="2:65" s="1" customFormat="1" ht="16.5" customHeight="1" x14ac:dyDescent="0.2">
      <c r="B155" s="32"/>
      <c r="C155" s="137" t="s">
        <v>199</v>
      </c>
      <c r="D155" s="137" t="s">
        <v>284</v>
      </c>
      <c r="E155" s="138" t="s">
        <v>379</v>
      </c>
      <c r="F155" s="139" t="s">
        <v>380</v>
      </c>
      <c r="G155" s="140" t="s">
        <v>295</v>
      </c>
      <c r="H155" s="141">
        <v>229.8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288</v>
      </c>
      <c r="BM155" s="149" t="s">
        <v>4594</v>
      </c>
    </row>
    <row r="156" spans="2:65" s="11" customFormat="1" ht="22.9" customHeight="1" x14ac:dyDescent="0.2">
      <c r="B156" s="125"/>
      <c r="D156" s="126" t="s">
        <v>75</v>
      </c>
      <c r="E156" s="135" t="s">
        <v>85</v>
      </c>
      <c r="F156" s="135" t="s">
        <v>4234</v>
      </c>
      <c r="I156" s="128"/>
      <c r="J156" s="136">
        <f>BK156</f>
        <v>0</v>
      </c>
      <c r="L156" s="125"/>
      <c r="M156" s="130"/>
      <c r="P156" s="131">
        <f>SUM(P157:P169)</f>
        <v>0</v>
      </c>
      <c r="R156" s="131">
        <f>SUM(R157:R169)</f>
        <v>0</v>
      </c>
      <c r="T156" s="132">
        <f>SUM(T157:T169)</f>
        <v>0</v>
      </c>
      <c r="AR156" s="126" t="s">
        <v>83</v>
      </c>
      <c r="AT156" s="133" t="s">
        <v>75</v>
      </c>
      <c r="AU156" s="133" t="s">
        <v>83</v>
      </c>
      <c r="AY156" s="126" t="s">
        <v>282</v>
      </c>
      <c r="BK156" s="134">
        <f>SUM(BK157:BK169)</f>
        <v>0</v>
      </c>
    </row>
    <row r="157" spans="2:65" s="1" customFormat="1" ht="24.2" customHeight="1" x14ac:dyDescent="0.2">
      <c r="B157" s="32"/>
      <c r="C157" s="137" t="s">
        <v>202</v>
      </c>
      <c r="D157" s="137" t="s">
        <v>284</v>
      </c>
      <c r="E157" s="138" t="s">
        <v>4595</v>
      </c>
      <c r="F157" s="139" t="s">
        <v>4596</v>
      </c>
      <c r="G157" s="140" t="s">
        <v>2246</v>
      </c>
      <c r="H157" s="141">
        <v>1</v>
      </c>
      <c r="I157" s="142"/>
      <c r="J157" s="143">
        <f t="shared" ref="J157:J169" si="10">ROUND(I157*H157,2)</f>
        <v>0</v>
      </c>
      <c r="K157" s="144"/>
      <c r="L157" s="32"/>
      <c r="M157" s="145" t="s">
        <v>1</v>
      </c>
      <c r="N157" s="146" t="s">
        <v>41</v>
      </c>
      <c r="P157" s="147">
        <f t="shared" ref="P157:P169" si="11">O157*H157</f>
        <v>0</v>
      </c>
      <c r="Q157" s="147">
        <v>0</v>
      </c>
      <c r="R157" s="147">
        <f t="shared" ref="R157:R169" si="12">Q157*H157</f>
        <v>0</v>
      </c>
      <c r="S157" s="147">
        <v>0</v>
      </c>
      <c r="T157" s="148">
        <f t="shared" ref="T157:T169" si="13">S157*H157</f>
        <v>0</v>
      </c>
      <c r="AR157" s="149" t="s">
        <v>199</v>
      </c>
      <c r="AT157" s="149" t="s">
        <v>284</v>
      </c>
      <c r="AU157" s="149" t="s">
        <v>85</v>
      </c>
      <c r="AY157" s="17" t="s">
        <v>282</v>
      </c>
      <c r="BE157" s="150">
        <f t="shared" ref="BE157:BE169" si="14">IF(N157="základní",J157,0)</f>
        <v>0</v>
      </c>
      <c r="BF157" s="150">
        <f t="shared" ref="BF157:BF169" si="15">IF(N157="snížená",J157,0)</f>
        <v>0</v>
      </c>
      <c r="BG157" s="150">
        <f t="shared" ref="BG157:BG169" si="16">IF(N157="zákl. přenesená",J157,0)</f>
        <v>0</v>
      </c>
      <c r="BH157" s="150">
        <f t="shared" ref="BH157:BH169" si="17">IF(N157="sníž. přenesená",J157,0)</f>
        <v>0</v>
      </c>
      <c r="BI157" s="150">
        <f t="shared" ref="BI157:BI169" si="18">IF(N157="nulová",J157,0)</f>
        <v>0</v>
      </c>
      <c r="BJ157" s="17" t="s">
        <v>83</v>
      </c>
      <c r="BK157" s="150">
        <f t="shared" ref="BK157:BK169" si="19">ROUND(I157*H157,2)</f>
        <v>0</v>
      </c>
      <c r="BL157" s="17" t="s">
        <v>199</v>
      </c>
      <c r="BM157" s="149" t="s">
        <v>476</v>
      </c>
    </row>
    <row r="158" spans="2:65" s="1" customFormat="1" ht="33" customHeight="1" x14ac:dyDescent="0.2">
      <c r="B158" s="32"/>
      <c r="C158" s="137" t="s">
        <v>205</v>
      </c>
      <c r="D158" s="137" t="s">
        <v>284</v>
      </c>
      <c r="E158" s="138" t="s">
        <v>4597</v>
      </c>
      <c r="F158" s="139" t="s">
        <v>4598</v>
      </c>
      <c r="G158" s="140" t="s">
        <v>2246</v>
      </c>
      <c r="H158" s="141">
        <v>1</v>
      </c>
      <c r="I158" s="142"/>
      <c r="J158" s="143">
        <f t="shared" si="10"/>
        <v>0</v>
      </c>
      <c r="K158" s="144"/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199</v>
      </c>
      <c r="AT158" s="149" t="s">
        <v>284</v>
      </c>
      <c r="AU158" s="149" t="s">
        <v>85</v>
      </c>
      <c r="AY158" s="17" t="s">
        <v>282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199</v>
      </c>
      <c r="BM158" s="149" t="s">
        <v>487</v>
      </c>
    </row>
    <row r="159" spans="2:65" s="1" customFormat="1" ht="33" customHeight="1" x14ac:dyDescent="0.2">
      <c r="B159" s="32"/>
      <c r="C159" s="137" t="s">
        <v>416</v>
      </c>
      <c r="D159" s="137" t="s">
        <v>284</v>
      </c>
      <c r="E159" s="138" t="s">
        <v>4599</v>
      </c>
      <c r="F159" s="139" t="s">
        <v>4600</v>
      </c>
      <c r="G159" s="140" t="s">
        <v>2246</v>
      </c>
      <c r="H159" s="141">
        <v>1</v>
      </c>
      <c r="I159" s="142"/>
      <c r="J159" s="143">
        <f t="shared" si="10"/>
        <v>0</v>
      </c>
      <c r="K159" s="144"/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199</v>
      </c>
      <c r="AT159" s="149" t="s">
        <v>284</v>
      </c>
      <c r="AU159" s="149" t="s">
        <v>85</v>
      </c>
      <c r="AY159" s="17" t="s">
        <v>282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199</v>
      </c>
      <c r="BM159" s="149" t="s">
        <v>498</v>
      </c>
    </row>
    <row r="160" spans="2:65" s="1" customFormat="1" ht="33" customHeight="1" x14ac:dyDescent="0.2">
      <c r="B160" s="32"/>
      <c r="C160" s="137" t="s">
        <v>208</v>
      </c>
      <c r="D160" s="137" t="s">
        <v>284</v>
      </c>
      <c r="E160" s="138" t="s">
        <v>4601</v>
      </c>
      <c r="F160" s="139" t="s">
        <v>4602</v>
      </c>
      <c r="G160" s="140" t="s">
        <v>2246</v>
      </c>
      <c r="H160" s="141">
        <v>1</v>
      </c>
      <c r="I160" s="142"/>
      <c r="J160" s="143">
        <f t="shared" si="10"/>
        <v>0</v>
      </c>
      <c r="K160" s="144"/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199</v>
      </c>
      <c r="BM160" s="149" t="s">
        <v>508</v>
      </c>
    </row>
    <row r="161" spans="2:65" s="1" customFormat="1" ht="33" customHeight="1" x14ac:dyDescent="0.2">
      <c r="B161" s="32"/>
      <c r="C161" s="137" t="s">
        <v>7</v>
      </c>
      <c r="D161" s="137" t="s">
        <v>284</v>
      </c>
      <c r="E161" s="138" t="s">
        <v>4603</v>
      </c>
      <c r="F161" s="139" t="s">
        <v>4604</v>
      </c>
      <c r="G161" s="140" t="s">
        <v>2246</v>
      </c>
      <c r="H161" s="141">
        <v>1</v>
      </c>
      <c r="I161" s="142"/>
      <c r="J161" s="143">
        <f t="shared" si="10"/>
        <v>0</v>
      </c>
      <c r="K161" s="144"/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199</v>
      </c>
      <c r="AT161" s="149" t="s">
        <v>284</v>
      </c>
      <c r="AU161" s="149" t="s">
        <v>85</v>
      </c>
      <c r="AY161" s="17" t="s">
        <v>282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199</v>
      </c>
      <c r="BM161" s="149" t="s">
        <v>518</v>
      </c>
    </row>
    <row r="162" spans="2:65" s="1" customFormat="1" ht="33" customHeight="1" x14ac:dyDescent="0.2">
      <c r="B162" s="32"/>
      <c r="C162" s="137" t="s">
        <v>222</v>
      </c>
      <c r="D162" s="137" t="s">
        <v>284</v>
      </c>
      <c r="E162" s="138" t="s">
        <v>4605</v>
      </c>
      <c r="F162" s="139" t="s">
        <v>4606</v>
      </c>
      <c r="G162" s="140" t="s">
        <v>2246</v>
      </c>
      <c r="H162" s="141">
        <v>1</v>
      </c>
      <c r="I162" s="142"/>
      <c r="J162" s="143">
        <f t="shared" si="10"/>
        <v>0</v>
      </c>
      <c r="K162" s="144"/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199</v>
      </c>
      <c r="BM162" s="149" t="s">
        <v>528</v>
      </c>
    </row>
    <row r="163" spans="2:65" s="1" customFormat="1" ht="33" customHeight="1" x14ac:dyDescent="0.2">
      <c r="B163" s="32"/>
      <c r="C163" s="137" t="s">
        <v>447</v>
      </c>
      <c r="D163" s="137" t="s">
        <v>284</v>
      </c>
      <c r="E163" s="138" t="s">
        <v>4607</v>
      </c>
      <c r="F163" s="139" t="s">
        <v>4608</v>
      </c>
      <c r="G163" s="140" t="s">
        <v>2246</v>
      </c>
      <c r="H163" s="141">
        <v>1</v>
      </c>
      <c r="I163" s="142"/>
      <c r="J163" s="143">
        <f t="shared" si="10"/>
        <v>0</v>
      </c>
      <c r="K163" s="144"/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199</v>
      </c>
      <c r="BM163" s="149" t="s">
        <v>545</v>
      </c>
    </row>
    <row r="164" spans="2:65" s="1" customFormat="1" ht="33" customHeight="1" x14ac:dyDescent="0.2">
      <c r="B164" s="32"/>
      <c r="C164" s="137" t="s">
        <v>453</v>
      </c>
      <c r="D164" s="137" t="s">
        <v>284</v>
      </c>
      <c r="E164" s="138" t="s">
        <v>4609</v>
      </c>
      <c r="F164" s="139" t="s">
        <v>4610</v>
      </c>
      <c r="G164" s="140" t="s">
        <v>2246</v>
      </c>
      <c r="H164" s="141">
        <v>1</v>
      </c>
      <c r="I164" s="142"/>
      <c r="J164" s="143">
        <f t="shared" si="10"/>
        <v>0</v>
      </c>
      <c r="K164" s="144"/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199</v>
      </c>
      <c r="AT164" s="149" t="s">
        <v>284</v>
      </c>
      <c r="AU164" s="149" t="s">
        <v>85</v>
      </c>
      <c r="AY164" s="17" t="s">
        <v>282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199</v>
      </c>
      <c r="BM164" s="149" t="s">
        <v>555</v>
      </c>
    </row>
    <row r="165" spans="2:65" s="1" customFormat="1" ht="33" customHeight="1" x14ac:dyDescent="0.2">
      <c r="B165" s="32"/>
      <c r="C165" s="137" t="s">
        <v>459</v>
      </c>
      <c r="D165" s="137" t="s">
        <v>284</v>
      </c>
      <c r="E165" s="138" t="s">
        <v>4611</v>
      </c>
      <c r="F165" s="139" t="s">
        <v>4612</v>
      </c>
      <c r="G165" s="140" t="s">
        <v>2246</v>
      </c>
      <c r="H165" s="141">
        <v>1</v>
      </c>
      <c r="I165" s="142"/>
      <c r="J165" s="143">
        <f t="shared" si="10"/>
        <v>0</v>
      </c>
      <c r="K165" s="144"/>
      <c r="L165" s="32"/>
      <c r="M165" s="145" t="s">
        <v>1</v>
      </c>
      <c r="N165" s="146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199</v>
      </c>
      <c r="AT165" s="149" t="s">
        <v>284</v>
      </c>
      <c r="AU165" s="149" t="s">
        <v>85</v>
      </c>
      <c r="AY165" s="17" t="s">
        <v>282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199</v>
      </c>
      <c r="BM165" s="149" t="s">
        <v>566</v>
      </c>
    </row>
    <row r="166" spans="2:65" s="1" customFormat="1" ht="33" customHeight="1" x14ac:dyDescent="0.2">
      <c r="B166" s="32"/>
      <c r="C166" s="137" t="s">
        <v>463</v>
      </c>
      <c r="D166" s="137" t="s">
        <v>284</v>
      </c>
      <c r="E166" s="138" t="s">
        <v>4613</v>
      </c>
      <c r="F166" s="139" t="s">
        <v>4614</v>
      </c>
      <c r="G166" s="140" t="s">
        <v>2246</v>
      </c>
      <c r="H166" s="141">
        <v>1</v>
      </c>
      <c r="I166" s="142"/>
      <c r="J166" s="143">
        <f t="shared" si="10"/>
        <v>0</v>
      </c>
      <c r="K166" s="144"/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199</v>
      </c>
      <c r="BM166" s="149" t="s">
        <v>580</v>
      </c>
    </row>
    <row r="167" spans="2:65" s="1" customFormat="1" ht="33" customHeight="1" x14ac:dyDescent="0.2">
      <c r="B167" s="32"/>
      <c r="C167" s="137" t="s">
        <v>468</v>
      </c>
      <c r="D167" s="137" t="s">
        <v>284</v>
      </c>
      <c r="E167" s="138" t="s">
        <v>4615</v>
      </c>
      <c r="F167" s="139" t="s">
        <v>4616</v>
      </c>
      <c r="G167" s="140" t="s">
        <v>2246</v>
      </c>
      <c r="H167" s="141">
        <v>1</v>
      </c>
      <c r="I167" s="142"/>
      <c r="J167" s="143">
        <f t="shared" si="10"/>
        <v>0</v>
      </c>
      <c r="K167" s="144"/>
      <c r="L167" s="32"/>
      <c r="M167" s="145" t="s">
        <v>1</v>
      </c>
      <c r="N167" s="146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199</v>
      </c>
      <c r="AT167" s="149" t="s">
        <v>284</v>
      </c>
      <c r="AU167" s="149" t="s">
        <v>85</v>
      </c>
      <c r="AY167" s="17" t="s">
        <v>282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199</v>
      </c>
      <c r="BM167" s="149" t="s">
        <v>615</v>
      </c>
    </row>
    <row r="168" spans="2:65" s="1" customFormat="1" ht="33" customHeight="1" x14ac:dyDescent="0.2">
      <c r="B168" s="32"/>
      <c r="C168" s="137" t="s">
        <v>476</v>
      </c>
      <c r="D168" s="137" t="s">
        <v>284</v>
      </c>
      <c r="E168" s="138" t="s">
        <v>4617</v>
      </c>
      <c r="F168" s="139" t="s">
        <v>4618</v>
      </c>
      <c r="G168" s="140" t="s">
        <v>2246</v>
      </c>
      <c r="H168" s="141">
        <v>1</v>
      </c>
      <c r="I168" s="142"/>
      <c r="J168" s="143">
        <f t="shared" si="10"/>
        <v>0</v>
      </c>
      <c r="K168" s="144"/>
      <c r="L168" s="32"/>
      <c r="M168" s="145" t="s">
        <v>1</v>
      </c>
      <c r="N168" s="146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199</v>
      </c>
      <c r="AT168" s="149" t="s">
        <v>284</v>
      </c>
      <c r="AU168" s="149" t="s">
        <v>85</v>
      </c>
      <c r="AY168" s="17" t="s">
        <v>282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199</v>
      </c>
      <c r="BM168" s="149" t="s">
        <v>623</v>
      </c>
    </row>
    <row r="169" spans="2:65" s="1" customFormat="1" ht="37.9" customHeight="1" x14ac:dyDescent="0.2">
      <c r="B169" s="32"/>
      <c r="C169" s="137" t="s">
        <v>482</v>
      </c>
      <c r="D169" s="137" t="s">
        <v>284</v>
      </c>
      <c r="E169" s="138" t="s">
        <v>4619</v>
      </c>
      <c r="F169" s="139" t="s">
        <v>4620</v>
      </c>
      <c r="G169" s="140" t="s">
        <v>2246</v>
      </c>
      <c r="H169" s="141">
        <v>1</v>
      </c>
      <c r="I169" s="142"/>
      <c r="J169" s="143">
        <f t="shared" si="10"/>
        <v>0</v>
      </c>
      <c r="K169" s="144"/>
      <c r="L169" s="32"/>
      <c r="M169" s="145" t="s">
        <v>1</v>
      </c>
      <c r="N169" s="146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199</v>
      </c>
      <c r="AT169" s="149" t="s">
        <v>284</v>
      </c>
      <c r="AU169" s="149" t="s">
        <v>85</v>
      </c>
      <c r="AY169" s="17" t="s">
        <v>282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199</v>
      </c>
      <c r="BM169" s="149" t="s">
        <v>631</v>
      </c>
    </row>
    <row r="170" spans="2:65" s="11" customFormat="1" ht="22.9" customHeight="1" x14ac:dyDescent="0.2">
      <c r="B170" s="125"/>
      <c r="D170" s="126" t="s">
        <v>75</v>
      </c>
      <c r="E170" s="135" t="s">
        <v>105</v>
      </c>
      <c r="F170" s="135" t="s">
        <v>4621</v>
      </c>
      <c r="I170" s="128"/>
      <c r="J170" s="136">
        <f>BK170</f>
        <v>0</v>
      </c>
      <c r="L170" s="125"/>
      <c r="M170" s="130"/>
      <c r="P170" s="131">
        <f>SUM(P171:P175)</f>
        <v>0</v>
      </c>
      <c r="R170" s="131">
        <f>SUM(R171:R175)</f>
        <v>0</v>
      </c>
      <c r="T170" s="132">
        <f>SUM(T171:T175)</f>
        <v>0</v>
      </c>
      <c r="AR170" s="126" t="s">
        <v>83</v>
      </c>
      <c r="AT170" s="133" t="s">
        <v>75</v>
      </c>
      <c r="AU170" s="133" t="s">
        <v>83</v>
      </c>
      <c r="AY170" s="126" t="s">
        <v>282</v>
      </c>
      <c r="BK170" s="134">
        <f>SUM(BK171:BK175)</f>
        <v>0</v>
      </c>
    </row>
    <row r="171" spans="2:65" s="1" customFormat="1" ht="16.5" customHeight="1" x14ac:dyDescent="0.2">
      <c r="B171" s="32"/>
      <c r="C171" s="137" t="s">
        <v>487</v>
      </c>
      <c r="D171" s="137" t="s">
        <v>284</v>
      </c>
      <c r="E171" s="138" t="s">
        <v>4262</v>
      </c>
      <c r="F171" s="139" t="s">
        <v>4263</v>
      </c>
      <c r="G171" s="140" t="s">
        <v>471</v>
      </c>
      <c r="H171" s="141">
        <v>31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199</v>
      </c>
      <c r="AT171" s="149" t="s">
        <v>284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199</v>
      </c>
      <c r="BM171" s="149" t="s">
        <v>639</v>
      </c>
    </row>
    <row r="172" spans="2:65" s="1" customFormat="1" ht="16.5" customHeight="1" x14ac:dyDescent="0.2">
      <c r="B172" s="32"/>
      <c r="C172" s="137" t="s">
        <v>493</v>
      </c>
      <c r="D172" s="137" t="s">
        <v>284</v>
      </c>
      <c r="E172" s="138" t="s">
        <v>4622</v>
      </c>
      <c r="F172" s="139" t="s">
        <v>4623</v>
      </c>
      <c r="G172" s="140" t="s">
        <v>471</v>
      </c>
      <c r="H172" s="141">
        <v>106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199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199</v>
      </c>
      <c r="BM172" s="149" t="s">
        <v>647</v>
      </c>
    </row>
    <row r="173" spans="2:65" s="1" customFormat="1" ht="16.5" customHeight="1" x14ac:dyDescent="0.2">
      <c r="B173" s="32"/>
      <c r="C173" s="137" t="s">
        <v>498</v>
      </c>
      <c r="D173" s="137" t="s">
        <v>284</v>
      </c>
      <c r="E173" s="138" t="s">
        <v>4622</v>
      </c>
      <c r="F173" s="139" t="s">
        <v>4623</v>
      </c>
      <c r="G173" s="140" t="s">
        <v>471</v>
      </c>
      <c r="H173" s="141">
        <v>93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199</v>
      </c>
      <c r="AT173" s="149" t="s">
        <v>284</v>
      </c>
      <c r="AU173" s="149" t="s">
        <v>85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199</v>
      </c>
      <c r="BM173" s="149" t="s">
        <v>655</v>
      </c>
    </row>
    <row r="174" spans="2:65" s="1" customFormat="1" ht="16.5" customHeight="1" x14ac:dyDescent="0.2">
      <c r="B174" s="32"/>
      <c r="C174" s="137" t="s">
        <v>503</v>
      </c>
      <c r="D174" s="137" t="s">
        <v>284</v>
      </c>
      <c r="E174" s="138" t="s">
        <v>4268</v>
      </c>
      <c r="F174" s="139" t="s">
        <v>4269</v>
      </c>
      <c r="G174" s="140" t="s">
        <v>471</v>
      </c>
      <c r="H174" s="141">
        <v>1.5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199</v>
      </c>
      <c r="AT174" s="149" t="s">
        <v>284</v>
      </c>
      <c r="AU174" s="149" t="s">
        <v>85</v>
      </c>
      <c r="AY174" s="17" t="s">
        <v>282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199</v>
      </c>
      <c r="BM174" s="149" t="s">
        <v>663</v>
      </c>
    </row>
    <row r="175" spans="2:65" s="1" customFormat="1" ht="16.5" customHeight="1" x14ac:dyDescent="0.2">
      <c r="B175" s="32"/>
      <c r="C175" s="137" t="s">
        <v>508</v>
      </c>
      <c r="D175" s="137" t="s">
        <v>284</v>
      </c>
      <c r="E175" s="138" t="s">
        <v>4624</v>
      </c>
      <c r="F175" s="139" t="s">
        <v>4625</v>
      </c>
      <c r="G175" s="140" t="s">
        <v>471</v>
      </c>
      <c r="H175" s="141">
        <v>231.5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199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199</v>
      </c>
      <c r="BM175" s="149" t="s">
        <v>671</v>
      </c>
    </row>
    <row r="176" spans="2:65" s="11" customFormat="1" ht="22.9" customHeight="1" x14ac:dyDescent="0.2">
      <c r="B176" s="125"/>
      <c r="D176" s="126" t="s">
        <v>75</v>
      </c>
      <c r="E176" s="135" t="s">
        <v>288</v>
      </c>
      <c r="F176" s="135" t="s">
        <v>4626</v>
      </c>
      <c r="I176" s="128"/>
      <c r="J176" s="136">
        <f>BK176</f>
        <v>0</v>
      </c>
      <c r="L176" s="125"/>
      <c r="M176" s="130"/>
      <c r="P176" s="131">
        <f>SUM(P177:P188)</f>
        <v>0</v>
      </c>
      <c r="R176" s="131">
        <f>SUM(R177:R188)</f>
        <v>0</v>
      </c>
      <c r="T176" s="132">
        <f>SUM(T177:T188)</f>
        <v>0</v>
      </c>
      <c r="AR176" s="126" t="s">
        <v>83</v>
      </c>
      <c r="AT176" s="133" t="s">
        <v>75</v>
      </c>
      <c r="AU176" s="133" t="s">
        <v>83</v>
      </c>
      <c r="AY176" s="126" t="s">
        <v>282</v>
      </c>
      <c r="BK176" s="134">
        <f>SUM(BK177:BK188)</f>
        <v>0</v>
      </c>
    </row>
    <row r="177" spans="2:65" s="1" customFormat="1" ht="21.75" customHeight="1" x14ac:dyDescent="0.2">
      <c r="B177" s="32"/>
      <c r="C177" s="137" t="s">
        <v>513</v>
      </c>
      <c r="D177" s="137" t="s">
        <v>284</v>
      </c>
      <c r="E177" s="138" t="s">
        <v>4627</v>
      </c>
      <c r="F177" s="139" t="s">
        <v>4628</v>
      </c>
      <c r="G177" s="140" t="s">
        <v>2246</v>
      </c>
      <c r="H177" s="141">
        <v>3</v>
      </c>
      <c r="I177" s="142"/>
      <c r="J177" s="143">
        <f t="shared" ref="J177:J188" si="20">ROUND(I177*H177,2)</f>
        <v>0</v>
      </c>
      <c r="K177" s="144"/>
      <c r="L177" s="32"/>
      <c r="M177" s="145" t="s">
        <v>1</v>
      </c>
      <c r="N177" s="146" t="s">
        <v>41</v>
      </c>
      <c r="P177" s="147">
        <f t="shared" ref="P177:P188" si="21">O177*H177</f>
        <v>0</v>
      </c>
      <c r="Q177" s="147">
        <v>0</v>
      </c>
      <c r="R177" s="147">
        <f t="shared" ref="R177:R188" si="22">Q177*H177</f>
        <v>0</v>
      </c>
      <c r="S177" s="147">
        <v>0</v>
      </c>
      <c r="T177" s="148">
        <f t="shared" ref="T177:T188" si="23">S177*H177</f>
        <v>0</v>
      </c>
      <c r="AR177" s="149" t="s">
        <v>199</v>
      </c>
      <c r="AT177" s="149" t="s">
        <v>284</v>
      </c>
      <c r="AU177" s="149" t="s">
        <v>85</v>
      </c>
      <c r="AY177" s="17" t="s">
        <v>282</v>
      </c>
      <c r="BE177" s="150">
        <f t="shared" ref="BE177:BE188" si="24">IF(N177="základní",J177,0)</f>
        <v>0</v>
      </c>
      <c r="BF177" s="150">
        <f t="shared" ref="BF177:BF188" si="25">IF(N177="snížená",J177,0)</f>
        <v>0</v>
      </c>
      <c r="BG177" s="150">
        <f t="shared" ref="BG177:BG188" si="26">IF(N177="zákl. přenesená",J177,0)</f>
        <v>0</v>
      </c>
      <c r="BH177" s="150">
        <f t="shared" ref="BH177:BH188" si="27">IF(N177="sníž. přenesená",J177,0)</f>
        <v>0</v>
      </c>
      <c r="BI177" s="150">
        <f t="shared" ref="BI177:BI188" si="28">IF(N177="nulová",J177,0)</f>
        <v>0</v>
      </c>
      <c r="BJ177" s="17" t="s">
        <v>83</v>
      </c>
      <c r="BK177" s="150">
        <f t="shared" ref="BK177:BK188" si="29">ROUND(I177*H177,2)</f>
        <v>0</v>
      </c>
      <c r="BL177" s="17" t="s">
        <v>199</v>
      </c>
      <c r="BM177" s="149" t="s">
        <v>679</v>
      </c>
    </row>
    <row r="178" spans="2:65" s="1" customFormat="1" ht="21.75" customHeight="1" x14ac:dyDescent="0.2">
      <c r="B178" s="32"/>
      <c r="C178" s="137" t="s">
        <v>518</v>
      </c>
      <c r="D178" s="137" t="s">
        <v>284</v>
      </c>
      <c r="E178" s="138" t="s">
        <v>4629</v>
      </c>
      <c r="F178" s="139" t="s">
        <v>4630</v>
      </c>
      <c r="G178" s="140" t="s">
        <v>2246</v>
      </c>
      <c r="H178" s="141">
        <v>2</v>
      </c>
      <c r="I178" s="142"/>
      <c r="J178" s="143">
        <f t="shared" si="20"/>
        <v>0</v>
      </c>
      <c r="K178" s="144"/>
      <c r="L178" s="32"/>
      <c r="M178" s="145" t="s">
        <v>1</v>
      </c>
      <c r="N178" s="146" t="s">
        <v>41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199</v>
      </c>
      <c r="AT178" s="149" t="s">
        <v>284</v>
      </c>
      <c r="AU178" s="149" t="s">
        <v>85</v>
      </c>
      <c r="AY178" s="17" t="s">
        <v>282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199</v>
      </c>
      <c r="BM178" s="149" t="s">
        <v>689</v>
      </c>
    </row>
    <row r="179" spans="2:65" s="1" customFormat="1" ht="16.5" customHeight="1" x14ac:dyDescent="0.2">
      <c r="B179" s="32"/>
      <c r="C179" s="137" t="s">
        <v>523</v>
      </c>
      <c r="D179" s="137" t="s">
        <v>284</v>
      </c>
      <c r="E179" s="138" t="s">
        <v>4631</v>
      </c>
      <c r="F179" s="139" t="s">
        <v>4632</v>
      </c>
      <c r="G179" s="140" t="s">
        <v>2246</v>
      </c>
      <c r="H179" s="141">
        <v>2</v>
      </c>
      <c r="I179" s="142"/>
      <c r="J179" s="143">
        <f t="shared" si="20"/>
        <v>0</v>
      </c>
      <c r="K179" s="144"/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199</v>
      </c>
      <c r="AT179" s="149" t="s">
        <v>284</v>
      </c>
      <c r="AU179" s="149" t="s">
        <v>85</v>
      </c>
      <c r="AY179" s="17" t="s">
        <v>282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199</v>
      </c>
      <c r="BM179" s="149" t="s">
        <v>699</v>
      </c>
    </row>
    <row r="180" spans="2:65" s="1" customFormat="1" ht="16.5" customHeight="1" x14ac:dyDescent="0.2">
      <c r="B180" s="32"/>
      <c r="C180" s="137" t="s">
        <v>528</v>
      </c>
      <c r="D180" s="137" t="s">
        <v>284</v>
      </c>
      <c r="E180" s="138" t="s">
        <v>4633</v>
      </c>
      <c r="F180" s="139" t="s">
        <v>4634</v>
      </c>
      <c r="G180" s="140" t="s">
        <v>2246</v>
      </c>
      <c r="H180" s="141">
        <v>1</v>
      </c>
      <c r="I180" s="142"/>
      <c r="J180" s="143">
        <f t="shared" si="20"/>
        <v>0</v>
      </c>
      <c r="K180" s="144"/>
      <c r="L180" s="32"/>
      <c r="M180" s="145" t="s">
        <v>1</v>
      </c>
      <c r="N180" s="146" t="s">
        <v>41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AR180" s="149" t="s">
        <v>199</v>
      </c>
      <c r="AT180" s="149" t="s">
        <v>284</v>
      </c>
      <c r="AU180" s="149" t="s">
        <v>85</v>
      </c>
      <c r="AY180" s="17" t="s">
        <v>282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7" t="s">
        <v>83</v>
      </c>
      <c r="BK180" s="150">
        <f t="shared" si="29"/>
        <v>0</v>
      </c>
      <c r="BL180" s="17" t="s">
        <v>199</v>
      </c>
      <c r="BM180" s="149" t="s">
        <v>709</v>
      </c>
    </row>
    <row r="181" spans="2:65" s="1" customFormat="1" ht="16.5" customHeight="1" x14ac:dyDescent="0.2">
      <c r="B181" s="32"/>
      <c r="C181" s="137" t="s">
        <v>539</v>
      </c>
      <c r="D181" s="137" t="s">
        <v>284</v>
      </c>
      <c r="E181" s="138" t="s">
        <v>4635</v>
      </c>
      <c r="F181" s="139" t="s">
        <v>4636</v>
      </c>
      <c r="G181" s="140" t="s">
        <v>2246</v>
      </c>
      <c r="H181" s="141">
        <v>2</v>
      </c>
      <c r="I181" s="142"/>
      <c r="J181" s="143">
        <f t="shared" si="20"/>
        <v>0</v>
      </c>
      <c r="K181" s="144"/>
      <c r="L181" s="32"/>
      <c r="M181" s="145" t="s">
        <v>1</v>
      </c>
      <c r="N181" s="146" t="s">
        <v>41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199</v>
      </c>
      <c r="AT181" s="149" t="s">
        <v>284</v>
      </c>
      <c r="AU181" s="149" t="s">
        <v>85</v>
      </c>
      <c r="AY181" s="17" t="s">
        <v>282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7" t="s">
        <v>83</v>
      </c>
      <c r="BK181" s="150">
        <f t="shared" si="29"/>
        <v>0</v>
      </c>
      <c r="BL181" s="17" t="s">
        <v>199</v>
      </c>
      <c r="BM181" s="149" t="s">
        <v>736</v>
      </c>
    </row>
    <row r="182" spans="2:65" s="1" customFormat="1" ht="16.5" customHeight="1" x14ac:dyDescent="0.2">
      <c r="B182" s="32"/>
      <c r="C182" s="137" t="s">
        <v>545</v>
      </c>
      <c r="D182" s="137" t="s">
        <v>284</v>
      </c>
      <c r="E182" s="138" t="s">
        <v>4637</v>
      </c>
      <c r="F182" s="139" t="s">
        <v>4638</v>
      </c>
      <c r="G182" s="140" t="s">
        <v>2246</v>
      </c>
      <c r="H182" s="141">
        <v>1</v>
      </c>
      <c r="I182" s="142"/>
      <c r="J182" s="143">
        <f t="shared" si="20"/>
        <v>0</v>
      </c>
      <c r="K182" s="144"/>
      <c r="L182" s="32"/>
      <c r="M182" s="145" t="s">
        <v>1</v>
      </c>
      <c r="N182" s="146" t="s">
        <v>41</v>
      </c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AR182" s="149" t="s">
        <v>199</v>
      </c>
      <c r="AT182" s="149" t="s">
        <v>284</v>
      </c>
      <c r="AU182" s="149" t="s">
        <v>85</v>
      </c>
      <c r="AY182" s="17" t="s">
        <v>282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7" t="s">
        <v>83</v>
      </c>
      <c r="BK182" s="150">
        <f t="shared" si="29"/>
        <v>0</v>
      </c>
      <c r="BL182" s="17" t="s">
        <v>199</v>
      </c>
      <c r="BM182" s="149" t="s">
        <v>749</v>
      </c>
    </row>
    <row r="183" spans="2:65" s="1" customFormat="1" ht="16.5" customHeight="1" x14ac:dyDescent="0.2">
      <c r="B183" s="32"/>
      <c r="C183" s="137" t="s">
        <v>550</v>
      </c>
      <c r="D183" s="137" t="s">
        <v>284</v>
      </c>
      <c r="E183" s="138" t="s">
        <v>4639</v>
      </c>
      <c r="F183" s="139" t="s">
        <v>4640</v>
      </c>
      <c r="G183" s="140" t="s">
        <v>2246</v>
      </c>
      <c r="H183" s="141">
        <v>1</v>
      </c>
      <c r="I183" s="142"/>
      <c r="J183" s="143">
        <f t="shared" si="20"/>
        <v>0</v>
      </c>
      <c r="K183" s="144"/>
      <c r="L183" s="32"/>
      <c r="M183" s="145" t="s">
        <v>1</v>
      </c>
      <c r="N183" s="146" t="s">
        <v>41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199</v>
      </c>
      <c r="AT183" s="149" t="s">
        <v>284</v>
      </c>
      <c r="AU183" s="149" t="s">
        <v>85</v>
      </c>
      <c r="AY183" s="17" t="s">
        <v>282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7" t="s">
        <v>83</v>
      </c>
      <c r="BK183" s="150">
        <f t="shared" si="29"/>
        <v>0</v>
      </c>
      <c r="BL183" s="17" t="s">
        <v>199</v>
      </c>
      <c r="BM183" s="149" t="s">
        <v>765</v>
      </c>
    </row>
    <row r="184" spans="2:65" s="1" customFormat="1" ht="16.5" customHeight="1" x14ac:dyDescent="0.2">
      <c r="B184" s="32"/>
      <c r="C184" s="137" t="s">
        <v>555</v>
      </c>
      <c r="D184" s="137" t="s">
        <v>284</v>
      </c>
      <c r="E184" s="138" t="s">
        <v>4641</v>
      </c>
      <c r="F184" s="139" t="s">
        <v>4642</v>
      </c>
      <c r="G184" s="140" t="s">
        <v>2246</v>
      </c>
      <c r="H184" s="141">
        <v>1</v>
      </c>
      <c r="I184" s="142"/>
      <c r="J184" s="143">
        <f t="shared" si="20"/>
        <v>0</v>
      </c>
      <c r="K184" s="144"/>
      <c r="L184" s="32"/>
      <c r="M184" s="145" t="s">
        <v>1</v>
      </c>
      <c r="N184" s="146" t="s">
        <v>41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199</v>
      </c>
      <c r="AT184" s="149" t="s">
        <v>284</v>
      </c>
      <c r="AU184" s="149" t="s">
        <v>85</v>
      </c>
      <c r="AY184" s="17" t="s">
        <v>282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199</v>
      </c>
      <c r="BM184" s="149" t="s">
        <v>775</v>
      </c>
    </row>
    <row r="185" spans="2:65" s="1" customFormat="1" ht="21.75" customHeight="1" x14ac:dyDescent="0.2">
      <c r="B185" s="32"/>
      <c r="C185" s="137" t="s">
        <v>560</v>
      </c>
      <c r="D185" s="137" t="s">
        <v>284</v>
      </c>
      <c r="E185" s="138" t="s">
        <v>4643</v>
      </c>
      <c r="F185" s="139" t="s">
        <v>4644</v>
      </c>
      <c r="G185" s="140" t="s">
        <v>2246</v>
      </c>
      <c r="H185" s="141">
        <v>2</v>
      </c>
      <c r="I185" s="142"/>
      <c r="J185" s="143">
        <f t="shared" si="20"/>
        <v>0</v>
      </c>
      <c r="K185" s="144"/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199</v>
      </c>
      <c r="AT185" s="149" t="s">
        <v>284</v>
      </c>
      <c r="AU185" s="149" t="s">
        <v>85</v>
      </c>
      <c r="AY185" s="17" t="s">
        <v>282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199</v>
      </c>
      <c r="BM185" s="149" t="s">
        <v>784</v>
      </c>
    </row>
    <row r="186" spans="2:65" s="1" customFormat="1" ht="24.2" customHeight="1" x14ac:dyDescent="0.2">
      <c r="B186" s="32"/>
      <c r="C186" s="137" t="s">
        <v>566</v>
      </c>
      <c r="D186" s="137" t="s">
        <v>284</v>
      </c>
      <c r="E186" s="138" t="s">
        <v>4645</v>
      </c>
      <c r="F186" s="139" t="s">
        <v>4646</v>
      </c>
      <c r="G186" s="140" t="s">
        <v>3565</v>
      </c>
      <c r="H186" s="141">
        <v>1</v>
      </c>
      <c r="I186" s="142"/>
      <c r="J186" s="143">
        <f t="shared" si="20"/>
        <v>0</v>
      </c>
      <c r="K186" s="144"/>
      <c r="L186" s="32"/>
      <c r="M186" s="145" t="s">
        <v>1</v>
      </c>
      <c r="N186" s="146" t="s">
        <v>41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199</v>
      </c>
      <c r="AT186" s="149" t="s">
        <v>284</v>
      </c>
      <c r="AU186" s="149" t="s">
        <v>85</v>
      </c>
      <c r="AY186" s="17" t="s">
        <v>282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199</v>
      </c>
      <c r="BM186" s="149" t="s">
        <v>795</v>
      </c>
    </row>
    <row r="187" spans="2:65" s="1" customFormat="1" ht="16.5" customHeight="1" x14ac:dyDescent="0.2">
      <c r="B187" s="32"/>
      <c r="C187" s="137" t="s">
        <v>574</v>
      </c>
      <c r="D187" s="137" t="s">
        <v>284</v>
      </c>
      <c r="E187" s="138" t="s">
        <v>4647</v>
      </c>
      <c r="F187" s="139" t="s">
        <v>4648</v>
      </c>
      <c r="G187" s="140" t="s">
        <v>471</v>
      </c>
      <c r="H187" s="141">
        <v>2</v>
      </c>
      <c r="I187" s="142"/>
      <c r="J187" s="143">
        <f t="shared" si="20"/>
        <v>0</v>
      </c>
      <c r="K187" s="144"/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199</v>
      </c>
      <c r="AT187" s="149" t="s">
        <v>284</v>
      </c>
      <c r="AU187" s="149" t="s">
        <v>85</v>
      </c>
      <c r="AY187" s="17" t="s">
        <v>282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199</v>
      </c>
      <c r="BM187" s="149" t="s">
        <v>809</v>
      </c>
    </row>
    <row r="188" spans="2:65" s="1" customFormat="1" ht="16.5" customHeight="1" x14ac:dyDescent="0.2">
      <c r="B188" s="32"/>
      <c r="C188" s="137" t="s">
        <v>580</v>
      </c>
      <c r="D188" s="137" t="s">
        <v>284</v>
      </c>
      <c r="E188" s="138" t="s">
        <v>4649</v>
      </c>
      <c r="F188" s="139" t="s">
        <v>4650</v>
      </c>
      <c r="G188" s="140" t="s">
        <v>2246</v>
      </c>
      <c r="H188" s="141">
        <v>1</v>
      </c>
      <c r="I188" s="142"/>
      <c r="J188" s="143">
        <f t="shared" si="20"/>
        <v>0</v>
      </c>
      <c r="K188" s="144"/>
      <c r="L188" s="32"/>
      <c r="M188" s="145" t="s">
        <v>1</v>
      </c>
      <c r="N188" s="146" t="s">
        <v>41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199</v>
      </c>
      <c r="AT188" s="149" t="s">
        <v>284</v>
      </c>
      <c r="AU188" s="149" t="s">
        <v>85</v>
      </c>
      <c r="AY188" s="17" t="s">
        <v>282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199</v>
      </c>
      <c r="BM188" s="149" t="s">
        <v>817</v>
      </c>
    </row>
    <row r="189" spans="2:65" s="11" customFormat="1" ht="22.9" customHeight="1" x14ac:dyDescent="0.2">
      <c r="B189" s="125"/>
      <c r="D189" s="126" t="s">
        <v>75</v>
      </c>
      <c r="E189" s="135" t="s">
        <v>330</v>
      </c>
      <c r="F189" s="135" t="s">
        <v>4341</v>
      </c>
      <c r="I189" s="128"/>
      <c r="J189" s="136">
        <f>BK189</f>
        <v>0</v>
      </c>
      <c r="L189" s="125"/>
      <c r="M189" s="130"/>
      <c r="P189" s="131">
        <f>SUM(P190:P192)</f>
        <v>0</v>
      </c>
      <c r="R189" s="131">
        <f>SUM(R190:R192)</f>
        <v>0</v>
      </c>
      <c r="T189" s="132">
        <f>SUM(T190:T192)</f>
        <v>0</v>
      </c>
      <c r="AR189" s="126" t="s">
        <v>83</v>
      </c>
      <c r="AT189" s="133" t="s">
        <v>75</v>
      </c>
      <c r="AU189" s="133" t="s">
        <v>83</v>
      </c>
      <c r="AY189" s="126" t="s">
        <v>282</v>
      </c>
      <c r="BK189" s="134">
        <f>SUM(BK190:BK192)</f>
        <v>0</v>
      </c>
    </row>
    <row r="190" spans="2:65" s="1" customFormat="1" ht="16.5" customHeight="1" x14ac:dyDescent="0.2">
      <c r="B190" s="32"/>
      <c r="C190" s="137" t="s">
        <v>610</v>
      </c>
      <c r="D190" s="137" t="s">
        <v>284</v>
      </c>
      <c r="E190" s="138" t="s">
        <v>4342</v>
      </c>
      <c r="F190" s="139" t="s">
        <v>4343</v>
      </c>
      <c r="G190" s="140" t="s">
        <v>2246</v>
      </c>
      <c r="H190" s="141">
        <v>2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199</v>
      </c>
      <c r="AT190" s="149" t="s">
        <v>284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199</v>
      </c>
      <c r="BM190" s="149" t="s">
        <v>826</v>
      </c>
    </row>
    <row r="191" spans="2:65" s="1" customFormat="1" ht="33" customHeight="1" x14ac:dyDescent="0.2">
      <c r="B191" s="32"/>
      <c r="C191" s="137" t="s">
        <v>615</v>
      </c>
      <c r="D191" s="137" t="s">
        <v>284</v>
      </c>
      <c r="E191" s="138" t="s">
        <v>4651</v>
      </c>
      <c r="F191" s="139" t="s">
        <v>4652</v>
      </c>
      <c r="G191" s="140" t="s">
        <v>2246</v>
      </c>
      <c r="H191" s="141">
        <v>1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199</v>
      </c>
      <c r="AT191" s="149" t="s">
        <v>284</v>
      </c>
      <c r="AU191" s="149" t="s">
        <v>85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199</v>
      </c>
      <c r="BM191" s="149" t="s">
        <v>836</v>
      </c>
    </row>
    <row r="192" spans="2:65" s="1" customFormat="1" ht="33" customHeight="1" x14ac:dyDescent="0.2">
      <c r="B192" s="32"/>
      <c r="C192" s="137" t="s">
        <v>619</v>
      </c>
      <c r="D192" s="137" t="s">
        <v>284</v>
      </c>
      <c r="E192" s="138" t="s">
        <v>4653</v>
      </c>
      <c r="F192" s="139" t="s">
        <v>4654</v>
      </c>
      <c r="G192" s="140" t="s">
        <v>2246</v>
      </c>
      <c r="H192" s="141">
        <v>1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199</v>
      </c>
      <c r="AT192" s="149" t="s">
        <v>284</v>
      </c>
      <c r="AU192" s="149" t="s">
        <v>85</v>
      </c>
      <c r="AY192" s="17" t="s">
        <v>282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199</v>
      </c>
      <c r="BM192" s="149" t="s">
        <v>845</v>
      </c>
    </row>
    <row r="193" spans="2:65" s="11" customFormat="1" ht="22.9" customHeight="1" x14ac:dyDescent="0.2">
      <c r="B193" s="125"/>
      <c r="D193" s="126" t="s">
        <v>75</v>
      </c>
      <c r="E193" s="135" t="s">
        <v>338</v>
      </c>
      <c r="F193" s="135" t="s">
        <v>4348</v>
      </c>
      <c r="I193" s="128"/>
      <c r="J193" s="136">
        <f>BK193</f>
        <v>0</v>
      </c>
      <c r="L193" s="125"/>
      <c r="M193" s="130"/>
      <c r="P193" s="131">
        <f>SUM(P194:P198)</f>
        <v>0</v>
      </c>
      <c r="R193" s="131">
        <f>SUM(R194:R198)</f>
        <v>0</v>
      </c>
      <c r="T193" s="132">
        <f>SUM(T194:T198)</f>
        <v>0</v>
      </c>
      <c r="AR193" s="126" t="s">
        <v>83</v>
      </c>
      <c r="AT193" s="133" t="s">
        <v>75</v>
      </c>
      <c r="AU193" s="133" t="s">
        <v>83</v>
      </c>
      <c r="AY193" s="126" t="s">
        <v>282</v>
      </c>
      <c r="BK193" s="134">
        <f>SUM(BK194:BK198)</f>
        <v>0</v>
      </c>
    </row>
    <row r="194" spans="2:65" s="1" customFormat="1" ht="16.5" customHeight="1" x14ac:dyDescent="0.2">
      <c r="B194" s="32"/>
      <c r="C194" s="137" t="s">
        <v>623</v>
      </c>
      <c r="D194" s="137" t="s">
        <v>284</v>
      </c>
      <c r="E194" s="138" t="s">
        <v>4349</v>
      </c>
      <c r="F194" s="139" t="s">
        <v>4350</v>
      </c>
      <c r="G194" s="140" t="s">
        <v>3565</v>
      </c>
      <c r="H194" s="141">
        <v>1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4344</v>
      </c>
      <c r="AT194" s="149" t="s">
        <v>284</v>
      </c>
      <c r="AU194" s="149" t="s">
        <v>85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4344</v>
      </c>
      <c r="BM194" s="149" t="s">
        <v>855</v>
      </c>
    </row>
    <row r="195" spans="2:65" s="1" customFormat="1" ht="16.5" customHeight="1" x14ac:dyDescent="0.2">
      <c r="B195" s="32"/>
      <c r="C195" s="137" t="s">
        <v>627</v>
      </c>
      <c r="D195" s="137" t="s">
        <v>284</v>
      </c>
      <c r="E195" s="138" t="s">
        <v>4351</v>
      </c>
      <c r="F195" s="139" t="s">
        <v>4352</v>
      </c>
      <c r="G195" s="140" t="s">
        <v>3565</v>
      </c>
      <c r="H195" s="141">
        <v>1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4344</v>
      </c>
      <c r="AT195" s="149" t="s">
        <v>284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4344</v>
      </c>
      <c r="BM195" s="149" t="s">
        <v>868</v>
      </c>
    </row>
    <row r="196" spans="2:65" s="1" customFormat="1" ht="16.5" customHeight="1" x14ac:dyDescent="0.2">
      <c r="B196" s="32"/>
      <c r="C196" s="137" t="s">
        <v>631</v>
      </c>
      <c r="D196" s="137" t="s">
        <v>284</v>
      </c>
      <c r="E196" s="138" t="s">
        <v>4655</v>
      </c>
      <c r="F196" s="139" t="s">
        <v>4354</v>
      </c>
      <c r="G196" s="140" t="s">
        <v>3565</v>
      </c>
      <c r="H196" s="141">
        <v>1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4344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4344</v>
      </c>
      <c r="BM196" s="149" t="s">
        <v>881</v>
      </c>
    </row>
    <row r="197" spans="2:65" s="1" customFormat="1" ht="16.5" customHeight="1" x14ac:dyDescent="0.2">
      <c r="B197" s="32"/>
      <c r="C197" s="137" t="s">
        <v>635</v>
      </c>
      <c r="D197" s="137" t="s">
        <v>284</v>
      </c>
      <c r="E197" s="138" t="s">
        <v>4656</v>
      </c>
      <c r="F197" s="139" t="s">
        <v>4356</v>
      </c>
      <c r="G197" s="140" t="s">
        <v>3565</v>
      </c>
      <c r="H197" s="141">
        <v>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4344</v>
      </c>
      <c r="AT197" s="149" t="s">
        <v>284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4344</v>
      </c>
      <c r="BM197" s="149" t="s">
        <v>893</v>
      </c>
    </row>
    <row r="198" spans="2:65" s="1" customFormat="1" ht="16.5" customHeight="1" x14ac:dyDescent="0.2">
      <c r="B198" s="32"/>
      <c r="C198" s="137" t="s">
        <v>639</v>
      </c>
      <c r="D198" s="137" t="s">
        <v>284</v>
      </c>
      <c r="E198" s="138" t="s">
        <v>4657</v>
      </c>
      <c r="F198" s="139" t="s">
        <v>4184</v>
      </c>
      <c r="G198" s="140" t="s">
        <v>3565</v>
      </c>
      <c r="H198" s="141">
        <v>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4344</v>
      </c>
      <c r="AT198" s="149" t="s">
        <v>284</v>
      </c>
      <c r="AU198" s="149" t="s">
        <v>85</v>
      </c>
      <c r="AY198" s="17" t="s">
        <v>282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4344</v>
      </c>
      <c r="BM198" s="149" t="s">
        <v>901</v>
      </c>
    </row>
    <row r="199" spans="2:65" s="11" customFormat="1" ht="22.9" customHeight="1" x14ac:dyDescent="0.2">
      <c r="B199" s="125"/>
      <c r="D199" s="126" t="s">
        <v>75</v>
      </c>
      <c r="E199" s="135" t="s">
        <v>4658</v>
      </c>
      <c r="F199" s="135" t="s">
        <v>4358</v>
      </c>
      <c r="I199" s="128"/>
      <c r="J199" s="136">
        <f>BK199</f>
        <v>0</v>
      </c>
      <c r="L199" s="125"/>
      <c r="M199" s="130"/>
      <c r="P199" s="131">
        <f>SUM(P200:P203)</f>
        <v>0</v>
      </c>
      <c r="R199" s="131">
        <f>SUM(R200:R203)</f>
        <v>0</v>
      </c>
      <c r="T199" s="132">
        <f>SUM(T200:T203)</f>
        <v>0</v>
      </c>
      <c r="AR199" s="126" t="s">
        <v>83</v>
      </c>
      <c r="AT199" s="133" t="s">
        <v>75</v>
      </c>
      <c r="AU199" s="133" t="s">
        <v>83</v>
      </c>
      <c r="AY199" s="126" t="s">
        <v>282</v>
      </c>
      <c r="BK199" s="134">
        <f>SUM(BK200:BK203)</f>
        <v>0</v>
      </c>
    </row>
    <row r="200" spans="2:65" s="1" customFormat="1" ht="16.5" customHeight="1" x14ac:dyDescent="0.2">
      <c r="B200" s="32"/>
      <c r="C200" s="137" t="s">
        <v>643</v>
      </c>
      <c r="D200" s="137" t="s">
        <v>284</v>
      </c>
      <c r="E200" s="138" t="s">
        <v>4359</v>
      </c>
      <c r="F200" s="139" t="s">
        <v>4360</v>
      </c>
      <c r="G200" s="140" t="s">
        <v>1</v>
      </c>
      <c r="H200" s="141">
        <v>0</v>
      </c>
      <c r="I200" s="257"/>
      <c r="J200" s="143">
        <f>ROUND(I200*H200,2)</f>
        <v>0</v>
      </c>
      <c r="K200" s="144"/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4344</v>
      </c>
      <c r="AT200" s="149" t="s">
        <v>284</v>
      </c>
      <c r="AU200" s="149" t="s">
        <v>85</v>
      </c>
      <c r="AY200" s="17" t="s">
        <v>282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4344</v>
      </c>
      <c r="BM200" s="149" t="s">
        <v>4659</v>
      </c>
    </row>
    <row r="201" spans="2:65" s="1" customFormat="1" ht="78" x14ac:dyDescent="0.2">
      <c r="B201" s="32"/>
      <c r="D201" s="152" t="s">
        <v>3804</v>
      </c>
      <c r="F201" s="198" t="s">
        <v>4362</v>
      </c>
      <c r="I201" s="199"/>
      <c r="L201" s="32"/>
      <c r="M201" s="200"/>
      <c r="T201" s="56"/>
      <c r="AT201" s="17" t="s">
        <v>3804</v>
      </c>
      <c r="AU201" s="17" t="s">
        <v>85</v>
      </c>
    </row>
    <row r="202" spans="2:65" s="1" customFormat="1" ht="16.5" customHeight="1" x14ac:dyDescent="0.2">
      <c r="B202" s="32"/>
      <c r="C202" s="137" t="s">
        <v>647</v>
      </c>
      <c r="D202" s="137" t="s">
        <v>284</v>
      </c>
      <c r="E202" s="138" t="s">
        <v>4363</v>
      </c>
      <c r="F202" s="139" t="s">
        <v>4360</v>
      </c>
      <c r="G202" s="140" t="s">
        <v>1</v>
      </c>
      <c r="H202" s="141">
        <v>0</v>
      </c>
      <c r="I202" s="257"/>
      <c r="J202" s="143">
        <f>ROUND(I202*H202,2)</f>
        <v>0</v>
      </c>
      <c r="K202" s="144"/>
      <c r="L202" s="32"/>
      <c r="M202" s="145" t="s">
        <v>1</v>
      </c>
      <c r="N202" s="146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4344</v>
      </c>
      <c r="AT202" s="149" t="s">
        <v>284</v>
      </c>
      <c r="AU202" s="149" t="s">
        <v>85</v>
      </c>
      <c r="AY202" s="17" t="s">
        <v>282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4344</v>
      </c>
      <c r="BM202" s="149" t="s">
        <v>4660</v>
      </c>
    </row>
    <row r="203" spans="2:65" s="1" customFormat="1" ht="136.5" x14ac:dyDescent="0.2">
      <c r="B203" s="32"/>
      <c r="D203" s="152" t="s">
        <v>3804</v>
      </c>
      <c r="F203" s="198" t="s">
        <v>4365</v>
      </c>
      <c r="I203" s="199"/>
      <c r="L203" s="32"/>
      <c r="M203" s="201"/>
      <c r="N203" s="195"/>
      <c r="O203" s="195"/>
      <c r="P203" s="195"/>
      <c r="Q203" s="195"/>
      <c r="R203" s="195"/>
      <c r="S203" s="195"/>
      <c r="T203" s="202"/>
      <c r="AT203" s="17" t="s">
        <v>3804</v>
      </c>
      <c r="AU203" s="17" t="s">
        <v>85</v>
      </c>
    </row>
    <row r="204" spans="2:65" s="1" customFormat="1" ht="6.95" customHeight="1" x14ac:dyDescent="0.2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D60mx4lnP3UsSi3gXT5LiFBaKgQeQP5V1efs7cO7mp/yUx02gF52tEvW39O5fQDUpyCh1BcZKUSICWVMMsfspw==" saltValue="+L+0fdj9JW9vJEjbONRKseMwknArmRELE4EB4w+acmHzyjlGNwsURh4hdkohbijdDLxcspmlbLX0p7FQLJDg3Q==" spinCount="100000" sheet="1" objects="1" scenarios="1" formatColumns="0" formatRows="0" autoFilter="0"/>
  <autoFilter ref="C131:K203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8"/>
  <sheetViews>
    <sheetView showGridLines="0" topLeftCell="A162" workbookViewId="0">
      <selection activeCell="I176" sqref="I1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115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4191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4661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ROUND(J132,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ROUND((SUM(BE132:BE177)),  2)</f>
        <v>0</v>
      </c>
      <c r="I37" s="96">
        <v>0.21</v>
      </c>
      <c r="J37" s="86">
        <f>ROUND(((SUM(BE132:BE177))*I37),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ROUND((SUM(BF132:BF177)),  2)</f>
        <v>0</v>
      </c>
      <c r="I38" s="96">
        <v>0.15</v>
      </c>
      <c r="J38" s="86">
        <f>ROUND(((SUM(BF132:BF177))*I38),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ROUND((SUM(BG132:BG177)),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ROUND((SUM(BH132:BH177)),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ROUND((SUM(BI132:BI177)),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4191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04e.4 - Areálový vodovod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J132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4662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899999999999999" customHeight="1" x14ac:dyDescent="0.2">
      <c r="B102" s="112"/>
      <c r="D102" s="113" t="s">
        <v>4195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899999999999999" customHeight="1" x14ac:dyDescent="0.2">
      <c r="B103" s="112"/>
      <c r="D103" s="113" t="s">
        <v>4663</v>
      </c>
      <c r="E103" s="114"/>
      <c r="F103" s="114"/>
      <c r="G103" s="114"/>
      <c r="H103" s="114"/>
      <c r="I103" s="114"/>
      <c r="J103" s="115">
        <f>J153</f>
        <v>0</v>
      </c>
      <c r="L103" s="112"/>
    </row>
    <row r="104" spans="2:47" s="9" customFormat="1" ht="19.899999999999999" customHeight="1" x14ac:dyDescent="0.2">
      <c r="B104" s="112"/>
      <c r="D104" s="113" t="s">
        <v>4664</v>
      </c>
      <c r="E104" s="114"/>
      <c r="F104" s="114"/>
      <c r="G104" s="114"/>
      <c r="H104" s="114"/>
      <c r="I104" s="114"/>
      <c r="J104" s="115">
        <f>J157</f>
        <v>0</v>
      </c>
      <c r="L104" s="112"/>
    </row>
    <row r="105" spans="2:47" s="9" customFormat="1" ht="19.899999999999999" customHeight="1" x14ac:dyDescent="0.2">
      <c r="B105" s="112"/>
      <c r="D105" s="113" t="s">
        <v>4665</v>
      </c>
      <c r="E105" s="114"/>
      <c r="F105" s="114"/>
      <c r="G105" s="114"/>
      <c r="H105" s="114"/>
      <c r="I105" s="114"/>
      <c r="J105" s="115">
        <f>J159</f>
        <v>0</v>
      </c>
      <c r="L105" s="112"/>
    </row>
    <row r="106" spans="2:47" s="9" customFormat="1" ht="19.899999999999999" customHeight="1" x14ac:dyDescent="0.2">
      <c r="B106" s="112"/>
      <c r="D106" s="113" t="s">
        <v>4666</v>
      </c>
      <c r="E106" s="114"/>
      <c r="F106" s="114"/>
      <c r="G106" s="114"/>
      <c r="H106" s="114"/>
      <c r="I106" s="114"/>
      <c r="J106" s="115">
        <f>J165</f>
        <v>0</v>
      </c>
      <c r="L106" s="112"/>
    </row>
    <row r="107" spans="2:47" s="9" customFormat="1" ht="19.899999999999999" customHeight="1" x14ac:dyDescent="0.2">
      <c r="B107" s="112"/>
      <c r="D107" s="113" t="s">
        <v>4564</v>
      </c>
      <c r="E107" s="114"/>
      <c r="F107" s="114"/>
      <c r="G107" s="114"/>
      <c r="H107" s="114"/>
      <c r="I107" s="114"/>
      <c r="J107" s="115">
        <f>J167</f>
        <v>0</v>
      </c>
      <c r="L107" s="112"/>
    </row>
    <row r="108" spans="2:47" s="9" customFormat="1" ht="19.899999999999999" customHeight="1" x14ac:dyDescent="0.2">
      <c r="B108" s="112"/>
      <c r="D108" s="113" t="s">
        <v>4667</v>
      </c>
      <c r="E108" s="114"/>
      <c r="F108" s="114"/>
      <c r="G108" s="114"/>
      <c r="H108" s="114"/>
      <c r="I108" s="114"/>
      <c r="J108" s="115">
        <f>J173</f>
        <v>0</v>
      </c>
      <c r="L108" s="112"/>
    </row>
    <row r="109" spans="2:47" s="1" customFormat="1" ht="21.75" customHeight="1" x14ac:dyDescent="0.2">
      <c r="B109" s="32"/>
      <c r="L109" s="32"/>
    </row>
    <row r="110" spans="2:47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 x14ac:dyDescent="0.2">
      <c r="B115" s="32"/>
      <c r="C115" s="21" t="s">
        <v>267</v>
      </c>
      <c r="L115" s="32"/>
    </row>
    <row r="116" spans="2:12" s="1" customFormat="1" ht="6.95" customHeight="1" x14ac:dyDescent="0.2">
      <c r="B116" s="32"/>
      <c r="L116" s="32"/>
    </row>
    <row r="117" spans="2:12" s="1" customFormat="1" ht="12" customHeight="1" x14ac:dyDescent="0.2">
      <c r="B117" s="32"/>
      <c r="C117" s="27" t="s">
        <v>16</v>
      </c>
      <c r="L117" s="32"/>
    </row>
    <row r="118" spans="2:12" s="1" customFormat="1" ht="16.5" customHeight="1" x14ac:dyDescent="0.2">
      <c r="B118" s="32"/>
      <c r="E118" s="254" t="str">
        <f>E7</f>
        <v>MŠ Vokovická</v>
      </c>
      <c r="F118" s="255"/>
      <c r="G118" s="255"/>
      <c r="H118" s="255"/>
      <c r="L118" s="32"/>
    </row>
    <row r="119" spans="2:12" ht="12" customHeight="1" x14ac:dyDescent="0.2">
      <c r="B119" s="20"/>
      <c r="C119" s="27" t="s">
        <v>226</v>
      </c>
      <c r="L119" s="20"/>
    </row>
    <row r="120" spans="2:12" ht="16.5" customHeight="1" x14ac:dyDescent="0.2">
      <c r="B120" s="20"/>
      <c r="E120" s="254" t="s">
        <v>227</v>
      </c>
      <c r="F120" s="238"/>
      <c r="G120" s="238"/>
      <c r="H120" s="238"/>
      <c r="L120" s="20"/>
    </row>
    <row r="121" spans="2:12" ht="12" customHeight="1" x14ac:dyDescent="0.2">
      <c r="B121" s="20"/>
      <c r="C121" s="27" t="s">
        <v>228</v>
      </c>
      <c r="L121" s="20"/>
    </row>
    <row r="122" spans="2:12" s="1" customFormat="1" ht="16.5" customHeight="1" x14ac:dyDescent="0.2">
      <c r="B122" s="32"/>
      <c r="E122" s="218" t="s">
        <v>4191</v>
      </c>
      <c r="F122" s="253"/>
      <c r="G122" s="253"/>
      <c r="H122" s="253"/>
      <c r="L122" s="32"/>
    </row>
    <row r="123" spans="2:12" s="1" customFormat="1" ht="12" customHeight="1" x14ac:dyDescent="0.2">
      <c r="B123" s="32"/>
      <c r="C123" s="27" t="s">
        <v>4192</v>
      </c>
      <c r="L123" s="32"/>
    </row>
    <row r="124" spans="2:12" s="1" customFormat="1" ht="16.5" customHeight="1" x14ac:dyDescent="0.2">
      <c r="B124" s="32"/>
      <c r="E124" s="231" t="str">
        <f>E13</f>
        <v>04e.4 - Areálový vodovod</v>
      </c>
      <c r="F124" s="253"/>
      <c r="G124" s="253"/>
      <c r="H124" s="253"/>
      <c r="L124" s="32"/>
    </row>
    <row r="125" spans="2:12" s="1" customFormat="1" ht="6.95" customHeight="1" x14ac:dyDescent="0.2">
      <c r="B125" s="32"/>
      <c r="L125" s="32"/>
    </row>
    <row r="126" spans="2:12" s="1" customFormat="1" ht="12" customHeight="1" x14ac:dyDescent="0.2">
      <c r="B126" s="32"/>
      <c r="C126" s="27" t="s">
        <v>20</v>
      </c>
      <c r="F126" s="25" t="str">
        <f>F16</f>
        <v>Vokovice, p.č. 1281/256, 1281/257</v>
      </c>
      <c r="I126" s="27" t="s">
        <v>22</v>
      </c>
      <c r="J126" s="52" t="str">
        <f>IF(J16="","",J16)</f>
        <v>21. 2. 2023</v>
      </c>
      <c r="L126" s="32"/>
    </row>
    <row r="127" spans="2:12" s="1" customFormat="1" ht="6.95" customHeight="1" x14ac:dyDescent="0.2">
      <c r="B127" s="32"/>
      <c r="L127" s="32"/>
    </row>
    <row r="128" spans="2:12" s="1" customFormat="1" ht="25.7" customHeight="1" x14ac:dyDescent="0.2">
      <c r="B128" s="32"/>
      <c r="C128" s="27" t="s">
        <v>24</v>
      </c>
      <c r="F128" s="25" t="str">
        <f>E19</f>
        <v>Městská část Praha 6, Čs. Armády 601/23</v>
      </c>
      <c r="I128" s="27" t="s">
        <v>30</v>
      </c>
      <c r="J128" s="30" t="str">
        <f>E25</f>
        <v>ra15 a.s., ATELIER SEVER s.r.o.</v>
      </c>
      <c r="L128" s="32"/>
    </row>
    <row r="129" spans="2:65" s="1" customFormat="1" ht="15.2" customHeight="1" x14ac:dyDescent="0.2">
      <c r="B129" s="32"/>
      <c r="C129" s="27" t="s">
        <v>28</v>
      </c>
      <c r="F129" s="25" t="str">
        <f>IF(E22="","",E22)</f>
        <v>Vyplň údaj</v>
      </c>
      <c r="I129" s="27" t="s">
        <v>33</v>
      </c>
      <c r="J129" s="30" t="str">
        <f>E28</f>
        <v>Ecoten s.r.o.</v>
      </c>
      <c r="L129" s="32"/>
    </row>
    <row r="130" spans="2:65" s="1" customFormat="1" ht="10.35" customHeight="1" x14ac:dyDescent="0.2">
      <c r="B130" s="32"/>
      <c r="L130" s="32"/>
    </row>
    <row r="131" spans="2:65" s="10" customFormat="1" ht="29.25" customHeight="1" x14ac:dyDescent="0.2">
      <c r="B131" s="116"/>
      <c r="C131" s="117" t="s">
        <v>268</v>
      </c>
      <c r="D131" s="118" t="s">
        <v>61</v>
      </c>
      <c r="E131" s="118" t="s">
        <v>57</v>
      </c>
      <c r="F131" s="118" t="s">
        <v>58</v>
      </c>
      <c r="G131" s="118" t="s">
        <v>269</v>
      </c>
      <c r="H131" s="118" t="s">
        <v>270</v>
      </c>
      <c r="I131" s="118" t="s">
        <v>271</v>
      </c>
      <c r="J131" s="119" t="s">
        <v>232</v>
      </c>
      <c r="K131" s="120" t="s">
        <v>272</v>
      </c>
      <c r="L131" s="116"/>
      <c r="M131" s="59" t="s">
        <v>1</v>
      </c>
      <c r="N131" s="60" t="s">
        <v>40</v>
      </c>
      <c r="O131" s="60" t="s">
        <v>273</v>
      </c>
      <c r="P131" s="60" t="s">
        <v>274</v>
      </c>
      <c r="Q131" s="60" t="s">
        <v>275</v>
      </c>
      <c r="R131" s="60" t="s">
        <v>276</v>
      </c>
      <c r="S131" s="60" t="s">
        <v>277</v>
      </c>
      <c r="T131" s="61" t="s">
        <v>278</v>
      </c>
    </row>
    <row r="132" spans="2:65" s="1" customFormat="1" ht="22.9" customHeight="1" x14ac:dyDescent="0.25">
      <c r="B132" s="32"/>
      <c r="C132" s="64" t="s">
        <v>279</v>
      </c>
      <c r="J132" s="121">
        <f>BK132</f>
        <v>0</v>
      </c>
      <c r="L132" s="32"/>
      <c r="M132" s="62"/>
      <c r="N132" s="53"/>
      <c r="O132" s="53"/>
      <c r="P132" s="122">
        <f>P133</f>
        <v>0</v>
      </c>
      <c r="Q132" s="53"/>
      <c r="R132" s="122">
        <f>R133</f>
        <v>0</v>
      </c>
      <c r="S132" s="53"/>
      <c r="T132" s="123">
        <f>T133</f>
        <v>0</v>
      </c>
      <c r="AT132" s="17" t="s">
        <v>75</v>
      </c>
      <c r="AU132" s="17" t="s">
        <v>234</v>
      </c>
      <c r="BK132" s="124">
        <f>BK133</f>
        <v>0</v>
      </c>
    </row>
    <row r="133" spans="2:65" s="11" customFormat="1" ht="25.9" customHeight="1" x14ac:dyDescent="0.2">
      <c r="B133" s="125"/>
      <c r="D133" s="126" t="s">
        <v>75</v>
      </c>
      <c r="E133" s="127" t="s">
        <v>1498</v>
      </c>
      <c r="F133" s="127" t="s">
        <v>4668</v>
      </c>
      <c r="I133" s="128"/>
      <c r="J133" s="129">
        <f>BK133</f>
        <v>0</v>
      </c>
      <c r="L133" s="125"/>
      <c r="M133" s="130"/>
      <c r="P133" s="131">
        <f>P134+P153+P157+P159+P165+P167+P173</f>
        <v>0</v>
      </c>
      <c r="R133" s="131">
        <f>R134+R153+R157+R159+R165+R167+R173</f>
        <v>0</v>
      </c>
      <c r="T133" s="132">
        <f>T134+T153+T157+T159+T165+T167+T173</f>
        <v>0</v>
      </c>
      <c r="AR133" s="126" t="s">
        <v>83</v>
      </c>
      <c r="AT133" s="133" t="s">
        <v>75</v>
      </c>
      <c r="AU133" s="133" t="s">
        <v>76</v>
      </c>
      <c r="AY133" s="126" t="s">
        <v>282</v>
      </c>
      <c r="BK133" s="134">
        <f>BK134+BK153+BK157+BK159+BK165+BK167+BK173</f>
        <v>0</v>
      </c>
    </row>
    <row r="134" spans="2:65" s="11" customFormat="1" ht="22.9" customHeight="1" x14ac:dyDescent="0.2">
      <c r="B134" s="125"/>
      <c r="D134" s="126" t="s">
        <v>75</v>
      </c>
      <c r="E134" s="135" t="s">
        <v>83</v>
      </c>
      <c r="F134" s="135" t="s">
        <v>4216</v>
      </c>
      <c r="I134" s="128"/>
      <c r="J134" s="136">
        <f>BK134</f>
        <v>0</v>
      </c>
      <c r="L134" s="125"/>
      <c r="M134" s="130"/>
      <c r="P134" s="131">
        <f>SUM(P135:P152)</f>
        <v>0</v>
      </c>
      <c r="R134" s="131">
        <f>SUM(R135:R152)</f>
        <v>0</v>
      </c>
      <c r="T134" s="132">
        <f>SUM(T135:T152)</f>
        <v>0</v>
      </c>
      <c r="AR134" s="126" t="s">
        <v>83</v>
      </c>
      <c r="AT134" s="133" t="s">
        <v>75</v>
      </c>
      <c r="AU134" s="133" t="s">
        <v>83</v>
      </c>
      <c r="AY134" s="126" t="s">
        <v>282</v>
      </c>
      <c r="BK134" s="134">
        <f>SUM(BK135:BK152)</f>
        <v>0</v>
      </c>
    </row>
    <row r="135" spans="2:65" s="1" customFormat="1" ht="21.75" customHeight="1" x14ac:dyDescent="0.2">
      <c r="B135" s="32"/>
      <c r="C135" s="137" t="s">
        <v>83</v>
      </c>
      <c r="D135" s="137" t="s">
        <v>284</v>
      </c>
      <c r="E135" s="138" t="s">
        <v>4669</v>
      </c>
      <c r="F135" s="139" t="s">
        <v>4670</v>
      </c>
      <c r="G135" s="140" t="s">
        <v>295</v>
      </c>
      <c r="H135" s="141">
        <v>178</v>
      </c>
      <c r="I135" s="142"/>
      <c r="J135" s="143">
        <f t="shared" ref="J135:J144" si="0">ROUND(I135*H135,2)</f>
        <v>0</v>
      </c>
      <c r="K135" s="144"/>
      <c r="L135" s="32"/>
      <c r="M135" s="145" t="s">
        <v>1</v>
      </c>
      <c r="N135" s="146" t="s">
        <v>41</v>
      </c>
      <c r="P135" s="147">
        <f t="shared" ref="P135:P144" si="1">O135*H135</f>
        <v>0</v>
      </c>
      <c r="Q135" s="147">
        <v>0</v>
      </c>
      <c r="R135" s="147">
        <f t="shared" ref="R135:R144" si="2">Q135*H135</f>
        <v>0</v>
      </c>
      <c r="S135" s="147">
        <v>0</v>
      </c>
      <c r="T135" s="148">
        <f t="shared" ref="T135:T144" si="3">S135*H135</f>
        <v>0</v>
      </c>
      <c r="AR135" s="149" t="s">
        <v>288</v>
      </c>
      <c r="AT135" s="149" t="s">
        <v>284</v>
      </c>
      <c r="AU135" s="149" t="s">
        <v>85</v>
      </c>
      <c r="AY135" s="17" t="s">
        <v>282</v>
      </c>
      <c r="BE135" s="150">
        <f t="shared" ref="BE135:BE144" si="4">IF(N135="základní",J135,0)</f>
        <v>0</v>
      </c>
      <c r="BF135" s="150">
        <f t="shared" ref="BF135:BF144" si="5">IF(N135="snížená",J135,0)</f>
        <v>0</v>
      </c>
      <c r="BG135" s="150">
        <f t="shared" ref="BG135:BG144" si="6">IF(N135="zákl. přenesená",J135,0)</f>
        <v>0</v>
      </c>
      <c r="BH135" s="150">
        <f t="shared" ref="BH135:BH144" si="7">IF(N135="sníž. přenesená",J135,0)</f>
        <v>0</v>
      </c>
      <c r="BI135" s="150">
        <f t="shared" ref="BI135:BI144" si="8">IF(N135="nulová",J135,0)</f>
        <v>0</v>
      </c>
      <c r="BJ135" s="17" t="s">
        <v>83</v>
      </c>
      <c r="BK135" s="150">
        <f t="shared" ref="BK135:BK144" si="9">ROUND(I135*H135,2)</f>
        <v>0</v>
      </c>
      <c r="BL135" s="17" t="s">
        <v>288</v>
      </c>
      <c r="BM135" s="149" t="s">
        <v>85</v>
      </c>
    </row>
    <row r="136" spans="2:65" s="1" customFormat="1" ht="16.5" customHeight="1" x14ac:dyDescent="0.2">
      <c r="B136" s="32"/>
      <c r="C136" s="137" t="s">
        <v>85</v>
      </c>
      <c r="D136" s="137" t="s">
        <v>284</v>
      </c>
      <c r="E136" s="138" t="s">
        <v>4569</v>
      </c>
      <c r="F136" s="139" t="s">
        <v>4570</v>
      </c>
      <c r="G136" s="140" t="s">
        <v>287</v>
      </c>
      <c r="H136" s="141">
        <v>386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288</v>
      </c>
      <c r="AT136" s="149" t="s">
        <v>284</v>
      </c>
      <c r="AU136" s="149" t="s">
        <v>85</v>
      </c>
      <c r="AY136" s="17" t="s">
        <v>282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288</v>
      </c>
      <c r="BM136" s="149" t="s">
        <v>288</v>
      </c>
    </row>
    <row r="137" spans="2:65" s="1" customFormat="1" ht="16.5" customHeight="1" x14ac:dyDescent="0.2">
      <c r="B137" s="32"/>
      <c r="C137" s="137" t="s">
        <v>105</v>
      </c>
      <c r="D137" s="137" t="s">
        <v>284</v>
      </c>
      <c r="E137" s="138" t="s">
        <v>4219</v>
      </c>
      <c r="F137" s="139" t="s">
        <v>4220</v>
      </c>
      <c r="G137" s="140" t="s">
        <v>295</v>
      </c>
      <c r="H137" s="141">
        <v>73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288</v>
      </c>
      <c r="BM137" s="149" t="s">
        <v>338</v>
      </c>
    </row>
    <row r="138" spans="2:65" s="1" customFormat="1" ht="16.5" customHeight="1" x14ac:dyDescent="0.2">
      <c r="B138" s="32"/>
      <c r="C138" s="137" t="s">
        <v>288</v>
      </c>
      <c r="D138" s="137" t="s">
        <v>284</v>
      </c>
      <c r="E138" s="138" t="s">
        <v>4221</v>
      </c>
      <c r="F138" s="139" t="s">
        <v>4222</v>
      </c>
      <c r="G138" s="140" t="s">
        <v>295</v>
      </c>
      <c r="H138" s="141">
        <v>21.6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288</v>
      </c>
      <c r="BM138" s="149" t="s">
        <v>350</v>
      </c>
    </row>
    <row r="139" spans="2:65" s="1" customFormat="1" ht="16.5" customHeight="1" x14ac:dyDescent="0.2">
      <c r="B139" s="32"/>
      <c r="C139" s="137" t="s">
        <v>330</v>
      </c>
      <c r="D139" s="137" t="s">
        <v>284</v>
      </c>
      <c r="E139" s="138" t="s">
        <v>4571</v>
      </c>
      <c r="F139" s="139" t="s">
        <v>4572</v>
      </c>
      <c r="G139" s="140" t="s">
        <v>295</v>
      </c>
      <c r="H139" s="141">
        <v>83.4</v>
      </c>
      <c r="I139" s="142"/>
      <c r="J139" s="143">
        <f t="shared" si="0"/>
        <v>0</v>
      </c>
      <c r="K139" s="144"/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288</v>
      </c>
      <c r="BM139" s="149" t="s">
        <v>361</v>
      </c>
    </row>
    <row r="140" spans="2:65" s="1" customFormat="1" ht="16.5" customHeight="1" x14ac:dyDescent="0.2">
      <c r="B140" s="32"/>
      <c r="C140" s="137" t="s">
        <v>338</v>
      </c>
      <c r="D140" s="137" t="s">
        <v>284</v>
      </c>
      <c r="E140" s="138" t="s">
        <v>4671</v>
      </c>
      <c r="F140" s="139" t="s">
        <v>4672</v>
      </c>
      <c r="G140" s="140" t="s">
        <v>295</v>
      </c>
      <c r="H140" s="141">
        <v>10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288</v>
      </c>
      <c r="BM140" s="149" t="s">
        <v>188</v>
      </c>
    </row>
    <row r="141" spans="2:65" s="1" customFormat="1" ht="16.5" customHeight="1" x14ac:dyDescent="0.2">
      <c r="B141" s="32"/>
      <c r="C141" s="137" t="s">
        <v>343</v>
      </c>
      <c r="D141" s="137" t="s">
        <v>284</v>
      </c>
      <c r="E141" s="138" t="s">
        <v>4577</v>
      </c>
      <c r="F141" s="139" t="s">
        <v>4578</v>
      </c>
      <c r="G141" s="140" t="s">
        <v>287</v>
      </c>
      <c r="H141" s="141">
        <v>9.5</v>
      </c>
      <c r="I141" s="142"/>
      <c r="J141" s="143">
        <f t="shared" si="0"/>
        <v>0</v>
      </c>
      <c r="K141" s="144"/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288</v>
      </c>
      <c r="BM141" s="149" t="s">
        <v>194</v>
      </c>
    </row>
    <row r="142" spans="2:65" s="1" customFormat="1" ht="16.5" customHeight="1" x14ac:dyDescent="0.2">
      <c r="B142" s="32"/>
      <c r="C142" s="137" t="s">
        <v>350</v>
      </c>
      <c r="D142" s="137" t="s">
        <v>284</v>
      </c>
      <c r="E142" s="138" t="s">
        <v>4673</v>
      </c>
      <c r="F142" s="139" t="s">
        <v>4674</v>
      </c>
      <c r="G142" s="140" t="s">
        <v>295</v>
      </c>
      <c r="H142" s="141">
        <v>0.8</v>
      </c>
      <c r="I142" s="142"/>
      <c r="J142" s="143">
        <f t="shared" si="0"/>
        <v>0</v>
      </c>
      <c r="K142" s="144"/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288</v>
      </c>
      <c r="AT142" s="149" t="s">
        <v>284</v>
      </c>
      <c r="AU142" s="149" t="s">
        <v>85</v>
      </c>
      <c r="AY142" s="17" t="s">
        <v>282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288</v>
      </c>
      <c r="BM142" s="149" t="s">
        <v>199</v>
      </c>
    </row>
    <row r="143" spans="2:65" s="1" customFormat="1" ht="16.5" customHeight="1" x14ac:dyDescent="0.2">
      <c r="B143" s="32"/>
      <c r="C143" s="137" t="s">
        <v>356</v>
      </c>
      <c r="D143" s="137" t="s">
        <v>284</v>
      </c>
      <c r="E143" s="138" t="s">
        <v>4585</v>
      </c>
      <c r="F143" s="139" t="s">
        <v>4586</v>
      </c>
      <c r="G143" s="140" t="s">
        <v>295</v>
      </c>
      <c r="H143" s="141">
        <v>6.7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288</v>
      </c>
      <c r="AT143" s="149" t="s">
        <v>284</v>
      </c>
      <c r="AU143" s="149" t="s">
        <v>85</v>
      </c>
      <c r="AY143" s="17" t="s">
        <v>282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288</v>
      </c>
      <c r="BM143" s="149" t="s">
        <v>205</v>
      </c>
    </row>
    <row r="144" spans="2:65" s="1" customFormat="1" ht="37.9" customHeight="1" x14ac:dyDescent="0.2">
      <c r="B144" s="32"/>
      <c r="C144" s="137" t="s">
        <v>361</v>
      </c>
      <c r="D144" s="137" t="s">
        <v>284</v>
      </c>
      <c r="E144" s="138" t="s">
        <v>351</v>
      </c>
      <c r="F144" s="139" t="s">
        <v>352</v>
      </c>
      <c r="G144" s="140" t="s">
        <v>295</v>
      </c>
      <c r="H144" s="141">
        <v>97.9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288</v>
      </c>
      <c r="BM144" s="149" t="s">
        <v>4675</v>
      </c>
    </row>
    <row r="145" spans="2:65" s="12" customFormat="1" x14ac:dyDescent="0.2">
      <c r="B145" s="151"/>
      <c r="D145" s="152" t="s">
        <v>290</v>
      </c>
      <c r="E145" s="153" t="s">
        <v>1</v>
      </c>
      <c r="F145" s="154" t="s">
        <v>4676</v>
      </c>
      <c r="H145" s="155">
        <v>188</v>
      </c>
      <c r="I145" s="156"/>
      <c r="L145" s="151"/>
      <c r="M145" s="157"/>
      <c r="T145" s="158"/>
      <c r="AT145" s="153" t="s">
        <v>290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282</v>
      </c>
    </row>
    <row r="146" spans="2:65" s="12" customFormat="1" x14ac:dyDescent="0.2">
      <c r="B146" s="151"/>
      <c r="D146" s="152" t="s">
        <v>290</v>
      </c>
      <c r="E146" s="153" t="s">
        <v>1</v>
      </c>
      <c r="F146" s="154" t="s">
        <v>4677</v>
      </c>
      <c r="H146" s="155">
        <v>-90.1</v>
      </c>
      <c r="I146" s="156"/>
      <c r="L146" s="151"/>
      <c r="M146" s="157"/>
      <c r="T146" s="158"/>
      <c r="AT146" s="153" t="s">
        <v>290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282</v>
      </c>
    </row>
    <row r="147" spans="2:65" s="13" customFormat="1" x14ac:dyDescent="0.2">
      <c r="B147" s="159"/>
      <c r="D147" s="152" t="s">
        <v>290</v>
      </c>
      <c r="E147" s="160" t="s">
        <v>1</v>
      </c>
      <c r="F147" s="161" t="s">
        <v>292</v>
      </c>
      <c r="H147" s="162">
        <v>97.9</v>
      </c>
      <c r="I147" s="163"/>
      <c r="L147" s="159"/>
      <c r="M147" s="164"/>
      <c r="T147" s="165"/>
      <c r="AT147" s="160" t="s">
        <v>290</v>
      </c>
      <c r="AU147" s="160" t="s">
        <v>85</v>
      </c>
      <c r="AV147" s="13" t="s">
        <v>288</v>
      </c>
      <c r="AW147" s="13" t="s">
        <v>32</v>
      </c>
      <c r="AX147" s="13" t="s">
        <v>83</v>
      </c>
      <c r="AY147" s="160" t="s">
        <v>282</v>
      </c>
    </row>
    <row r="148" spans="2:65" s="1" customFormat="1" ht="37.9" customHeight="1" x14ac:dyDescent="0.2">
      <c r="B148" s="32"/>
      <c r="C148" s="137" t="s">
        <v>185</v>
      </c>
      <c r="D148" s="137" t="s">
        <v>284</v>
      </c>
      <c r="E148" s="138" t="s">
        <v>357</v>
      </c>
      <c r="F148" s="139" t="s">
        <v>358</v>
      </c>
      <c r="G148" s="140" t="s">
        <v>295</v>
      </c>
      <c r="H148" s="141">
        <v>2937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288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288</v>
      </c>
      <c r="BM148" s="149" t="s">
        <v>4678</v>
      </c>
    </row>
    <row r="149" spans="2:65" s="12" customFormat="1" x14ac:dyDescent="0.2">
      <c r="B149" s="151"/>
      <c r="D149" s="152" t="s">
        <v>290</v>
      </c>
      <c r="F149" s="154" t="s">
        <v>4679</v>
      </c>
      <c r="H149" s="155">
        <v>2937</v>
      </c>
      <c r="I149" s="156"/>
      <c r="L149" s="151"/>
      <c r="M149" s="157"/>
      <c r="T149" s="158"/>
      <c r="AT149" s="153" t="s">
        <v>290</v>
      </c>
      <c r="AU149" s="153" t="s">
        <v>85</v>
      </c>
      <c r="AV149" s="12" t="s">
        <v>85</v>
      </c>
      <c r="AW149" s="12" t="s">
        <v>4</v>
      </c>
      <c r="AX149" s="12" t="s">
        <v>83</v>
      </c>
      <c r="AY149" s="153" t="s">
        <v>282</v>
      </c>
    </row>
    <row r="150" spans="2:65" s="1" customFormat="1" ht="24.2" customHeight="1" x14ac:dyDescent="0.2">
      <c r="B150" s="32"/>
      <c r="C150" s="137" t="s">
        <v>188</v>
      </c>
      <c r="D150" s="137" t="s">
        <v>284</v>
      </c>
      <c r="E150" s="138" t="s">
        <v>4229</v>
      </c>
      <c r="F150" s="139" t="s">
        <v>4230</v>
      </c>
      <c r="G150" s="140" t="s">
        <v>376</v>
      </c>
      <c r="H150" s="141">
        <v>163.49299999999999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288</v>
      </c>
      <c r="AT150" s="149" t="s">
        <v>284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288</v>
      </c>
      <c r="BM150" s="149" t="s">
        <v>4680</v>
      </c>
    </row>
    <row r="151" spans="2:65" s="12" customFormat="1" x14ac:dyDescent="0.2">
      <c r="B151" s="151"/>
      <c r="D151" s="152" t="s">
        <v>290</v>
      </c>
      <c r="F151" s="154" t="s">
        <v>4681</v>
      </c>
      <c r="H151" s="155">
        <v>163.49299999999999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4</v>
      </c>
      <c r="AX151" s="12" t="s">
        <v>83</v>
      </c>
      <c r="AY151" s="153" t="s">
        <v>282</v>
      </c>
    </row>
    <row r="152" spans="2:65" s="1" customFormat="1" ht="16.5" customHeight="1" x14ac:dyDescent="0.2">
      <c r="B152" s="32"/>
      <c r="C152" s="137" t="s">
        <v>191</v>
      </c>
      <c r="D152" s="137" t="s">
        <v>284</v>
      </c>
      <c r="E152" s="138" t="s">
        <v>379</v>
      </c>
      <c r="F152" s="139" t="s">
        <v>380</v>
      </c>
      <c r="G152" s="140" t="s">
        <v>295</v>
      </c>
      <c r="H152" s="141">
        <v>97.9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288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288</v>
      </c>
      <c r="BM152" s="149" t="s">
        <v>4682</v>
      </c>
    </row>
    <row r="153" spans="2:65" s="11" customFormat="1" ht="22.9" customHeight="1" x14ac:dyDescent="0.2">
      <c r="B153" s="125"/>
      <c r="D153" s="126" t="s">
        <v>75</v>
      </c>
      <c r="E153" s="135" t="s">
        <v>85</v>
      </c>
      <c r="F153" s="135" t="s">
        <v>4621</v>
      </c>
      <c r="I153" s="128"/>
      <c r="J153" s="136">
        <f>BK153</f>
        <v>0</v>
      </c>
      <c r="L153" s="125"/>
      <c r="M153" s="130"/>
      <c r="P153" s="131">
        <f>SUM(P154:P156)</f>
        <v>0</v>
      </c>
      <c r="R153" s="131">
        <f>SUM(R154:R156)</f>
        <v>0</v>
      </c>
      <c r="T153" s="132">
        <f>SUM(T154:T156)</f>
        <v>0</v>
      </c>
      <c r="AR153" s="126" t="s">
        <v>83</v>
      </c>
      <c r="AT153" s="133" t="s">
        <v>75</v>
      </c>
      <c r="AU153" s="133" t="s">
        <v>83</v>
      </c>
      <c r="AY153" s="126" t="s">
        <v>282</v>
      </c>
      <c r="BK153" s="134">
        <f>SUM(BK154:BK156)</f>
        <v>0</v>
      </c>
    </row>
    <row r="154" spans="2:65" s="1" customFormat="1" ht="16.5" customHeight="1" x14ac:dyDescent="0.2">
      <c r="B154" s="32"/>
      <c r="C154" s="137" t="s">
        <v>194</v>
      </c>
      <c r="D154" s="137" t="s">
        <v>284</v>
      </c>
      <c r="E154" s="138" t="s">
        <v>4394</v>
      </c>
      <c r="F154" s="139" t="s">
        <v>4395</v>
      </c>
      <c r="G154" s="140" t="s">
        <v>471</v>
      </c>
      <c r="H154" s="141">
        <v>220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199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199</v>
      </c>
      <c r="BM154" s="149" t="s">
        <v>222</v>
      </c>
    </row>
    <row r="155" spans="2:65" s="1" customFormat="1" ht="16.5" customHeight="1" x14ac:dyDescent="0.2">
      <c r="B155" s="32"/>
      <c r="C155" s="137" t="s">
        <v>8</v>
      </c>
      <c r="D155" s="137" t="s">
        <v>284</v>
      </c>
      <c r="E155" s="138" t="s">
        <v>4683</v>
      </c>
      <c r="F155" s="139" t="s">
        <v>4684</v>
      </c>
      <c r="G155" s="140" t="s">
        <v>471</v>
      </c>
      <c r="H155" s="141">
        <v>50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199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199</v>
      </c>
      <c r="BM155" s="149" t="s">
        <v>453</v>
      </c>
    </row>
    <row r="156" spans="2:65" s="1" customFormat="1" ht="16.5" customHeight="1" x14ac:dyDescent="0.2">
      <c r="B156" s="32"/>
      <c r="C156" s="137" t="s">
        <v>199</v>
      </c>
      <c r="D156" s="137" t="s">
        <v>284</v>
      </c>
      <c r="E156" s="138" t="s">
        <v>4624</v>
      </c>
      <c r="F156" s="139" t="s">
        <v>4625</v>
      </c>
      <c r="G156" s="140" t="s">
        <v>471</v>
      </c>
      <c r="H156" s="141">
        <v>270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199</v>
      </c>
      <c r="AT156" s="149" t="s">
        <v>284</v>
      </c>
      <c r="AU156" s="149" t="s">
        <v>85</v>
      </c>
      <c r="AY156" s="17" t="s">
        <v>282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199</v>
      </c>
      <c r="BM156" s="149" t="s">
        <v>463</v>
      </c>
    </row>
    <row r="157" spans="2:65" s="11" customFormat="1" ht="22.9" customHeight="1" x14ac:dyDescent="0.2">
      <c r="B157" s="125"/>
      <c r="D157" s="126" t="s">
        <v>75</v>
      </c>
      <c r="E157" s="135" t="s">
        <v>105</v>
      </c>
      <c r="F157" s="135" t="s">
        <v>4504</v>
      </c>
      <c r="I157" s="128"/>
      <c r="J157" s="136">
        <f>BK157</f>
        <v>0</v>
      </c>
      <c r="L157" s="125"/>
      <c r="M157" s="130"/>
      <c r="P157" s="131">
        <f>P158</f>
        <v>0</v>
      </c>
      <c r="R157" s="131">
        <f>R158</f>
        <v>0</v>
      </c>
      <c r="T157" s="132">
        <f>T158</f>
        <v>0</v>
      </c>
      <c r="AR157" s="126" t="s">
        <v>83</v>
      </c>
      <c r="AT157" s="133" t="s">
        <v>75</v>
      </c>
      <c r="AU157" s="133" t="s">
        <v>83</v>
      </c>
      <c r="AY157" s="126" t="s">
        <v>282</v>
      </c>
      <c r="BK157" s="134">
        <f>BK158</f>
        <v>0</v>
      </c>
    </row>
    <row r="158" spans="2:65" s="1" customFormat="1" ht="16.5" customHeight="1" x14ac:dyDescent="0.2">
      <c r="B158" s="32"/>
      <c r="C158" s="137" t="s">
        <v>202</v>
      </c>
      <c r="D158" s="137" t="s">
        <v>284</v>
      </c>
      <c r="E158" s="138" t="s">
        <v>4685</v>
      </c>
      <c r="F158" s="139" t="s">
        <v>4686</v>
      </c>
      <c r="G158" s="140" t="s">
        <v>2246</v>
      </c>
      <c r="H158" s="141">
        <v>4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199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199</v>
      </c>
      <c r="BM158" s="149" t="s">
        <v>476</v>
      </c>
    </row>
    <row r="159" spans="2:65" s="11" customFormat="1" ht="22.9" customHeight="1" x14ac:dyDescent="0.2">
      <c r="B159" s="125"/>
      <c r="D159" s="126" t="s">
        <v>75</v>
      </c>
      <c r="E159" s="135" t="s">
        <v>288</v>
      </c>
      <c r="F159" s="135" t="s">
        <v>4687</v>
      </c>
      <c r="I159" s="128"/>
      <c r="J159" s="136">
        <f>BK159</f>
        <v>0</v>
      </c>
      <c r="L159" s="125"/>
      <c r="M159" s="130"/>
      <c r="P159" s="131">
        <f>SUM(P160:P164)</f>
        <v>0</v>
      </c>
      <c r="R159" s="131">
        <f>SUM(R160:R164)</f>
        <v>0</v>
      </c>
      <c r="T159" s="132">
        <f>SUM(T160:T164)</f>
        <v>0</v>
      </c>
      <c r="AR159" s="126" t="s">
        <v>83</v>
      </c>
      <c r="AT159" s="133" t="s">
        <v>75</v>
      </c>
      <c r="AU159" s="133" t="s">
        <v>83</v>
      </c>
      <c r="AY159" s="126" t="s">
        <v>282</v>
      </c>
      <c r="BK159" s="134">
        <f>SUM(BK160:BK164)</f>
        <v>0</v>
      </c>
    </row>
    <row r="160" spans="2:65" s="1" customFormat="1" ht="44.25" customHeight="1" x14ac:dyDescent="0.2">
      <c r="B160" s="32"/>
      <c r="C160" s="137" t="s">
        <v>205</v>
      </c>
      <c r="D160" s="137" t="s">
        <v>284</v>
      </c>
      <c r="E160" s="138" t="s">
        <v>4688</v>
      </c>
      <c r="F160" s="139" t="s">
        <v>4689</v>
      </c>
      <c r="G160" s="140" t="s">
        <v>2246</v>
      </c>
      <c r="H160" s="141">
        <v>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199</v>
      </c>
      <c r="BM160" s="149" t="s">
        <v>487</v>
      </c>
    </row>
    <row r="161" spans="2:65" s="1" customFormat="1" ht="16.5" customHeight="1" x14ac:dyDescent="0.2">
      <c r="B161" s="32"/>
      <c r="C161" s="137" t="s">
        <v>416</v>
      </c>
      <c r="D161" s="137" t="s">
        <v>284</v>
      </c>
      <c r="E161" s="138" t="s">
        <v>4690</v>
      </c>
      <c r="F161" s="139" t="s">
        <v>4691</v>
      </c>
      <c r="G161" s="140" t="s">
        <v>2246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199</v>
      </c>
      <c r="AT161" s="149" t="s">
        <v>284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498</v>
      </c>
    </row>
    <row r="162" spans="2:65" s="1" customFormat="1" ht="16.5" customHeight="1" x14ac:dyDescent="0.2">
      <c r="B162" s="32"/>
      <c r="C162" s="137" t="s">
        <v>208</v>
      </c>
      <c r="D162" s="137" t="s">
        <v>284</v>
      </c>
      <c r="E162" s="138" t="s">
        <v>4692</v>
      </c>
      <c r="F162" s="139" t="s">
        <v>4693</v>
      </c>
      <c r="G162" s="140" t="s">
        <v>2246</v>
      </c>
      <c r="H162" s="141">
        <v>3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199</v>
      </c>
      <c r="BM162" s="149" t="s">
        <v>508</v>
      </c>
    </row>
    <row r="163" spans="2:65" s="1" customFormat="1" ht="16.5" customHeight="1" x14ac:dyDescent="0.2">
      <c r="B163" s="32"/>
      <c r="C163" s="137" t="s">
        <v>7</v>
      </c>
      <c r="D163" s="137" t="s">
        <v>284</v>
      </c>
      <c r="E163" s="138" t="s">
        <v>4694</v>
      </c>
      <c r="F163" s="139" t="s">
        <v>4695</v>
      </c>
      <c r="G163" s="140" t="s">
        <v>2246</v>
      </c>
      <c r="H163" s="141">
        <v>2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518</v>
      </c>
    </row>
    <row r="164" spans="2:65" s="1" customFormat="1" ht="16.5" customHeight="1" x14ac:dyDescent="0.2">
      <c r="B164" s="32"/>
      <c r="C164" s="137" t="s">
        <v>222</v>
      </c>
      <c r="D164" s="137" t="s">
        <v>284</v>
      </c>
      <c r="E164" s="138" t="s">
        <v>4696</v>
      </c>
      <c r="F164" s="139" t="s">
        <v>4697</v>
      </c>
      <c r="G164" s="140" t="s">
        <v>2246</v>
      </c>
      <c r="H164" s="141">
        <v>2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199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199</v>
      </c>
      <c r="BM164" s="149" t="s">
        <v>528</v>
      </c>
    </row>
    <row r="165" spans="2:65" s="11" customFormat="1" ht="22.9" customHeight="1" x14ac:dyDescent="0.2">
      <c r="B165" s="125"/>
      <c r="D165" s="126" t="s">
        <v>75</v>
      </c>
      <c r="E165" s="135" t="s">
        <v>330</v>
      </c>
      <c r="F165" s="135" t="s">
        <v>4345</v>
      </c>
      <c r="I165" s="128"/>
      <c r="J165" s="136">
        <f>BK165</f>
        <v>0</v>
      </c>
      <c r="L165" s="125"/>
      <c r="M165" s="130"/>
      <c r="P165" s="131">
        <f>P166</f>
        <v>0</v>
      </c>
      <c r="R165" s="131">
        <f>R166</f>
        <v>0</v>
      </c>
      <c r="T165" s="132">
        <f>T166</f>
        <v>0</v>
      </c>
      <c r="AR165" s="126" t="s">
        <v>83</v>
      </c>
      <c r="AT165" s="133" t="s">
        <v>75</v>
      </c>
      <c r="AU165" s="133" t="s">
        <v>83</v>
      </c>
      <c r="AY165" s="126" t="s">
        <v>282</v>
      </c>
      <c r="BK165" s="134">
        <f>BK166</f>
        <v>0</v>
      </c>
    </row>
    <row r="166" spans="2:65" s="1" customFormat="1" ht="16.5" customHeight="1" x14ac:dyDescent="0.2">
      <c r="B166" s="32"/>
      <c r="C166" s="137" t="s">
        <v>447</v>
      </c>
      <c r="D166" s="137" t="s">
        <v>284</v>
      </c>
      <c r="E166" s="138" t="s">
        <v>4346</v>
      </c>
      <c r="F166" s="139" t="s">
        <v>4347</v>
      </c>
      <c r="G166" s="140" t="s">
        <v>3565</v>
      </c>
      <c r="H166" s="141">
        <v>1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199</v>
      </c>
      <c r="BM166" s="149" t="s">
        <v>545</v>
      </c>
    </row>
    <row r="167" spans="2:65" s="11" customFormat="1" ht="22.9" customHeight="1" x14ac:dyDescent="0.2">
      <c r="B167" s="125"/>
      <c r="D167" s="126" t="s">
        <v>75</v>
      </c>
      <c r="E167" s="135" t="s">
        <v>338</v>
      </c>
      <c r="F167" s="135" t="s">
        <v>4348</v>
      </c>
      <c r="I167" s="128"/>
      <c r="J167" s="136">
        <f>BK167</f>
        <v>0</v>
      </c>
      <c r="L167" s="125"/>
      <c r="M167" s="130"/>
      <c r="P167" s="131">
        <f>SUM(P168:P172)</f>
        <v>0</v>
      </c>
      <c r="R167" s="131">
        <f>SUM(R168:R172)</f>
        <v>0</v>
      </c>
      <c r="T167" s="132">
        <f>SUM(T168:T172)</f>
        <v>0</v>
      </c>
      <c r="AR167" s="126" t="s">
        <v>83</v>
      </c>
      <c r="AT167" s="133" t="s">
        <v>75</v>
      </c>
      <c r="AU167" s="133" t="s">
        <v>83</v>
      </c>
      <c r="AY167" s="126" t="s">
        <v>282</v>
      </c>
      <c r="BK167" s="134">
        <f>SUM(BK168:BK172)</f>
        <v>0</v>
      </c>
    </row>
    <row r="168" spans="2:65" s="1" customFormat="1" ht="16.5" customHeight="1" x14ac:dyDescent="0.2">
      <c r="B168" s="32"/>
      <c r="C168" s="137" t="s">
        <v>453</v>
      </c>
      <c r="D168" s="137" t="s">
        <v>284</v>
      </c>
      <c r="E168" s="138" t="s">
        <v>4349</v>
      </c>
      <c r="F168" s="139" t="s">
        <v>4350</v>
      </c>
      <c r="G168" s="140" t="s">
        <v>3565</v>
      </c>
      <c r="H168" s="141">
        <v>1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4344</v>
      </c>
      <c r="AT168" s="149" t="s">
        <v>284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4344</v>
      </c>
      <c r="BM168" s="149" t="s">
        <v>555</v>
      </c>
    </row>
    <row r="169" spans="2:65" s="1" customFormat="1" ht="16.5" customHeight="1" x14ac:dyDescent="0.2">
      <c r="B169" s="32"/>
      <c r="C169" s="137" t="s">
        <v>459</v>
      </c>
      <c r="D169" s="137" t="s">
        <v>284</v>
      </c>
      <c r="E169" s="138" t="s">
        <v>4351</v>
      </c>
      <c r="F169" s="139" t="s">
        <v>4352</v>
      </c>
      <c r="G169" s="140" t="s">
        <v>3565</v>
      </c>
      <c r="H169" s="141">
        <v>1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4344</v>
      </c>
      <c r="AT169" s="149" t="s">
        <v>284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4344</v>
      </c>
      <c r="BM169" s="149" t="s">
        <v>566</v>
      </c>
    </row>
    <row r="170" spans="2:65" s="1" customFormat="1" ht="16.5" customHeight="1" x14ac:dyDescent="0.2">
      <c r="B170" s="32"/>
      <c r="C170" s="137" t="s">
        <v>463</v>
      </c>
      <c r="D170" s="137" t="s">
        <v>284</v>
      </c>
      <c r="E170" s="138" t="s">
        <v>4655</v>
      </c>
      <c r="F170" s="139" t="s">
        <v>4354</v>
      </c>
      <c r="G170" s="140" t="s">
        <v>3565</v>
      </c>
      <c r="H170" s="141">
        <v>1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4344</v>
      </c>
      <c r="AT170" s="149" t="s">
        <v>284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4344</v>
      </c>
      <c r="BM170" s="149" t="s">
        <v>580</v>
      </c>
    </row>
    <row r="171" spans="2:65" s="1" customFormat="1" ht="16.5" customHeight="1" x14ac:dyDescent="0.2">
      <c r="B171" s="32"/>
      <c r="C171" s="137" t="s">
        <v>468</v>
      </c>
      <c r="D171" s="137" t="s">
        <v>284</v>
      </c>
      <c r="E171" s="138" t="s">
        <v>4656</v>
      </c>
      <c r="F171" s="139" t="s">
        <v>4356</v>
      </c>
      <c r="G171" s="140" t="s">
        <v>3565</v>
      </c>
      <c r="H171" s="141">
        <v>1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4344</v>
      </c>
      <c r="AT171" s="149" t="s">
        <v>284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4344</v>
      </c>
      <c r="BM171" s="149" t="s">
        <v>615</v>
      </c>
    </row>
    <row r="172" spans="2:65" s="1" customFormat="1" ht="16.5" customHeight="1" x14ac:dyDescent="0.2">
      <c r="B172" s="32"/>
      <c r="C172" s="137" t="s">
        <v>476</v>
      </c>
      <c r="D172" s="137" t="s">
        <v>284</v>
      </c>
      <c r="E172" s="138" t="s">
        <v>4657</v>
      </c>
      <c r="F172" s="139" t="s">
        <v>4184</v>
      </c>
      <c r="G172" s="140" t="s">
        <v>3565</v>
      </c>
      <c r="H172" s="141">
        <v>1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4344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4344</v>
      </c>
      <c r="BM172" s="149" t="s">
        <v>623</v>
      </c>
    </row>
    <row r="173" spans="2:65" s="11" customFormat="1" ht="22.9" customHeight="1" x14ac:dyDescent="0.2">
      <c r="B173" s="125"/>
      <c r="D173" s="126" t="s">
        <v>75</v>
      </c>
      <c r="E173" s="135" t="s">
        <v>4698</v>
      </c>
      <c r="F173" s="135" t="s">
        <v>4699</v>
      </c>
      <c r="I173" s="128"/>
      <c r="J173" s="136">
        <f>BK173</f>
        <v>0</v>
      </c>
      <c r="L173" s="125"/>
      <c r="M173" s="130"/>
      <c r="P173" s="131">
        <f>SUM(P174:P177)</f>
        <v>0</v>
      </c>
      <c r="R173" s="131">
        <f>SUM(R174:R177)</f>
        <v>0</v>
      </c>
      <c r="T173" s="132">
        <f>SUM(T174:T177)</f>
        <v>0</v>
      </c>
      <c r="AR173" s="126" t="s">
        <v>83</v>
      </c>
      <c r="AT173" s="133" t="s">
        <v>75</v>
      </c>
      <c r="AU173" s="133" t="s">
        <v>83</v>
      </c>
      <c r="AY173" s="126" t="s">
        <v>282</v>
      </c>
      <c r="BK173" s="134">
        <f>SUM(BK174:BK177)</f>
        <v>0</v>
      </c>
    </row>
    <row r="174" spans="2:65" s="1" customFormat="1" ht="16.5" customHeight="1" x14ac:dyDescent="0.2">
      <c r="B174" s="32"/>
      <c r="C174" s="137" t="s">
        <v>482</v>
      </c>
      <c r="D174" s="137" t="s">
        <v>284</v>
      </c>
      <c r="E174" s="138" t="s">
        <v>4359</v>
      </c>
      <c r="F174" s="139" t="s">
        <v>4360</v>
      </c>
      <c r="G174" s="140" t="s">
        <v>1</v>
      </c>
      <c r="H174" s="141">
        <v>0</v>
      </c>
      <c r="I174" s="257"/>
      <c r="J174" s="143">
        <f>ROUND(I174*H174,2)</f>
        <v>0</v>
      </c>
      <c r="K174" s="144"/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4344</v>
      </c>
      <c r="AT174" s="149" t="s">
        <v>284</v>
      </c>
      <c r="AU174" s="149" t="s">
        <v>85</v>
      </c>
      <c r="AY174" s="17" t="s">
        <v>282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4344</v>
      </c>
      <c r="BM174" s="149" t="s">
        <v>4700</v>
      </c>
    </row>
    <row r="175" spans="2:65" s="1" customFormat="1" ht="78" x14ac:dyDescent="0.2">
      <c r="B175" s="32"/>
      <c r="D175" s="152" t="s">
        <v>3804</v>
      </c>
      <c r="F175" s="198" t="s">
        <v>4362</v>
      </c>
      <c r="I175" s="199"/>
      <c r="L175" s="32"/>
      <c r="M175" s="200"/>
      <c r="T175" s="56"/>
      <c r="AT175" s="17" t="s">
        <v>3804</v>
      </c>
      <c r="AU175" s="17" t="s">
        <v>85</v>
      </c>
    </row>
    <row r="176" spans="2:65" s="1" customFormat="1" ht="16.5" customHeight="1" x14ac:dyDescent="0.2">
      <c r="B176" s="32"/>
      <c r="C176" s="137" t="s">
        <v>487</v>
      </c>
      <c r="D176" s="137" t="s">
        <v>284</v>
      </c>
      <c r="E176" s="138" t="s">
        <v>4363</v>
      </c>
      <c r="F176" s="139" t="s">
        <v>4360</v>
      </c>
      <c r="G176" s="140" t="s">
        <v>1</v>
      </c>
      <c r="H176" s="141">
        <v>0</v>
      </c>
      <c r="I176" s="257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4344</v>
      </c>
      <c r="AT176" s="149" t="s">
        <v>284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4344</v>
      </c>
      <c r="BM176" s="149" t="s">
        <v>4701</v>
      </c>
    </row>
    <row r="177" spans="2:47" s="1" customFormat="1" ht="136.5" x14ac:dyDescent="0.2">
      <c r="B177" s="32"/>
      <c r="D177" s="152" t="s">
        <v>3804</v>
      </c>
      <c r="F177" s="198" t="s">
        <v>4365</v>
      </c>
      <c r="I177" s="199"/>
      <c r="L177" s="32"/>
      <c r="M177" s="201"/>
      <c r="N177" s="195"/>
      <c r="O177" s="195"/>
      <c r="P177" s="195"/>
      <c r="Q177" s="195"/>
      <c r="R177" s="195"/>
      <c r="S177" s="195"/>
      <c r="T177" s="202"/>
      <c r="AT177" s="17" t="s">
        <v>3804</v>
      </c>
      <c r="AU177" s="17" t="s">
        <v>85</v>
      </c>
    </row>
    <row r="178" spans="2:47" s="1" customFormat="1" ht="6.95" customHeight="1" x14ac:dyDescent="0.2">
      <c r="B178" s="44"/>
      <c r="C178" s="45"/>
      <c r="D178" s="45"/>
      <c r="E178" s="45"/>
      <c r="F178" s="45"/>
      <c r="G178" s="45"/>
      <c r="H178" s="45"/>
      <c r="I178" s="45"/>
      <c r="J178" s="45"/>
      <c r="K178" s="45"/>
      <c r="L178" s="32"/>
    </row>
  </sheetData>
  <sheetProtection algorithmName="SHA-512" hashValue="sK9lyxmjRjCC6Z5WjE/DaBvh/0+yJZd1RqdpGcrq+dtoeVaKorwrd7a2PjLMvdKzFhFnU2PCgHBHzzTkAnnNwQ==" saltValue="Vm5siC9laodw09Prwiya8pDi7QF3DyPLx7b9KdOM0KH1+haQNZGs/z7N+OP7O9jZcWIQxHXDZ0Fy6yyBxg8xqA==" spinCount="100000" sheet="1" objects="1" scenarios="1" formatColumns="0" formatRows="0" autoFilter="0"/>
  <autoFilter ref="C131:K177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121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4702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4703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ROUND(J134,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ROUND((SUM(BE134:BE305)),  2)</f>
        <v>0</v>
      </c>
      <c r="I37" s="96">
        <v>0.21</v>
      </c>
      <c r="J37" s="86">
        <f>ROUND(((SUM(BE134:BE305))*I37),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ROUND((SUM(BF134:BF305)),  2)</f>
        <v>0</v>
      </c>
      <c r="I38" s="96">
        <v>0.15</v>
      </c>
      <c r="J38" s="86">
        <f>ROUND(((SUM(BF134:BF305))*I38),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ROUND((SUM(BG134:BG305)),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ROUND((SUM(BH134:BH305)),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ROUND((SUM(BI134:BI305)),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4702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04g.1 - Silnoproud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J143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J290</f>
        <v>0</v>
      </c>
      <c r="L106" s="108"/>
    </row>
    <row r="107" spans="2:47" s="9" customFormat="1" ht="19.899999999999999" customHeight="1" x14ac:dyDescent="0.2">
      <c r="B107" s="112"/>
      <c r="D107" s="113" t="s">
        <v>4707</v>
      </c>
      <c r="E107" s="114"/>
      <c r="F107" s="114"/>
      <c r="G107" s="114"/>
      <c r="H107" s="114"/>
      <c r="I107" s="114"/>
      <c r="J107" s="115">
        <f>J291</f>
        <v>0</v>
      </c>
      <c r="L107" s="112"/>
    </row>
    <row r="108" spans="2:47" s="8" customFormat="1" ht="24.95" customHeight="1" x14ac:dyDescent="0.2">
      <c r="B108" s="108"/>
      <c r="D108" s="109" t="s">
        <v>264</v>
      </c>
      <c r="E108" s="110"/>
      <c r="F108" s="110"/>
      <c r="G108" s="110"/>
      <c r="H108" s="110"/>
      <c r="I108" s="110"/>
      <c r="J108" s="111">
        <f>J295</f>
        <v>0</v>
      </c>
      <c r="L108" s="108"/>
    </row>
    <row r="109" spans="2:47" s="9" customFormat="1" ht="19.899999999999999" customHeight="1" x14ac:dyDescent="0.2">
      <c r="B109" s="112"/>
      <c r="D109" s="113" t="s">
        <v>265</v>
      </c>
      <c r="E109" s="114"/>
      <c r="F109" s="114"/>
      <c r="G109" s="114"/>
      <c r="H109" s="114"/>
      <c r="I109" s="114"/>
      <c r="J109" s="115">
        <f>J296</f>
        <v>0</v>
      </c>
      <c r="L109" s="112"/>
    </row>
    <row r="110" spans="2:47" s="9" customFormat="1" ht="19.899999999999999" customHeight="1" x14ac:dyDescent="0.2">
      <c r="B110" s="112"/>
      <c r="D110" s="113" t="s">
        <v>4708</v>
      </c>
      <c r="E110" s="114"/>
      <c r="F110" s="114"/>
      <c r="G110" s="114"/>
      <c r="H110" s="114"/>
      <c r="I110" s="114"/>
      <c r="J110" s="115">
        <f>J299</f>
        <v>0</v>
      </c>
      <c r="L110" s="112"/>
    </row>
    <row r="111" spans="2:47" s="1" customFormat="1" ht="21.75" customHeight="1" x14ac:dyDescent="0.2">
      <c r="B111" s="32"/>
      <c r="L111" s="32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 x14ac:dyDescent="0.2">
      <c r="B117" s="32"/>
      <c r="C117" s="21" t="s">
        <v>267</v>
      </c>
      <c r="L117" s="32"/>
    </row>
    <row r="118" spans="2:12" s="1" customFormat="1" ht="6.95" customHeight="1" x14ac:dyDescent="0.2">
      <c r="B118" s="32"/>
      <c r="L118" s="32"/>
    </row>
    <row r="119" spans="2:12" s="1" customFormat="1" ht="12" customHeight="1" x14ac:dyDescent="0.2">
      <c r="B119" s="32"/>
      <c r="C119" s="27" t="s">
        <v>16</v>
      </c>
      <c r="L119" s="32"/>
    </row>
    <row r="120" spans="2:12" s="1" customFormat="1" ht="16.5" customHeight="1" x14ac:dyDescent="0.2">
      <c r="B120" s="32"/>
      <c r="E120" s="254" t="str">
        <f>E7</f>
        <v>MŠ Vokovická</v>
      </c>
      <c r="F120" s="255"/>
      <c r="G120" s="255"/>
      <c r="H120" s="255"/>
      <c r="L120" s="32"/>
    </row>
    <row r="121" spans="2:12" ht="12" customHeight="1" x14ac:dyDescent="0.2">
      <c r="B121" s="20"/>
      <c r="C121" s="27" t="s">
        <v>226</v>
      </c>
      <c r="L121" s="20"/>
    </row>
    <row r="122" spans="2:12" ht="16.5" customHeight="1" x14ac:dyDescent="0.2">
      <c r="B122" s="20"/>
      <c r="E122" s="254" t="s">
        <v>227</v>
      </c>
      <c r="F122" s="238"/>
      <c r="G122" s="238"/>
      <c r="H122" s="238"/>
      <c r="L122" s="20"/>
    </row>
    <row r="123" spans="2:12" ht="12" customHeight="1" x14ac:dyDescent="0.2">
      <c r="B123" s="20"/>
      <c r="C123" s="27" t="s">
        <v>228</v>
      </c>
      <c r="L123" s="20"/>
    </row>
    <row r="124" spans="2:12" s="1" customFormat="1" ht="16.5" customHeight="1" x14ac:dyDescent="0.2">
      <c r="B124" s="32"/>
      <c r="E124" s="218" t="s">
        <v>4702</v>
      </c>
      <c r="F124" s="253"/>
      <c r="G124" s="253"/>
      <c r="H124" s="253"/>
      <c r="L124" s="32"/>
    </row>
    <row r="125" spans="2:12" s="1" customFormat="1" ht="12" customHeight="1" x14ac:dyDescent="0.2">
      <c r="B125" s="32"/>
      <c r="C125" s="27" t="s">
        <v>4192</v>
      </c>
      <c r="L125" s="32"/>
    </row>
    <row r="126" spans="2:12" s="1" customFormat="1" ht="16.5" customHeight="1" x14ac:dyDescent="0.2">
      <c r="B126" s="32"/>
      <c r="E126" s="231" t="str">
        <f>E13</f>
        <v>04g.1 - Silnoproud</v>
      </c>
      <c r="F126" s="253"/>
      <c r="G126" s="253"/>
      <c r="H126" s="253"/>
      <c r="L126" s="32"/>
    </row>
    <row r="127" spans="2:12" s="1" customFormat="1" ht="6.95" customHeight="1" x14ac:dyDescent="0.2">
      <c r="B127" s="32"/>
      <c r="L127" s="32"/>
    </row>
    <row r="128" spans="2:12" s="1" customFormat="1" ht="12" customHeight="1" x14ac:dyDescent="0.2">
      <c r="B128" s="32"/>
      <c r="C128" s="27" t="s">
        <v>20</v>
      </c>
      <c r="F128" s="25" t="str">
        <f>F16</f>
        <v>Vokovice, p.č. 1281/256, 1281/257</v>
      </c>
      <c r="I128" s="27" t="s">
        <v>22</v>
      </c>
      <c r="J128" s="52" t="str">
        <f>IF(J16="","",J16)</f>
        <v>21. 2. 2023</v>
      </c>
      <c r="L128" s="32"/>
    </row>
    <row r="129" spans="2:65" s="1" customFormat="1" ht="6.95" customHeight="1" x14ac:dyDescent="0.2">
      <c r="B129" s="32"/>
      <c r="L129" s="32"/>
    </row>
    <row r="130" spans="2:65" s="1" customFormat="1" ht="25.7" customHeight="1" x14ac:dyDescent="0.2">
      <c r="B130" s="32"/>
      <c r="C130" s="27" t="s">
        <v>24</v>
      </c>
      <c r="F130" s="25" t="str">
        <f>E19</f>
        <v>Městská část Praha 6, Čs. Armády 601/23</v>
      </c>
      <c r="I130" s="27" t="s">
        <v>30</v>
      </c>
      <c r="J130" s="30" t="str">
        <f>E25</f>
        <v>ra15 a.s., ATELIER SEVER s.r.o.</v>
      </c>
      <c r="L130" s="32"/>
    </row>
    <row r="131" spans="2:65" s="1" customFormat="1" ht="15.2" customHeight="1" x14ac:dyDescent="0.2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Ecoten s.r.o.</v>
      </c>
      <c r="L131" s="32"/>
    </row>
    <row r="132" spans="2:65" s="1" customFormat="1" ht="10.35" customHeight="1" x14ac:dyDescent="0.2">
      <c r="B132" s="32"/>
      <c r="L132" s="32"/>
    </row>
    <row r="133" spans="2:65" s="10" customFormat="1" ht="29.25" customHeight="1" x14ac:dyDescent="0.2">
      <c r="B133" s="116"/>
      <c r="C133" s="117" t="s">
        <v>268</v>
      </c>
      <c r="D133" s="118" t="s">
        <v>61</v>
      </c>
      <c r="E133" s="118" t="s">
        <v>57</v>
      </c>
      <c r="F133" s="118" t="s">
        <v>58</v>
      </c>
      <c r="G133" s="118" t="s">
        <v>269</v>
      </c>
      <c r="H133" s="118" t="s">
        <v>270</v>
      </c>
      <c r="I133" s="118" t="s">
        <v>271</v>
      </c>
      <c r="J133" s="119" t="s">
        <v>232</v>
      </c>
      <c r="K133" s="120" t="s">
        <v>272</v>
      </c>
      <c r="L133" s="116"/>
      <c r="M133" s="59" t="s">
        <v>1</v>
      </c>
      <c r="N133" s="60" t="s">
        <v>40</v>
      </c>
      <c r="O133" s="60" t="s">
        <v>273</v>
      </c>
      <c r="P133" s="60" t="s">
        <v>274</v>
      </c>
      <c r="Q133" s="60" t="s">
        <v>275</v>
      </c>
      <c r="R133" s="60" t="s">
        <v>276</v>
      </c>
      <c r="S133" s="60" t="s">
        <v>277</v>
      </c>
      <c r="T133" s="61" t="s">
        <v>278</v>
      </c>
    </row>
    <row r="134" spans="2:65" s="1" customFormat="1" ht="22.9" customHeight="1" x14ac:dyDescent="0.25">
      <c r="B134" s="32"/>
      <c r="C134" s="64" t="s">
        <v>279</v>
      </c>
      <c r="J134" s="121">
        <f>BK134</f>
        <v>0</v>
      </c>
      <c r="L134" s="32"/>
      <c r="M134" s="62"/>
      <c r="N134" s="53"/>
      <c r="O134" s="53"/>
      <c r="P134" s="122">
        <f>P135+P142+P290+P295</f>
        <v>0</v>
      </c>
      <c r="Q134" s="53"/>
      <c r="R134" s="122">
        <f>R135+R142+R290+R295</f>
        <v>1.8955500000000001</v>
      </c>
      <c r="S134" s="53"/>
      <c r="T134" s="123">
        <f>T135+T142+T290+T295</f>
        <v>0.4</v>
      </c>
      <c r="AT134" s="17" t="s">
        <v>75</v>
      </c>
      <c r="AU134" s="17" t="s">
        <v>234</v>
      </c>
      <c r="BK134" s="124">
        <f>BK135+BK142+BK290+BK295</f>
        <v>0</v>
      </c>
    </row>
    <row r="135" spans="2:65" s="11" customFormat="1" ht="25.9" customHeight="1" x14ac:dyDescent="0.2">
      <c r="B135" s="125"/>
      <c r="D135" s="126" t="s">
        <v>75</v>
      </c>
      <c r="E135" s="127" t="s">
        <v>280</v>
      </c>
      <c r="F135" s="127" t="s">
        <v>281</v>
      </c>
      <c r="I135" s="128"/>
      <c r="J135" s="129">
        <f>BK135</f>
        <v>0</v>
      </c>
      <c r="L135" s="125"/>
      <c r="M135" s="130"/>
      <c r="P135" s="131">
        <f>P136+P140</f>
        <v>0</v>
      </c>
      <c r="R135" s="131">
        <f>R136+R140</f>
        <v>5.0000000000000001E-3</v>
      </c>
      <c r="T135" s="132">
        <f>T136+T140</f>
        <v>0.4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BK136+BK140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356</v>
      </c>
      <c r="F136" s="135" t="s">
        <v>1315</v>
      </c>
      <c r="I136" s="128"/>
      <c r="J136" s="136">
        <f>BK136</f>
        <v>0</v>
      </c>
      <c r="L136" s="125"/>
      <c r="M136" s="130"/>
      <c r="P136" s="131">
        <f>SUM(P137:P139)</f>
        <v>0</v>
      </c>
      <c r="R136" s="131">
        <f>SUM(R137:R139)</f>
        <v>5.0000000000000001E-3</v>
      </c>
      <c r="T136" s="132">
        <f>SUM(T137:T139)</f>
        <v>0.4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SUM(BK137:BK139)</f>
        <v>0</v>
      </c>
    </row>
    <row r="137" spans="2:65" s="1" customFormat="1" ht="21.75" customHeight="1" x14ac:dyDescent="0.2">
      <c r="B137" s="32"/>
      <c r="C137" s="137" t="s">
        <v>83</v>
      </c>
      <c r="D137" s="137" t="s">
        <v>284</v>
      </c>
      <c r="E137" s="138" t="s">
        <v>4709</v>
      </c>
      <c r="F137" s="139" t="s">
        <v>4710</v>
      </c>
      <c r="G137" s="140" t="s">
        <v>471</v>
      </c>
      <c r="H137" s="141">
        <v>100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2.0000000000000002E-5</v>
      </c>
      <c r="R137" s="147">
        <f>Q137*H137</f>
        <v>2E-3</v>
      </c>
      <c r="S137" s="147">
        <v>2E-3</v>
      </c>
      <c r="T137" s="148">
        <f>S137*H137</f>
        <v>0.2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4711</v>
      </c>
    </row>
    <row r="138" spans="2:65" s="1" customFormat="1" ht="24.2" customHeight="1" x14ac:dyDescent="0.2">
      <c r="B138" s="32"/>
      <c r="C138" s="137" t="s">
        <v>85</v>
      </c>
      <c r="D138" s="137" t="s">
        <v>284</v>
      </c>
      <c r="E138" s="138" t="s">
        <v>4712</v>
      </c>
      <c r="F138" s="139" t="s">
        <v>4713</v>
      </c>
      <c r="G138" s="140" t="s">
        <v>471</v>
      </c>
      <c r="H138" s="141">
        <v>100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2.0000000000000002E-5</v>
      </c>
      <c r="R138" s="147">
        <f>Q138*H138</f>
        <v>2E-3</v>
      </c>
      <c r="S138" s="147">
        <v>1E-3</v>
      </c>
      <c r="T138" s="148">
        <f>S138*H138</f>
        <v>0.1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4714</v>
      </c>
    </row>
    <row r="139" spans="2:65" s="1" customFormat="1" ht="24.2" customHeight="1" x14ac:dyDescent="0.2">
      <c r="B139" s="32"/>
      <c r="C139" s="137" t="s">
        <v>105</v>
      </c>
      <c r="D139" s="137" t="s">
        <v>284</v>
      </c>
      <c r="E139" s="138" t="s">
        <v>4715</v>
      </c>
      <c r="F139" s="139" t="s">
        <v>4716</v>
      </c>
      <c r="G139" s="140" t="s">
        <v>471</v>
      </c>
      <c r="H139" s="141">
        <v>50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1E-3</v>
      </c>
      <c r="S139" s="147">
        <v>2E-3</v>
      </c>
      <c r="T139" s="148">
        <f>S139*H139</f>
        <v>0.1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4717</v>
      </c>
    </row>
    <row r="140" spans="2:65" s="11" customFormat="1" ht="22.9" customHeight="1" x14ac:dyDescent="0.2">
      <c r="B140" s="125"/>
      <c r="D140" s="126" t="s">
        <v>75</v>
      </c>
      <c r="E140" s="135" t="s">
        <v>4718</v>
      </c>
      <c r="F140" s="135" t="s">
        <v>4719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83</v>
      </c>
      <c r="AT140" s="133" t="s">
        <v>75</v>
      </c>
      <c r="AU140" s="133" t="s">
        <v>83</v>
      </c>
      <c r="AY140" s="126" t="s">
        <v>282</v>
      </c>
      <c r="BK140" s="134">
        <f>BK141</f>
        <v>0</v>
      </c>
    </row>
    <row r="141" spans="2:65" s="1" customFormat="1" ht="24.2" customHeight="1" x14ac:dyDescent="0.2">
      <c r="B141" s="32"/>
      <c r="C141" s="137" t="s">
        <v>288</v>
      </c>
      <c r="D141" s="137" t="s">
        <v>284</v>
      </c>
      <c r="E141" s="138" t="s">
        <v>4720</v>
      </c>
      <c r="F141" s="139" t="s">
        <v>4721</v>
      </c>
      <c r="G141" s="140" t="s">
        <v>376</v>
      </c>
      <c r="H141" s="141">
        <v>0.4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4722</v>
      </c>
    </row>
    <row r="142" spans="2:65" s="11" customFormat="1" ht="25.9" customHeight="1" x14ac:dyDescent="0.2">
      <c r="B142" s="125"/>
      <c r="D142" s="126" t="s">
        <v>75</v>
      </c>
      <c r="E142" s="127" t="s">
        <v>1431</v>
      </c>
      <c r="F142" s="127" t="s">
        <v>1432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1.8905500000000002</v>
      </c>
      <c r="T142" s="132">
        <f>T143</f>
        <v>0</v>
      </c>
      <c r="AR142" s="126" t="s">
        <v>85</v>
      </c>
      <c r="AT142" s="133" t="s">
        <v>75</v>
      </c>
      <c r="AU142" s="133" t="s">
        <v>76</v>
      </c>
      <c r="AY142" s="126" t="s">
        <v>282</v>
      </c>
      <c r="BK142" s="134">
        <f>BK143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4723</v>
      </c>
      <c r="F143" s="135" t="s">
        <v>4724</v>
      </c>
      <c r="I143" s="128"/>
      <c r="J143" s="136">
        <f>BK143</f>
        <v>0</v>
      </c>
      <c r="L143" s="125"/>
      <c r="M143" s="130"/>
      <c r="P143" s="131">
        <f>SUM(P144:P289)</f>
        <v>0</v>
      </c>
      <c r="R143" s="131">
        <f>SUM(R144:R289)</f>
        <v>1.8905500000000002</v>
      </c>
      <c r="T143" s="132">
        <f>SUM(T144:T289)</f>
        <v>0</v>
      </c>
      <c r="AR143" s="126" t="s">
        <v>85</v>
      </c>
      <c r="AT143" s="133" t="s">
        <v>75</v>
      </c>
      <c r="AU143" s="133" t="s">
        <v>83</v>
      </c>
      <c r="AY143" s="126" t="s">
        <v>282</v>
      </c>
      <c r="BK143" s="134">
        <f>SUM(BK144:BK289)</f>
        <v>0</v>
      </c>
    </row>
    <row r="144" spans="2:65" s="1" customFormat="1" ht="24.2" customHeight="1" x14ac:dyDescent="0.2">
      <c r="B144" s="32"/>
      <c r="C144" s="137" t="s">
        <v>330</v>
      </c>
      <c r="D144" s="137" t="s">
        <v>284</v>
      </c>
      <c r="E144" s="138" t="s">
        <v>4725</v>
      </c>
      <c r="F144" s="139" t="s">
        <v>4726</v>
      </c>
      <c r="G144" s="140" t="s">
        <v>471</v>
      </c>
      <c r="H144" s="141">
        <v>19.047999999999998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199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199</v>
      </c>
      <c r="BM144" s="149" t="s">
        <v>4727</v>
      </c>
    </row>
    <row r="145" spans="2:65" s="1" customFormat="1" ht="24.2" customHeight="1" x14ac:dyDescent="0.2">
      <c r="B145" s="32"/>
      <c r="C145" s="179" t="s">
        <v>338</v>
      </c>
      <c r="D145" s="179" t="s">
        <v>1020</v>
      </c>
      <c r="E145" s="180" t="s">
        <v>4728</v>
      </c>
      <c r="F145" s="181" t="s">
        <v>4729</v>
      </c>
      <c r="G145" s="182" t="s">
        <v>471</v>
      </c>
      <c r="H145" s="183">
        <v>20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P145" s="147">
        <f>O145*H145</f>
        <v>0</v>
      </c>
      <c r="Q145" s="147">
        <v>1.9000000000000001E-4</v>
      </c>
      <c r="R145" s="147">
        <f>Q145*H145</f>
        <v>3.8000000000000004E-3</v>
      </c>
      <c r="S145" s="147">
        <v>0</v>
      </c>
      <c r="T145" s="148">
        <f>S145*H145</f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199</v>
      </c>
      <c r="BM145" s="149" t="s">
        <v>4730</v>
      </c>
    </row>
    <row r="146" spans="2:65" s="1" customFormat="1" ht="19.5" x14ac:dyDescent="0.2">
      <c r="B146" s="32"/>
      <c r="D146" s="152" t="s">
        <v>3804</v>
      </c>
      <c r="F146" s="198" t="s">
        <v>4731</v>
      </c>
      <c r="I146" s="199"/>
      <c r="L146" s="32"/>
      <c r="M146" s="200"/>
      <c r="T146" s="56"/>
      <c r="AT146" s="17" t="s">
        <v>3804</v>
      </c>
      <c r="AU146" s="17" t="s">
        <v>85</v>
      </c>
    </row>
    <row r="147" spans="2:65" s="12" customFormat="1" x14ac:dyDescent="0.2">
      <c r="B147" s="151"/>
      <c r="D147" s="152" t="s">
        <v>290</v>
      </c>
      <c r="F147" s="154" t="s">
        <v>4732</v>
      </c>
      <c r="H147" s="155">
        <v>20</v>
      </c>
      <c r="I147" s="156"/>
      <c r="L147" s="151"/>
      <c r="M147" s="157"/>
      <c r="T147" s="158"/>
      <c r="AT147" s="153" t="s">
        <v>290</v>
      </c>
      <c r="AU147" s="153" t="s">
        <v>85</v>
      </c>
      <c r="AV147" s="12" t="s">
        <v>85</v>
      </c>
      <c r="AW147" s="12" t="s">
        <v>4</v>
      </c>
      <c r="AX147" s="12" t="s">
        <v>83</v>
      </c>
      <c r="AY147" s="153" t="s">
        <v>282</v>
      </c>
    </row>
    <row r="148" spans="2:65" s="1" customFormat="1" ht="24.2" customHeight="1" x14ac:dyDescent="0.2">
      <c r="B148" s="32"/>
      <c r="C148" s="137" t="s">
        <v>343</v>
      </c>
      <c r="D148" s="137" t="s">
        <v>284</v>
      </c>
      <c r="E148" s="138" t="s">
        <v>4733</v>
      </c>
      <c r="F148" s="139" t="s">
        <v>4734</v>
      </c>
      <c r="G148" s="140" t="s">
        <v>471</v>
      </c>
      <c r="H148" s="141">
        <v>57.142000000000003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199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199</v>
      </c>
      <c r="BM148" s="149" t="s">
        <v>4735</v>
      </c>
    </row>
    <row r="149" spans="2:65" s="1" customFormat="1" ht="24.2" customHeight="1" x14ac:dyDescent="0.2">
      <c r="B149" s="32"/>
      <c r="C149" s="179" t="s">
        <v>350</v>
      </c>
      <c r="D149" s="179" t="s">
        <v>1020</v>
      </c>
      <c r="E149" s="180" t="s">
        <v>4736</v>
      </c>
      <c r="F149" s="181" t="s">
        <v>4737</v>
      </c>
      <c r="G149" s="182" t="s">
        <v>471</v>
      </c>
      <c r="H149" s="183">
        <v>30</v>
      </c>
      <c r="I149" s="184"/>
      <c r="J149" s="185">
        <f>ROUND(I149*H149,2)</f>
        <v>0</v>
      </c>
      <c r="K149" s="186"/>
      <c r="L149" s="187"/>
      <c r="M149" s="188" t="s">
        <v>1</v>
      </c>
      <c r="N149" s="189" t="s">
        <v>41</v>
      </c>
      <c r="P149" s="147">
        <f>O149*H149</f>
        <v>0</v>
      </c>
      <c r="Q149" s="147">
        <v>3.1E-4</v>
      </c>
      <c r="R149" s="147">
        <f>Q149*H149</f>
        <v>9.2999999999999992E-3</v>
      </c>
      <c r="S149" s="147">
        <v>0</v>
      </c>
      <c r="T149" s="148">
        <f>S149*H149</f>
        <v>0</v>
      </c>
      <c r="AR149" s="149" t="s">
        <v>498</v>
      </c>
      <c r="AT149" s="149" t="s">
        <v>1020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199</v>
      </c>
      <c r="BM149" s="149" t="s">
        <v>4738</v>
      </c>
    </row>
    <row r="150" spans="2:65" s="1" customFormat="1" ht="19.5" x14ac:dyDescent="0.2">
      <c r="B150" s="32"/>
      <c r="D150" s="152" t="s">
        <v>3804</v>
      </c>
      <c r="F150" s="198" t="s">
        <v>4731</v>
      </c>
      <c r="I150" s="199"/>
      <c r="L150" s="32"/>
      <c r="M150" s="200"/>
      <c r="T150" s="56"/>
      <c r="AT150" s="17" t="s">
        <v>3804</v>
      </c>
      <c r="AU150" s="17" t="s">
        <v>85</v>
      </c>
    </row>
    <row r="151" spans="2:65" s="12" customFormat="1" x14ac:dyDescent="0.2">
      <c r="B151" s="151"/>
      <c r="D151" s="152" t="s">
        <v>290</v>
      </c>
      <c r="F151" s="154" t="s">
        <v>4739</v>
      </c>
      <c r="H151" s="155">
        <v>30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4</v>
      </c>
      <c r="AX151" s="12" t="s">
        <v>83</v>
      </c>
      <c r="AY151" s="153" t="s">
        <v>282</v>
      </c>
    </row>
    <row r="152" spans="2:65" s="1" customFormat="1" ht="24.2" customHeight="1" x14ac:dyDescent="0.2">
      <c r="B152" s="32"/>
      <c r="C152" s="179" t="s">
        <v>356</v>
      </c>
      <c r="D152" s="179" t="s">
        <v>1020</v>
      </c>
      <c r="E152" s="180" t="s">
        <v>4740</v>
      </c>
      <c r="F152" s="181" t="s">
        <v>4741</v>
      </c>
      <c r="G152" s="182" t="s">
        <v>471</v>
      </c>
      <c r="H152" s="183">
        <v>30</v>
      </c>
      <c r="I152" s="184"/>
      <c r="J152" s="185">
        <f>ROUND(I152*H152,2)</f>
        <v>0</v>
      </c>
      <c r="K152" s="186"/>
      <c r="L152" s="187"/>
      <c r="M152" s="188" t="s">
        <v>1</v>
      </c>
      <c r="N152" s="189" t="s">
        <v>41</v>
      </c>
      <c r="P152" s="147">
        <f>O152*H152</f>
        <v>0</v>
      </c>
      <c r="Q152" s="147">
        <v>1.8000000000000001E-4</v>
      </c>
      <c r="R152" s="147">
        <f>Q152*H152</f>
        <v>5.4000000000000003E-3</v>
      </c>
      <c r="S152" s="147">
        <v>0</v>
      </c>
      <c r="T152" s="148">
        <f>S152*H152</f>
        <v>0</v>
      </c>
      <c r="AR152" s="149" t="s">
        <v>498</v>
      </c>
      <c r="AT152" s="149" t="s">
        <v>1020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199</v>
      </c>
      <c r="BM152" s="149" t="s">
        <v>4742</v>
      </c>
    </row>
    <row r="153" spans="2:65" s="1" customFormat="1" ht="19.5" x14ac:dyDescent="0.2">
      <c r="B153" s="32"/>
      <c r="D153" s="152" t="s">
        <v>3804</v>
      </c>
      <c r="F153" s="198" t="s">
        <v>4731</v>
      </c>
      <c r="I153" s="199"/>
      <c r="L153" s="32"/>
      <c r="M153" s="200"/>
      <c r="T153" s="56"/>
      <c r="AT153" s="17" t="s">
        <v>3804</v>
      </c>
      <c r="AU153" s="17" t="s">
        <v>85</v>
      </c>
    </row>
    <row r="154" spans="2:65" s="12" customFormat="1" x14ac:dyDescent="0.2">
      <c r="B154" s="151"/>
      <c r="D154" s="152" t="s">
        <v>290</v>
      </c>
      <c r="F154" s="154" t="s">
        <v>4739</v>
      </c>
      <c r="H154" s="155">
        <v>30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4</v>
      </c>
      <c r="AX154" s="12" t="s">
        <v>83</v>
      </c>
      <c r="AY154" s="153" t="s">
        <v>282</v>
      </c>
    </row>
    <row r="155" spans="2:65" s="1" customFormat="1" ht="24.2" customHeight="1" x14ac:dyDescent="0.2">
      <c r="B155" s="32"/>
      <c r="C155" s="137" t="s">
        <v>361</v>
      </c>
      <c r="D155" s="137" t="s">
        <v>284</v>
      </c>
      <c r="E155" s="138" t="s">
        <v>4743</v>
      </c>
      <c r="F155" s="139" t="s">
        <v>4744</v>
      </c>
      <c r="G155" s="140" t="s">
        <v>471</v>
      </c>
      <c r="H155" s="141">
        <v>952.38099999999997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199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199</v>
      </c>
      <c r="BM155" s="149" t="s">
        <v>4745</v>
      </c>
    </row>
    <row r="156" spans="2:65" s="1" customFormat="1" ht="21.75" customHeight="1" x14ac:dyDescent="0.2">
      <c r="B156" s="32"/>
      <c r="C156" s="179" t="s">
        <v>185</v>
      </c>
      <c r="D156" s="179" t="s">
        <v>1020</v>
      </c>
      <c r="E156" s="180" t="s">
        <v>4746</v>
      </c>
      <c r="F156" s="181" t="s">
        <v>4747</v>
      </c>
      <c r="G156" s="182" t="s">
        <v>471</v>
      </c>
      <c r="H156" s="183">
        <v>500</v>
      </c>
      <c r="I156" s="184"/>
      <c r="J156" s="185">
        <f>ROUND(I156*H156,2)</f>
        <v>0</v>
      </c>
      <c r="K156" s="186"/>
      <c r="L156" s="187"/>
      <c r="M156" s="188" t="s">
        <v>1</v>
      </c>
      <c r="N156" s="189" t="s">
        <v>41</v>
      </c>
      <c r="P156" s="147">
        <f>O156*H156</f>
        <v>0</v>
      </c>
      <c r="Q156" s="147">
        <v>6.9999999999999994E-5</v>
      </c>
      <c r="R156" s="147">
        <f>Q156*H156</f>
        <v>3.4999999999999996E-2</v>
      </c>
      <c r="S156" s="147">
        <v>0</v>
      </c>
      <c r="T156" s="148">
        <f>S156*H156</f>
        <v>0</v>
      </c>
      <c r="AR156" s="149" t="s">
        <v>498</v>
      </c>
      <c r="AT156" s="149" t="s">
        <v>1020</v>
      </c>
      <c r="AU156" s="149" t="s">
        <v>85</v>
      </c>
      <c r="AY156" s="17" t="s">
        <v>282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199</v>
      </c>
      <c r="BM156" s="149" t="s">
        <v>4748</v>
      </c>
    </row>
    <row r="157" spans="2:65" s="12" customFormat="1" x14ac:dyDescent="0.2">
      <c r="B157" s="151"/>
      <c r="D157" s="152" t="s">
        <v>290</v>
      </c>
      <c r="F157" s="154" t="s">
        <v>4749</v>
      </c>
      <c r="H157" s="155">
        <v>500</v>
      </c>
      <c r="I157" s="156"/>
      <c r="L157" s="151"/>
      <c r="M157" s="157"/>
      <c r="T157" s="158"/>
      <c r="AT157" s="153" t="s">
        <v>290</v>
      </c>
      <c r="AU157" s="153" t="s">
        <v>85</v>
      </c>
      <c r="AV157" s="12" t="s">
        <v>85</v>
      </c>
      <c r="AW157" s="12" t="s">
        <v>4</v>
      </c>
      <c r="AX157" s="12" t="s">
        <v>83</v>
      </c>
      <c r="AY157" s="153" t="s">
        <v>282</v>
      </c>
    </row>
    <row r="158" spans="2:65" s="1" customFormat="1" ht="21.75" customHeight="1" x14ac:dyDescent="0.2">
      <c r="B158" s="32"/>
      <c r="C158" s="179" t="s">
        <v>188</v>
      </c>
      <c r="D158" s="179" t="s">
        <v>1020</v>
      </c>
      <c r="E158" s="180" t="s">
        <v>4750</v>
      </c>
      <c r="F158" s="181" t="s">
        <v>4751</v>
      </c>
      <c r="G158" s="182" t="s">
        <v>471</v>
      </c>
      <c r="H158" s="183">
        <v>500</v>
      </c>
      <c r="I158" s="184"/>
      <c r="J158" s="185">
        <f>ROUND(I158*H158,2)</f>
        <v>0</v>
      </c>
      <c r="K158" s="186"/>
      <c r="L158" s="187"/>
      <c r="M158" s="188" t="s">
        <v>1</v>
      </c>
      <c r="N158" s="189" t="s">
        <v>41</v>
      </c>
      <c r="P158" s="147">
        <f>O158*H158</f>
        <v>0</v>
      </c>
      <c r="Q158" s="147">
        <v>1E-4</v>
      </c>
      <c r="R158" s="147">
        <f>Q158*H158</f>
        <v>0.05</v>
      </c>
      <c r="S158" s="147">
        <v>0</v>
      </c>
      <c r="T158" s="148">
        <f>S158*H158</f>
        <v>0</v>
      </c>
      <c r="AR158" s="149" t="s">
        <v>498</v>
      </c>
      <c r="AT158" s="149" t="s">
        <v>1020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199</v>
      </c>
      <c r="BM158" s="149" t="s">
        <v>4752</v>
      </c>
    </row>
    <row r="159" spans="2:65" s="12" customFormat="1" x14ac:dyDescent="0.2">
      <c r="B159" s="151"/>
      <c r="D159" s="152" t="s">
        <v>290</v>
      </c>
      <c r="F159" s="154" t="s">
        <v>4749</v>
      </c>
      <c r="H159" s="155">
        <v>500</v>
      </c>
      <c r="I159" s="156"/>
      <c r="L159" s="151"/>
      <c r="M159" s="157"/>
      <c r="T159" s="158"/>
      <c r="AT159" s="153" t="s">
        <v>290</v>
      </c>
      <c r="AU159" s="153" t="s">
        <v>85</v>
      </c>
      <c r="AV159" s="12" t="s">
        <v>85</v>
      </c>
      <c r="AW159" s="12" t="s">
        <v>4</v>
      </c>
      <c r="AX159" s="12" t="s">
        <v>83</v>
      </c>
      <c r="AY159" s="153" t="s">
        <v>282</v>
      </c>
    </row>
    <row r="160" spans="2:65" s="1" customFormat="1" ht="24.2" customHeight="1" x14ac:dyDescent="0.2">
      <c r="B160" s="32"/>
      <c r="C160" s="137" t="s">
        <v>191</v>
      </c>
      <c r="D160" s="137" t="s">
        <v>284</v>
      </c>
      <c r="E160" s="138" t="s">
        <v>4753</v>
      </c>
      <c r="F160" s="139" t="s">
        <v>4754</v>
      </c>
      <c r="G160" s="140" t="s">
        <v>471</v>
      </c>
      <c r="H160" s="141">
        <v>123.81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199</v>
      </c>
      <c r="BM160" s="149" t="s">
        <v>4755</v>
      </c>
    </row>
    <row r="161" spans="2:65" s="1" customFormat="1" ht="21.75" customHeight="1" x14ac:dyDescent="0.2">
      <c r="B161" s="32"/>
      <c r="C161" s="179" t="s">
        <v>194</v>
      </c>
      <c r="D161" s="179" t="s">
        <v>1020</v>
      </c>
      <c r="E161" s="180" t="s">
        <v>4756</v>
      </c>
      <c r="F161" s="181" t="s">
        <v>4757</v>
      </c>
      <c r="G161" s="182" t="s">
        <v>471</v>
      </c>
      <c r="H161" s="183">
        <v>130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41</v>
      </c>
      <c r="P161" s="147">
        <f>O161*H161</f>
        <v>0</v>
      </c>
      <c r="Q161" s="147">
        <v>2.0000000000000001E-4</v>
      </c>
      <c r="R161" s="147">
        <f>Q161*H161</f>
        <v>2.6000000000000002E-2</v>
      </c>
      <c r="S161" s="147">
        <v>0</v>
      </c>
      <c r="T161" s="148">
        <f>S161*H161</f>
        <v>0</v>
      </c>
      <c r="AR161" s="149" t="s">
        <v>498</v>
      </c>
      <c r="AT161" s="149" t="s">
        <v>1020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4758</v>
      </c>
    </row>
    <row r="162" spans="2:65" s="12" customFormat="1" x14ac:dyDescent="0.2">
      <c r="B162" s="151"/>
      <c r="D162" s="152" t="s">
        <v>290</v>
      </c>
      <c r="F162" s="154" t="s">
        <v>4759</v>
      </c>
      <c r="H162" s="155">
        <v>130</v>
      </c>
      <c r="I162" s="156"/>
      <c r="L162" s="151"/>
      <c r="M162" s="157"/>
      <c r="T162" s="158"/>
      <c r="AT162" s="153" t="s">
        <v>290</v>
      </c>
      <c r="AU162" s="153" t="s">
        <v>85</v>
      </c>
      <c r="AV162" s="12" t="s">
        <v>85</v>
      </c>
      <c r="AW162" s="12" t="s">
        <v>4</v>
      </c>
      <c r="AX162" s="12" t="s">
        <v>83</v>
      </c>
      <c r="AY162" s="153" t="s">
        <v>282</v>
      </c>
    </row>
    <row r="163" spans="2:65" s="1" customFormat="1" ht="16.5" customHeight="1" x14ac:dyDescent="0.2">
      <c r="B163" s="32"/>
      <c r="C163" s="137" t="s">
        <v>8</v>
      </c>
      <c r="D163" s="137" t="s">
        <v>284</v>
      </c>
      <c r="E163" s="138" t="s">
        <v>4760</v>
      </c>
      <c r="F163" s="139" t="s">
        <v>4761</v>
      </c>
      <c r="G163" s="140" t="s">
        <v>613</v>
      </c>
      <c r="H163" s="141">
        <v>4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4762</v>
      </c>
    </row>
    <row r="164" spans="2:65" s="1" customFormat="1" ht="21.75" customHeight="1" x14ac:dyDescent="0.2">
      <c r="B164" s="32"/>
      <c r="C164" s="179" t="s">
        <v>199</v>
      </c>
      <c r="D164" s="179" t="s">
        <v>1020</v>
      </c>
      <c r="E164" s="180" t="s">
        <v>4763</v>
      </c>
      <c r="F164" s="181" t="s">
        <v>4764</v>
      </c>
      <c r="G164" s="182" t="s">
        <v>792</v>
      </c>
      <c r="H164" s="183">
        <v>4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41</v>
      </c>
      <c r="P164" s="147">
        <f>O164*H164</f>
        <v>0</v>
      </c>
      <c r="Q164" s="147">
        <v>2.3999999999999998E-3</v>
      </c>
      <c r="R164" s="147">
        <f>Q164*H164</f>
        <v>9.5999999999999992E-3</v>
      </c>
      <c r="S164" s="147">
        <v>0</v>
      </c>
      <c r="T164" s="148">
        <f>S164*H164</f>
        <v>0</v>
      </c>
      <c r="AR164" s="149" t="s">
        <v>498</v>
      </c>
      <c r="AT164" s="149" t="s">
        <v>1020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199</v>
      </c>
      <c r="BM164" s="149" t="s">
        <v>4765</v>
      </c>
    </row>
    <row r="165" spans="2:65" s="1" customFormat="1" ht="78" x14ac:dyDescent="0.2">
      <c r="B165" s="32"/>
      <c r="D165" s="152" t="s">
        <v>3804</v>
      </c>
      <c r="F165" s="198" t="s">
        <v>4766</v>
      </c>
      <c r="I165" s="199"/>
      <c r="L165" s="32"/>
      <c r="M165" s="200"/>
      <c r="T165" s="56"/>
      <c r="AT165" s="17" t="s">
        <v>3804</v>
      </c>
      <c r="AU165" s="17" t="s">
        <v>85</v>
      </c>
    </row>
    <row r="166" spans="2:65" s="1" customFormat="1" ht="16.5" customHeight="1" x14ac:dyDescent="0.2">
      <c r="B166" s="32"/>
      <c r="C166" s="137" t="s">
        <v>202</v>
      </c>
      <c r="D166" s="137" t="s">
        <v>284</v>
      </c>
      <c r="E166" s="138" t="s">
        <v>4767</v>
      </c>
      <c r="F166" s="139" t="s">
        <v>4768</v>
      </c>
      <c r="G166" s="140" t="s">
        <v>613</v>
      </c>
      <c r="H166" s="141">
        <v>400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199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199</v>
      </c>
      <c r="BM166" s="149" t="s">
        <v>4769</v>
      </c>
    </row>
    <row r="167" spans="2:65" s="1" customFormat="1" ht="24.2" customHeight="1" x14ac:dyDescent="0.2">
      <c r="B167" s="32"/>
      <c r="C167" s="179" t="s">
        <v>205</v>
      </c>
      <c r="D167" s="179" t="s">
        <v>1020</v>
      </c>
      <c r="E167" s="180" t="s">
        <v>4770</v>
      </c>
      <c r="F167" s="181" t="s">
        <v>4771</v>
      </c>
      <c r="G167" s="182" t="s">
        <v>613</v>
      </c>
      <c r="H167" s="183">
        <v>400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41</v>
      </c>
      <c r="P167" s="147">
        <f>O167*H167</f>
        <v>0</v>
      </c>
      <c r="Q167" s="147">
        <v>5.0000000000000002E-5</v>
      </c>
      <c r="R167" s="147">
        <f>Q167*H167</f>
        <v>0.02</v>
      </c>
      <c r="S167" s="147">
        <v>0</v>
      </c>
      <c r="T167" s="148">
        <f>S167*H167</f>
        <v>0</v>
      </c>
      <c r="AR167" s="149" t="s">
        <v>498</v>
      </c>
      <c r="AT167" s="149" t="s">
        <v>1020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199</v>
      </c>
      <c r="BM167" s="149" t="s">
        <v>4772</v>
      </c>
    </row>
    <row r="168" spans="2:65" s="1" customFormat="1" ht="29.25" x14ac:dyDescent="0.2">
      <c r="B168" s="32"/>
      <c r="D168" s="152" t="s">
        <v>3804</v>
      </c>
      <c r="F168" s="198" t="s">
        <v>4773</v>
      </c>
      <c r="I168" s="199"/>
      <c r="L168" s="32"/>
      <c r="M168" s="200"/>
      <c r="T168" s="56"/>
      <c r="AT168" s="17" t="s">
        <v>3804</v>
      </c>
      <c r="AU168" s="17" t="s">
        <v>85</v>
      </c>
    </row>
    <row r="169" spans="2:65" s="1" customFormat="1" ht="24.2" customHeight="1" x14ac:dyDescent="0.2">
      <c r="B169" s="32"/>
      <c r="C169" s="137" t="s">
        <v>416</v>
      </c>
      <c r="D169" s="137" t="s">
        <v>284</v>
      </c>
      <c r="E169" s="138" t="s">
        <v>4774</v>
      </c>
      <c r="F169" s="139" t="s">
        <v>4775</v>
      </c>
      <c r="G169" s="140" t="s">
        <v>613</v>
      </c>
      <c r="H169" s="141">
        <v>20</v>
      </c>
      <c r="I169" s="142"/>
      <c r="J169" s="143">
        <f t="shared" ref="J169:J175" si="0">ROUND(I169*H169,2)</f>
        <v>0</v>
      </c>
      <c r="K169" s="144"/>
      <c r="L169" s="32"/>
      <c r="M169" s="145" t="s">
        <v>1</v>
      </c>
      <c r="N169" s="146" t="s">
        <v>41</v>
      </c>
      <c r="P169" s="147">
        <f t="shared" ref="P169:P175" si="1">O169*H169</f>
        <v>0</v>
      </c>
      <c r="Q169" s="147">
        <v>0</v>
      </c>
      <c r="R169" s="147">
        <f t="shared" ref="R169:R175" si="2">Q169*H169</f>
        <v>0</v>
      </c>
      <c r="S169" s="147">
        <v>0</v>
      </c>
      <c r="T169" s="148">
        <f t="shared" ref="T169:T175" si="3">S169*H169</f>
        <v>0</v>
      </c>
      <c r="AR169" s="149" t="s">
        <v>199</v>
      </c>
      <c r="AT169" s="149" t="s">
        <v>284</v>
      </c>
      <c r="AU169" s="149" t="s">
        <v>85</v>
      </c>
      <c r="AY169" s="17" t="s">
        <v>282</v>
      </c>
      <c r="BE169" s="150">
        <f t="shared" ref="BE169:BE175" si="4">IF(N169="základní",J169,0)</f>
        <v>0</v>
      </c>
      <c r="BF169" s="150">
        <f t="shared" ref="BF169:BF175" si="5">IF(N169="snížená",J169,0)</f>
        <v>0</v>
      </c>
      <c r="BG169" s="150">
        <f t="shared" ref="BG169:BG175" si="6">IF(N169="zákl. přenesená",J169,0)</f>
        <v>0</v>
      </c>
      <c r="BH169" s="150">
        <f t="shared" ref="BH169:BH175" si="7">IF(N169="sníž. přenesená",J169,0)</f>
        <v>0</v>
      </c>
      <c r="BI169" s="150">
        <f t="shared" ref="BI169:BI175" si="8">IF(N169="nulová",J169,0)</f>
        <v>0</v>
      </c>
      <c r="BJ169" s="17" t="s">
        <v>83</v>
      </c>
      <c r="BK169" s="150">
        <f t="shared" ref="BK169:BK175" si="9">ROUND(I169*H169,2)</f>
        <v>0</v>
      </c>
      <c r="BL169" s="17" t="s">
        <v>199</v>
      </c>
      <c r="BM169" s="149" t="s">
        <v>4776</v>
      </c>
    </row>
    <row r="170" spans="2:65" s="1" customFormat="1" ht="24.2" customHeight="1" x14ac:dyDescent="0.2">
      <c r="B170" s="32"/>
      <c r="C170" s="179" t="s">
        <v>208</v>
      </c>
      <c r="D170" s="179" t="s">
        <v>1020</v>
      </c>
      <c r="E170" s="180" t="s">
        <v>4777</v>
      </c>
      <c r="F170" s="181" t="s">
        <v>4778</v>
      </c>
      <c r="G170" s="182" t="s">
        <v>613</v>
      </c>
      <c r="H170" s="183">
        <v>20</v>
      </c>
      <c r="I170" s="184"/>
      <c r="J170" s="185">
        <f t="shared" si="0"/>
        <v>0</v>
      </c>
      <c r="K170" s="186"/>
      <c r="L170" s="187"/>
      <c r="M170" s="188" t="s">
        <v>1</v>
      </c>
      <c r="N170" s="189" t="s">
        <v>41</v>
      </c>
      <c r="P170" s="147">
        <f t="shared" si="1"/>
        <v>0</v>
      </c>
      <c r="Q170" s="147">
        <v>1.6000000000000001E-4</v>
      </c>
      <c r="R170" s="147">
        <f t="shared" si="2"/>
        <v>3.2000000000000002E-3</v>
      </c>
      <c r="S170" s="147">
        <v>0</v>
      </c>
      <c r="T170" s="148">
        <f t="shared" si="3"/>
        <v>0</v>
      </c>
      <c r="AR170" s="149" t="s">
        <v>498</v>
      </c>
      <c r="AT170" s="149" t="s">
        <v>1020</v>
      </c>
      <c r="AU170" s="149" t="s">
        <v>85</v>
      </c>
      <c r="AY170" s="17" t="s">
        <v>282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199</v>
      </c>
      <c r="BM170" s="149" t="s">
        <v>4779</v>
      </c>
    </row>
    <row r="171" spans="2:65" s="1" customFormat="1" ht="24.2" customHeight="1" x14ac:dyDescent="0.2">
      <c r="B171" s="32"/>
      <c r="C171" s="137" t="s">
        <v>7</v>
      </c>
      <c r="D171" s="137" t="s">
        <v>284</v>
      </c>
      <c r="E171" s="138" t="s">
        <v>4780</v>
      </c>
      <c r="F171" s="139" t="s">
        <v>4781</v>
      </c>
      <c r="G171" s="140" t="s">
        <v>613</v>
      </c>
      <c r="H171" s="141">
        <v>42</v>
      </c>
      <c r="I171" s="142"/>
      <c r="J171" s="143">
        <f t="shared" si="0"/>
        <v>0</v>
      </c>
      <c r="K171" s="144"/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199</v>
      </c>
      <c r="AT171" s="149" t="s">
        <v>284</v>
      </c>
      <c r="AU171" s="149" t="s">
        <v>85</v>
      </c>
      <c r="AY171" s="17" t="s">
        <v>282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199</v>
      </c>
      <c r="BM171" s="149" t="s">
        <v>4782</v>
      </c>
    </row>
    <row r="172" spans="2:65" s="1" customFormat="1" ht="24.2" customHeight="1" x14ac:dyDescent="0.2">
      <c r="B172" s="32"/>
      <c r="C172" s="179" t="s">
        <v>222</v>
      </c>
      <c r="D172" s="179" t="s">
        <v>1020</v>
      </c>
      <c r="E172" s="180" t="s">
        <v>4783</v>
      </c>
      <c r="F172" s="181" t="s">
        <v>4784</v>
      </c>
      <c r="G172" s="182" t="s">
        <v>613</v>
      </c>
      <c r="H172" s="183">
        <v>27</v>
      </c>
      <c r="I172" s="184"/>
      <c r="J172" s="185">
        <f t="shared" si="0"/>
        <v>0</v>
      </c>
      <c r="K172" s="186"/>
      <c r="L172" s="187"/>
      <c r="M172" s="188" t="s">
        <v>1</v>
      </c>
      <c r="N172" s="189" t="s">
        <v>41</v>
      </c>
      <c r="P172" s="147">
        <f t="shared" si="1"/>
        <v>0</v>
      </c>
      <c r="Q172" s="147">
        <v>2.3000000000000001E-4</v>
      </c>
      <c r="R172" s="147">
        <f t="shared" si="2"/>
        <v>6.2100000000000002E-3</v>
      </c>
      <c r="S172" s="147">
        <v>0</v>
      </c>
      <c r="T172" s="148">
        <f t="shared" si="3"/>
        <v>0</v>
      </c>
      <c r="AR172" s="149" t="s">
        <v>498</v>
      </c>
      <c r="AT172" s="149" t="s">
        <v>1020</v>
      </c>
      <c r="AU172" s="149" t="s">
        <v>85</v>
      </c>
      <c r="AY172" s="17" t="s">
        <v>282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199</v>
      </c>
      <c r="BM172" s="149" t="s">
        <v>4785</v>
      </c>
    </row>
    <row r="173" spans="2:65" s="1" customFormat="1" ht="24.2" customHeight="1" x14ac:dyDescent="0.2">
      <c r="B173" s="32"/>
      <c r="C173" s="179" t="s">
        <v>447</v>
      </c>
      <c r="D173" s="179" t="s">
        <v>1020</v>
      </c>
      <c r="E173" s="180" t="s">
        <v>4786</v>
      </c>
      <c r="F173" s="181" t="s">
        <v>4787</v>
      </c>
      <c r="G173" s="182" t="s">
        <v>613</v>
      </c>
      <c r="H173" s="183">
        <v>15</v>
      </c>
      <c r="I173" s="184"/>
      <c r="J173" s="185">
        <f t="shared" si="0"/>
        <v>0</v>
      </c>
      <c r="K173" s="186"/>
      <c r="L173" s="187"/>
      <c r="M173" s="188" t="s">
        <v>1</v>
      </c>
      <c r="N173" s="189" t="s">
        <v>41</v>
      </c>
      <c r="P173" s="147">
        <f t="shared" si="1"/>
        <v>0</v>
      </c>
      <c r="Q173" s="147">
        <v>1.6000000000000001E-4</v>
      </c>
      <c r="R173" s="147">
        <f t="shared" si="2"/>
        <v>2.4000000000000002E-3</v>
      </c>
      <c r="S173" s="147">
        <v>0</v>
      </c>
      <c r="T173" s="148">
        <f t="shared" si="3"/>
        <v>0</v>
      </c>
      <c r="AR173" s="149" t="s">
        <v>498</v>
      </c>
      <c r="AT173" s="149" t="s">
        <v>1020</v>
      </c>
      <c r="AU173" s="149" t="s">
        <v>85</v>
      </c>
      <c r="AY173" s="17" t="s">
        <v>282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199</v>
      </c>
      <c r="BM173" s="149" t="s">
        <v>4788</v>
      </c>
    </row>
    <row r="174" spans="2:65" s="1" customFormat="1" ht="24.2" customHeight="1" x14ac:dyDescent="0.2">
      <c r="B174" s="32"/>
      <c r="C174" s="137" t="s">
        <v>453</v>
      </c>
      <c r="D174" s="137" t="s">
        <v>284</v>
      </c>
      <c r="E174" s="138" t="s">
        <v>4789</v>
      </c>
      <c r="F174" s="139" t="s">
        <v>4790</v>
      </c>
      <c r="G174" s="140" t="s">
        <v>471</v>
      </c>
      <c r="H174" s="141">
        <v>434.78300000000002</v>
      </c>
      <c r="I174" s="142"/>
      <c r="J174" s="143">
        <f t="shared" si="0"/>
        <v>0</v>
      </c>
      <c r="K174" s="144"/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199</v>
      </c>
      <c r="AT174" s="149" t="s">
        <v>284</v>
      </c>
      <c r="AU174" s="149" t="s">
        <v>85</v>
      </c>
      <c r="AY174" s="17" t="s">
        <v>282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199</v>
      </c>
      <c r="BM174" s="149" t="s">
        <v>4791</v>
      </c>
    </row>
    <row r="175" spans="2:65" s="1" customFormat="1" ht="24.2" customHeight="1" x14ac:dyDescent="0.2">
      <c r="B175" s="32"/>
      <c r="C175" s="179" t="s">
        <v>459</v>
      </c>
      <c r="D175" s="179" t="s">
        <v>1020</v>
      </c>
      <c r="E175" s="180" t="s">
        <v>4792</v>
      </c>
      <c r="F175" s="181" t="s">
        <v>4793</v>
      </c>
      <c r="G175" s="182" t="s">
        <v>471</v>
      </c>
      <c r="H175" s="183">
        <v>300</v>
      </c>
      <c r="I175" s="184"/>
      <c r="J175" s="185">
        <f t="shared" si="0"/>
        <v>0</v>
      </c>
      <c r="K175" s="186"/>
      <c r="L175" s="187"/>
      <c r="M175" s="188" t="s">
        <v>1</v>
      </c>
      <c r="N175" s="189" t="s">
        <v>41</v>
      </c>
      <c r="P175" s="147">
        <f t="shared" si="1"/>
        <v>0</v>
      </c>
      <c r="Q175" s="147">
        <v>4.0000000000000003E-5</v>
      </c>
      <c r="R175" s="147">
        <f t="shared" si="2"/>
        <v>1.2E-2</v>
      </c>
      <c r="S175" s="147">
        <v>0</v>
      </c>
      <c r="T175" s="148">
        <f t="shared" si="3"/>
        <v>0</v>
      </c>
      <c r="AR175" s="149" t="s">
        <v>498</v>
      </c>
      <c r="AT175" s="149" t="s">
        <v>1020</v>
      </c>
      <c r="AU175" s="149" t="s">
        <v>85</v>
      </c>
      <c r="AY175" s="17" t="s">
        <v>282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199</v>
      </c>
      <c r="BM175" s="149" t="s">
        <v>4794</v>
      </c>
    </row>
    <row r="176" spans="2:65" s="12" customFormat="1" x14ac:dyDescent="0.2">
      <c r="B176" s="151"/>
      <c r="D176" s="152" t="s">
        <v>290</v>
      </c>
      <c r="F176" s="154" t="s">
        <v>4795</v>
      </c>
      <c r="H176" s="155">
        <v>300</v>
      </c>
      <c r="I176" s="156"/>
      <c r="L176" s="151"/>
      <c r="M176" s="157"/>
      <c r="T176" s="158"/>
      <c r="AT176" s="153" t="s">
        <v>290</v>
      </c>
      <c r="AU176" s="153" t="s">
        <v>85</v>
      </c>
      <c r="AV176" s="12" t="s">
        <v>85</v>
      </c>
      <c r="AW176" s="12" t="s">
        <v>4</v>
      </c>
      <c r="AX176" s="12" t="s">
        <v>83</v>
      </c>
      <c r="AY176" s="153" t="s">
        <v>282</v>
      </c>
    </row>
    <row r="177" spans="2:65" s="1" customFormat="1" ht="24.2" customHeight="1" x14ac:dyDescent="0.2">
      <c r="B177" s="32"/>
      <c r="C177" s="179" t="s">
        <v>463</v>
      </c>
      <c r="D177" s="179" t="s">
        <v>1020</v>
      </c>
      <c r="E177" s="180" t="s">
        <v>4796</v>
      </c>
      <c r="F177" s="181" t="s">
        <v>4797</v>
      </c>
      <c r="G177" s="182" t="s">
        <v>471</v>
      </c>
      <c r="H177" s="183">
        <v>100</v>
      </c>
      <c r="I177" s="184"/>
      <c r="J177" s="185">
        <f>ROUND(I177*H177,2)</f>
        <v>0</v>
      </c>
      <c r="K177" s="186"/>
      <c r="L177" s="187"/>
      <c r="M177" s="188" t="s">
        <v>1</v>
      </c>
      <c r="N177" s="189" t="s">
        <v>41</v>
      </c>
      <c r="P177" s="147">
        <f>O177*H177</f>
        <v>0</v>
      </c>
      <c r="Q177" s="147">
        <v>5.0000000000000002E-5</v>
      </c>
      <c r="R177" s="147">
        <f>Q177*H177</f>
        <v>5.0000000000000001E-3</v>
      </c>
      <c r="S177" s="147">
        <v>0</v>
      </c>
      <c r="T177" s="148">
        <f>S177*H177</f>
        <v>0</v>
      </c>
      <c r="AR177" s="149" t="s">
        <v>498</v>
      </c>
      <c r="AT177" s="149" t="s">
        <v>1020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199</v>
      </c>
      <c r="BM177" s="149" t="s">
        <v>4798</v>
      </c>
    </row>
    <row r="178" spans="2:65" s="12" customFormat="1" x14ac:dyDescent="0.2">
      <c r="B178" s="151"/>
      <c r="D178" s="152" t="s">
        <v>290</v>
      </c>
      <c r="F178" s="154" t="s">
        <v>4799</v>
      </c>
      <c r="H178" s="155">
        <v>100</v>
      </c>
      <c r="I178" s="156"/>
      <c r="L178" s="151"/>
      <c r="M178" s="157"/>
      <c r="T178" s="158"/>
      <c r="AT178" s="153" t="s">
        <v>290</v>
      </c>
      <c r="AU178" s="153" t="s">
        <v>85</v>
      </c>
      <c r="AV178" s="12" t="s">
        <v>85</v>
      </c>
      <c r="AW178" s="12" t="s">
        <v>4</v>
      </c>
      <c r="AX178" s="12" t="s">
        <v>83</v>
      </c>
      <c r="AY178" s="153" t="s">
        <v>282</v>
      </c>
    </row>
    <row r="179" spans="2:65" s="1" customFormat="1" ht="24.2" customHeight="1" x14ac:dyDescent="0.2">
      <c r="B179" s="32"/>
      <c r="C179" s="179" t="s">
        <v>468</v>
      </c>
      <c r="D179" s="179" t="s">
        <v>1020</v>
      </c>
      <c r="E179" s="180" t="s">
        <v>4800</v>
      </c>
      <c r="F179" s="181" t="s">
        <v>4801</v>
      </c>
      <c r="G179" s="182" t="s">
        <v>471</v>
      </c>
      <c r="H179" s="183">
        <v>100</v>
      </c>
      <c r="I179" s="184"/>
      <c r="J179" s="185">
        <f>ROUND(I179*H179,2)</f>
        <v>0</v>
      </c>
      <c r="K179" s="186"/>
      <c r="L179" s="187"/>
      <c r="M179" s="188" t="s">
        <v>1</v>
      </c>
      <c r="N179" s="189" t="s">
        <v>41</v>
      </c>
      <c r="P179" s="147">
        <f>O179*H179</f>
        <v>0</v>
      </c>
      <c r="Q179" s="147">
        <v>6.9999999999999994E-5</v>
      </c>
      <c r="R179" s="147">
        <f>Q179*H179</f>
        <v>6.9999999999999993E-3</v>
      </c>
      <c r="S179" s="147">
        <v>0</v>
      </c>
      <c r="T179" s="148">
        <f>S179*H179</f>
        <v>0</v>
      </c>
      <c r="AR179" s="149" t="s">
        <v>498</v>
      </c>
      <c r="AT179" s="149" t="s">
        <v>1020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4802</v>
      </c>
    </row>
    <row r="180" spans="2:65" s="12" customFormat="1" x14ac:dyDescent="0.2">
      <c r="B180" s="151"/>
      <c r="D180" s="152" t="s">
        <v>290</v>
      </c>
      <c r="F180" s="154" t="s">
        <v>4799</v>
      </c>
      <c r="H180" s="155">
        <v>100</v>
      </c>
      <c r="I180" s="156"/>
      <c r="L180" s="151"/>
      <c r="M180" s="157"/>
      <c r="T180" s="158"/>
      <c r="AT180" s="153" t="s">
        <v>290</v>
      </c>
      <c r="AU180" s="153" t="s">
        <v>85</v>
      </c>
      <c r="AV180" s="12" t="s">
        <v>85</v>
      </c>
      <c r="AW180" s="12" t="s">
        <v>4</v>
      </c>
      <c r="AX180" s="12" t="s">
        <v>83</v>
      </c>
      <c r="AY180" s="153" t="s">
        <v>282</v>
      </c>
    </row>
    <row r="181" spans="2:65" s="1" customFormat="1" ht="24.2" customHeight="1" x14ac:dyDescent="0.2">
      <c r="B181" s="32"/>
      <c r="C181" s="137" t="s">
        <v>476</v>
      </c>
      <c r="D181" s="137" t="s">
        <v>284</v>
      </c>
      <c r="E181" s="138" t="s">
        <v>4803</v>
      </c>
      <c r="F181" s="139" t="s">
        <v>4804</v>
      </c>
      <c r="G181" s="140" t="s">
        <v>471</v>
      </c>
      <c r="H181" s="141">
        <v>86.956999999999994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199</v>
      </c>
      <c r="AT181" s="149" t="s">
        <v>284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199</v>
      </c>
      <c r="BM181" s="149" t="s">
        <v>4805</v>
      </c>
    </row>
    <row r="182" spans="2:65" s="1" customFormat="1" ht="24.2" customHeight="1" x14ac:dyDescent="0.2">
      <c r="B182" s="32"/>
      <c r="C182" s="179" t="s">
        <v>482</v>
      </c>
      <c r="D182" s="179" t="s">
        <v>1020</v>
      </c>
      <c r="E182" s="180" t="s">
        <v>4806</v>
      </c>
      <c r="F182" s="181" t="s">
        <v>4807</v>
      </c>
      <c r="G182" s="182" t="s">
        <v>471</v>
      </c>
      <c r="H182" s="183">
        <v>50</v>
      </c>
      <c r="I182" s="184"/>
      <c r="J182" s="185">
        <f>ROUND(I182*H182,2)</f>
        <v>0</v>
      </c>
      <c r="K182" s="186"/>
      <c r="L182" s="187"/>
      <c r="M182" s="188" t="s">
        <v>1</v>
      </c>
      <c r="N182" s="189" t="s">
        <v>41</v>
      </c>
      <c r="P182" s="147">
        <f>O182*H182</f>
        <v>0</v>
      </c>
      <c r="Q182" s="147">
        <v>1.1E-4</v>
      </c>
      <c r="R182" s="147">
        <f>Q182*H182</f>
        <v>5.5000000000000005E-3</v>
      </c>
      <c r="S182" s="147">
        <v>0</v>
      </c>
      <c r="T182" s="148">
        <f>S182*H182</f>
        <v>0</v>
      </c>
      <c r="AR182" s="149" t="s">
        <v>498</v>
      </c>
      <c r="AT182" s="149" t="s">
        <v>1020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199</v>
      </c>
      <c r="BM182" s="149" t="s">
        <v>4808</v>
      </c>
    </row>
    <row r="183" spans="2:65" s="12" customFormat="1" x14ac:dyDescent="0.2">
      <c r="B183" s="151"/>
      <c r="D183" s="152" t="s">
        <v>290</v>
      </c>
      <c r="F183" s="154" t="s">
        <v>4809</v>
      </c>
      <c r="H183" s="155">
        <v>50</v>
      </c>
      <c r="I183" s="156"/>
      <c r="L183" s="151"/>
      <c r="M183" s="157"/>
      <c r="T183" s="158"/>
      <c r="AT183" s="153" t="s">
        <v>290</v>
      </c>
      <c r="AU183" s="153" t="s">
        <v>85</v>
      </c>
      <c r="AV183" s="12" t="s">
        <v>85</v>
      </c>
      <c r="AW183" s="12" t="s">
        <v>4</v>
      </c>
      <c r="AX183" s="12" t="s">
        <v>83</v>
      </c>
      <c r="AY183" s="153" t="s">
        <v>282</v>
      </c>
    </row>
    <row r="184" spans="2:65" s="1" customFormat="1" ht="24.2" customHeight="1" x14ac:dyDescent="0.2">
      <c r="B184" s="32"/>
      <c r="C184" s="179" t="s">
        <v>487</v>
      </c>
      <c r="D184" s="179" t="s">
        <v>1020</v>
      </c>
      <c r="E184" s="180" t="s">
        <v>4810</v>
      </c>
      <c r="F184" s="181" t="s">
        <v>4811</v>
      </c>
      <c r="G184" s="182" t="s">
        <v>471</v>
      </c>
      <c r="H184" s="183">
        <v>50</v>
      </c>
      <c r="I184" s="184"/>
      <c r="J184" s="185">
        <f>ROUND(I184*H184,2)</f>
        <v>0</v>
      </c>
      <c r="K184" s="186"/>
      <c r="L184" s="187"/>
      <c r="M184" s="188" t="s">
        <v>1</v>
      </c>
      <c r="N184" s="189" t="s">
        <v>41</v>
      </c>
      <c r="P184" s="147">
        <f>O184*H184</f>
        <v>0</v>
      </c>
      <c r="Q184" s="147">
        <v>1.7000000000000001E-4</v>
      </c>
      <c r="R184" s="147">
        <f>Q184*H184</f>
        <v>8.5000000000000006E-3</v>
      </c>
      <c r="S184" s="147">
        <v>0</v>
      </c>
      <c r="T184" s="148">
        <f>S184*H184</f>
        <v>0</v>
      </c>
      <c r="AR184" s="149" t="s">
        <v>498</v>
      </c>
      <c r="AT184" s="149" t="s">
        <v>1020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199</v>
      </c>
      <c r="BM184" s="149" t="s">
        <v>4812</v>
      </c>
    </row>
    <row r="185" spans="2:65" s="12" customFormat="1" x14ac:dyDescent="0.2">
      <c r="B185" s="151"/>
      <c r="D185" s="152" t="s">
        <v>290</v>
      </c>
      <c r="F185" s="154" t="s">
        <v>4809</v>
      </c>
      <c r="H185" s="155">
        <v>50</v>
      </c>
      <c r="I185" s="156"/>
      <c r="L185" s="151"/>
      <c r="M185" s="157"/>
      <c r="T185" s="158"/>
      <c r="AT185" s="153" t="s">
        <v>290</v>
      </c>
      <c r="AU185" s="153" t="s">
        <v>85</v>
      </c>
      <c r="AV185" s="12" t="s">
        <v>85</v>
      </c>
      <c r="AW185" s="12" t="s">
        <v>4</v>
      </c>
      <c r="AX185" s="12" t="s">
        <v>83</v>
      </c>
      <c r="AY185" s="153" t="s">
        <v>282</v>
      </c>
    </row>
    <row r="186" spans="2:65" s="1" customFormat="1" ht="24.2" customHeight="1" x14ac:dyDescent="0.2">
      <c r="B186" s="32"/>
      <c r="C186" s="137" t="s">
        <v>493</v>
      </c>
      <c r="D186" s="137" t="s">
        <v>284</v>
      </c>
      <c r="E186" s="138" t="s">
        <v>4813</v>
      </c>
      <c r="F186" s="139" t="s">
        <v>4814</v>
      </c>
      <c r="G186" s="140" t="s">
        <v>471</v>
      </c>
      <c r="H186" s="141">
        <v>39.130000000000003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199</v>
      </c>
      <c r="AT186" s="149" t="s">
        <v>284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199</v>
      </c>
      <c r="BM186" s="149" t="s">
        <v>4815</v>
      </c>
    </row>
    <row r="187" spans="2:65" s="1" customFormat="1" ht="24.2" customHeight="1" x14ac:dyDescent="0.2">
      <c r="B187" s="32"/>
      <c r="C187" s="179" t="s">
        <v>498</v>
      </c>
      <c r="D187" s="179" t="s">
        <v>1020</v>
      </c>
      <c r="E187" s="180" t="s">
        <v>4816</v>
      </c>
      <c r="F187" s="181" t="s">
        <v>4817</v>
      </c>
      <c r="G187" s="182" t="s">
        <v>471</v>
      </c>
      <c r="H187" s="183">
        <v>45</v>
      </c>
      <c r="I187" s="184"/>
      <c r="J187" s="185">
        <f>ROUND(I187*H187,2)</f>
        <v>0</v>
      </c>
      <c r="K187" s="186"/>
      <c r="L187" s="187"/>
      <c r="M187" s="188" t="s">
        <v>1</v>
      </c>
      <c r="N187" s="189" t="s">
        <v>41</v>
      </c>
      <c r="P187" s="147">
        <f>O187*H187</f>
        <v>0</v>
      </c>
      <c r="Q187" s="147">
        <v>9.1E-4</v>
      </c>
      <c r="R187" s="147">
        <f>Q187*H187</f>
        <v>4.095E-2</v>
      </c>
      <c r="S187" s="147">
        <v>0</v>
      </c>
      <c r="T187" s="148">
        <f>S187*H187</f>
        <v>0</v>
      </c>
      <c r="AR187" s="149" t="s">
        <v>498</v>
      </c>
      <c r="AT187" s="149" t="s">
        <v>1020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199</v>
      </c>
      <c r="BM187" s="149" t="s">
        <v>4818</v>
      </c>
    </row>
    <row r="188" spans="2:65" s="12" customFormat="1" x14ac:dyDescent="0.2">
      <c r="B188" s="151"/>
      <c r="D188" s="152" t="s">
        <v>290</v>
      </c>
      <c r="F188" s="154" t="s">
        <v>4819</v>
      </c>
      <c r="H188" s="155">
        <v>45</v>
      </c>
      <c r="I188" s="156"/>
      <c r="L188" s="151"/>
      <c r="M188" s="157"/>
      <c r="T188" s="158"/>
      <c r="AT188" s="153" t="s">
        <v>290</v>
      </c>
      <c r="AU188" s="153" t="s">
        <v>85</v>
      </c>
      <c r="AV188" s="12" t="s">
        <v>85</v>
      </c>
      <c r="AW188" s="12" t="s">
        <v>4</v>
      </c>
      <c r="AX188" s="12" t="s">
        <v>83</v>
      </c>
      <c r="AY188" s="153" t="s">
        <v>282</v>
      </c>
    </row>
    <row r="189" spans="2:65" s="1" customFormat="1" ht="24.2" customHeight="1" x14ac:dyDescent="0.2">
      <c r="B189" s="32"/>
      <c r="C189" s="137" t="s">
        <v>503</v>
      </c>
      <c r="D189" s="137" t="s">
        <v>284</v>
      </c>
      <c r="E189" s="138" t="s">
        <v>4820</v>
      </c>
      <c r="F189" s="139" t="s">
        <v>4821</v>
      </c>
      <c r="G189" s="140" t="s">
        <v>471</v>
      </c>
      <c r="H189" s="141">
        <v>5886.9570000000003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199</v>
      </c>
      <c r="AT189" s="149" t="s">
        <v>284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199</v>
      </c>
      <c r="BM189" s="149" t="s">
        <v>4822</v>
      </c>
    </row>
    <row r="190" spans="2:65" s="1" customFormat="1" ht="24.2" customHeight="1" x14ac:dyDescent="0.2">
      <c r="B190" s="32"/>
      <c r="C190" s="179" t="s">
        <v>508</v>
      </c>
      <c r="D190" s="179" t="s">
        <v>1020</v>
      </c>
      <c r="E190" s="180" t="s">
        <v>4823</v>
      </c>
      <c r="F190" s="181" t="s">
        <v>4824</v>
      </c>
      <c r="G190" s="182" t="s">
        <v>471</v>
      </c>
      <c r="H190" s="183">
        <v>3550</v>
      </c>
      <c r="I190" s="184"/>
      <c r="J190" s="185">
        <f>ROUND(I190*H190,2)</f>
        <v>0</v>
      </c>
      <c r="K190" s="186"/>
      <c r="L190" s="187"/>
      <c r="M190" s="188" t="s">
        <v>1</v>
      </c>
      <c r="N190" s="189" t="s">
        <v>41</v>
      </c>
      <c r="P190" s="147">
        <f>O190*H190</f>
        <v>0</v>
      </c>
      <c r="Q190" s="147">
        <v>1.2E-4</v>
      </c>
      <c r="R190" s="147">
        <f>Q190*H190</f>
        <v>0.42599999999999999</v>
      </c>
      <c r="S190" s="147">
        <v>0</v>
      </c>
      <c r="T190" s="148">
        <f>S190*H190</f>
        <v>0</v>
      </c>
      <c r="AR190" s="149" t="s">
        <v>498</v>
      </c>
      <c r="AT190" s="149" t="s">
        <v>1020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199</v>
      </c>
      <c r="BM190" s="149" t="s">
        <v>4825</v>
      </c>
    </row>
    <row r="191" spans="2:65" s="12" customFormat="1" x14ac:dyDescent="0.2">
      <c r="B191" s="151"/>
      <c r="D191" s="152" t="s">
        <v>290</v>
      </c>
      <c r="F191" s="154" t="s">
        <v>4826</v>
      </c>
      <c r="H191" s="155">
        <v>3550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4</v>
      </c>
      <c r="AX191" s="12" t="s">
        <v>83</v>
      </c>
      <c r="AY191" s="153" t="s">
        <v>282</v>
      </c>
    </row>
    <row r="192" spans="2:65" s="1" customFormat="1" ht="24.2" customHeight="1" x14ac:dyDescent="0.2">
      <c r="B192" s="32"/>
      <c r="C192" s="179" t="s">
        <v>513</v>
      </c>
      <c r="D192" s="179" t="s">
        <v>1020</v>
      </c>
      <c r="E192" s="180" t="s">
        <v>4827</v>
      </c>
      <c r="F192" s="181" t="s">
        <v>4828</v>
      </c>
      <c r="G192" s="182" t="s">
        <v>471</v>
      </c>
      <c r="H192" s="183">
        <v>2970</v>
      </c>
      <c r="I192" s="184"/>
      <c r="J192" s="185">
        <f>ROUND(I192*H192,2)</f>
        <v>0</v>
      </c>
      <c r="K192" s="186"/>
      <c r="L192" s="187"/>
      <c r="M192" s="188" t="s">
        <v>1</v>
      </c>
      <c r="N192" s="189" t="s">
        <v>41</v>
      </c>
      <c r="P192" s="147">
        <f>O192*H192</f>
        <v>0</v>
      </c>
      <c r="Q192" s="147">
        <v>1.7000000000000001E-4</v>
      </c>
      <c r="R192" s="147">
        <f>Q192*H192</f>
        <v>0.50490000000000002</v>
      </c>
      <c r="S192" s="147">
        <v>0</v>
      </c>
      <c r="T192" s="148">
        <f>S192*H192</f>
        <v>0</v>
      </c>
      <c r="AR192" s="149" t="s">
        <v>498</v>
      </c>
      <c r="AT192" s="149" t="s">
        <v>1020</v>
      </c>
      <c r="AU192" s="149" t="s">
        <v>85</v>
      </c>
      <c r="AY192" s="17" t="s">
        <v>282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199</v>
      </c>
      <c r="BM192" s="149" t="s">
        <v>4829</v>
      </c>
    </row>
    <row r="193" spans="2:65" s="12" customFormat="1" x14ac:dyDescent="0.2">
      <c r="B193" s="151"/>
      <c r="D193" s="152" t="s">
        <v>290</v>
      </c>
      <c r="F193" s="154" t="s">
        <v>4830</v>
      </c>
      <c r="H193" s="155">
        <v>2970</v>
      </c>
      <c r="I193" s="156"/>
      <c r="L193" s="151"/>
      <c r="M193" s="157"/>
      <c r="T193" s="158"/>
      <c r="AT193" s="153" t="s">
        <v>290</v>
      </c>
      <c r="AU193" s="153" t="s">
        <v>85</v>
      </c>
      <c r="AV193" s="12" t="s">
        <v>85</v>
      </c>
      <c r="AW193" s="12" t="s">
        <v>4</v>
      </c>
      <c r="AX193" s="12" t="s">
        <v>83</v>
      </c>
      <c r="AY193" s="153" t="s">
        <v>282</v>
      </c>
    </row>
    <row r="194" spans="2:65" s="1" customFormat="1" ht="24.2" customHeight="1" x14ac:dyDescent="0.2">
      <c r="B194" s="32"/>
      <c r="C194" s="179" t="s">
        <v>518</v>
      </c>
      <c r="D194" s="179" t="s">
        <v>1020</v>
      </c>
      <c r="E194" s="180" t="s">
        <v>4831</v>
      </c>
      <c r="F194" s="181" t="s">
        <v>4832</v>
      </c>
      <c r="G194" s="182" t="s">
        <v>471</v>
      </c>
      <c r="H194" s="183">
        <v>250</v>
      </c>
      <c r="I194" s="184"/>
      <c r="J194" s="185">
        <f>ROUND(I194*H194,2)</f>
        <v>0</v>
      </c>
      <c r="K194" s="186"/>
      <c r="L194" s="187"/>
      <c r="M194" s="188" t="s">
        <v>1</v>
      </c>
      <c r="N194" s="189" t="s">
        <v>41</v>
      </c>
      <c r="P194" s="147">
        <f>O194*H194</f>
        <v>0</v>
      </c>
      <c r="Q194" s="147">
        <v>2.3000000000000001E-4</v>
      </c>
      <c r="R194" s="147">
        <f>Q194*H194</f>
        <v>5.7500000000000002E-2</v>
      </c>
      <c r="S194" s="147">
        <v>0</v>
      </c>
      <c r="T194" s="148">
        <f>S194*H194</f>
        <v>0</v>
      </c>
      <c r="AR194" s="149" t="s">
        <v>498</v>
      </c>
      <c r="AT194" s="149" t="s">
        <v>1020</v>
      </c>
      <c r="AU194" s="149" t="s">
        <v>85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199</v>
      </c>
      <c r="BM194" s="149" t="s">
        <v>4833</v>
      </c>
    </row>
    <row r="195" spans="2:65" s="12" customFormat="1" x14ac:dyDescent="0.2">
      <c r="B195" s="151"/>
      <c r="D195" s="152" t="s">
        <v>290</v>
      </c>
      <c r="F195" s="154" t="s">
        <v>4834</v>
      </c>
      <c r="H195" s="155">
        <v>250</v>
      </c>
      <c r="I195" s="156"/>
      <c r="L195" s="151"/>
      <c r="M195" s="157"/>
      <c r="T195" s="158"/>
      <c r="AT195" s="153" t="s">
        <v>290</v>
      </c>
      <c r="AU195" s="153" t="s">
        <v>85</v>
      </c>
      <c r="AV195" s="12" t="s">
        <v>85</v>
      </c>
      <c r="AW195" s="12" t="s">
        <v>4</v>
      </c>
      <c r="AX195" s="12" t="s">
        <v>83</v>
      </c>
      <c r="AY195" s="153" t="s">
        <v>282</v>
      </c>
    </row>
    <row r="196" spans="2:65" s="1" customFormat="1" ht="24.2" customHeight="1" x14ac:dyDescent="0.2">
      <c r="B196" s="32"/>
      <c r="C196" s="137" t="s">
        <v>523</v>
      </c>
      <c r="D196" s="137" t="s">
        <v>284</v>
      </c>
      <c r="E196" s="138" t="s">
        <v>4835</v>
      </c>
      <c r="F196" s="139" t="s">
        <v>4836</v>
      </c>
      <c r="G196" s="140" t="s">
        <v>471</v>
      </c>
      <c r="H196" s="141">
        <v>39.130000000000003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199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199</v>
      </c>
      <c r="BM196" s="149" t="s">
        <v>4837</v>
      </c>
    </row>
    <row r="197" spans="2:65" s="1" customFormat="1" ht="24.2" customHeight="1" x14ac:dyDescent="0.2">
      <c r="B197" s="32"/>
      <c r="C197" s="179" t="s">
        <v>528</v>
      </c>
      <c r="D197" s="179" t="s">
        <v>1020</v>
      </c>
      <c r="E197" s="180" t="s">
        <v>4838</v>
      </c>
      <c r="F197" s="181" t="s">
        <v>4839</v>
      </c>
      <c r="G197" s="182" t="s">
        <v>471</v>
      </c>
      <c r="H197" s="183">
        <v>45</v>
      </c>
      <c r="I197" s="184"/>
      <c r="J197" s="185">
        <f>ROUND(I197*H197,2)</f>
        <v>0</v>
      </c>
      <c r="K197" s="186"/>
      <c r="L197" s="187"/>
      <c r="M197" s="188" t="s">
        <v>1</v>
      </c>
      <c r="N197" s="189" t="s">
        <v>41</v>
      </c>
      <c r="P197" s="147">
        <f>O197*H197</f>
        <v>0</v>
      </c>
      <c r="Q197" s="147">
        <v>4.0699999999999998E-3</v>
      </c>
      <c r="R197" s="147">
        <f>Q197*H197</f>
        <v>0.18314999999999998</v>
      </c>
      <c r="S197" s="147">
        <v>0</v>
      </c>
      <c r="T197" s="148">
        <f>S197*H197</f>
        <v>0</v>
      </c>
      <c r="AR197" s="149" t="s">
        <v>498</v>
      </c>
      <c r="AT197" s="149" t="s">
        <v>1020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199</v>
      </c>
      <c r="BM197" s="149" t="s">
        <v>4840</v>
      </c>
    </row>
    <row r="198" spans="2:65" s="12" customFormat="1" x14ac:dyDescent="0.2">
      <c r="B198" s="151"/>
      <c r="D198" s="152" t="s">
        <v>290</v>
      </c>
      <c r="F198" s="154" t="s">
        <v>4819</v>
      </c>
      <c r="H198" s="155">
        <v>45</v>
      </c>
      <c r="I198" s="156"/>
      <c r="L198" s="151"/>
      <c r="M198" s="157"/>
      <c r="T198" s="158"/>
      <c r="AT198" s="153" t="s">
        <v>290</v>
      </c>
      <c r="AU198" s="153" t="s">
        <v>85</v>
      </c>
      <c r="AV198" s="12" t="s">
        <v>85</v>
      </c>
      <c r="AW198" s="12" t="s">
        <v>4</v>
      </c>
      <c r="AX198" s="12" t="s">
        <v>83</v>
      </c>
      <c r="AY198" s="153" t="s">
        <v>282</v>
      </c>
    </row>
    <row r="199" spans="2:65" s="1" customFormat="1" ht="24.2" customHeight="1" x14ac:dyDescent="0.2">
      <c r="B199" s="32"/>
      <c r="C199" s="137" t="s">
        <v>539</v>
      </c>
      <c r="D199" s="137" t="s">
        <v>284</v>
      </c>
      <c r="E199" s="138" t="s">
        <v>4841</v>
      </c>
      <c r="F199" s="139" t="s">
        <v>4842</v>
      </c>
      <c r="G199" s="140" t="s">
        <v>471</v>
      </c>
      <c r="H199" s="141">
        <v>1308.6959999999999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199</v>
      </c>
      <c r="AT199" s="149" t="s">
        <v>284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199</v>
      </c>
      <c r="BM199" s="149" t="s">
        <v>4843</v>
      </c>
    </row>
    <row r="200" spans="2:65" s="1" customFormat="1" ht="24.2" customHeight="1" x14ac:dyDescent="0.2">
      <c r="B200" s="32"/>
      <c r="C200" s="179" t="s">
        <v>545</v>
      </c>
      <c r="D200" s="179" t="s">
        <v>1020</v>
      </c>
      <c r="E200" s="180" t="s">
        <v>4844</v>
      </c>
      <c r="F200" s="181" t="s">
        <v>4845</v>
      </c>
      <c r="G200" s="182" t="s">
        <v>471</v>
      </c>
      <c r="H200" s="183">
        <v>980</v>
      </c>
      <c r="I200" s="184"/>
      <c r="J200" s="185">
        <f>ROUND(I200*H200,2)</f>
        <v>0</v>
      </c>
      <c r="K200" s="186"/>
      <c r="L200" s="187"/>
      <c r="M200" s="188" t="s">
        <v>1</v>
      </c>
      <c r="N200" s="189" t="s">
        <v>41</v>
      </c>
      <c r="P200" s="147">
        <f>O200*H200</f>
        <v>0</v>
      </c>
      <c r="Q200" s="147">
        <v>1.6000000000000001E-4</v>
      </c>
      <c r="R200" s="147">
        <f>Q200*H200</f>
        <v>0.15680000000000002</v>
      </c>
      <c r="S200" s="147">
        <v>0</v>
      </c>
      <c r="T200" s="148">
        <f>S200*H200</f>
        <v>0</v>
      </c>
      <c r="AR200" s="149" t="s">
        <v>498</v>
      </c>
      <c r="AT200" s="149" t="s">
        <v>1020</v>
      </c>
      <c r="AU200" s="149" t="s">
        <v>85</v>
      </c>
      <c r="AY200" s="17" t="s">
        <v>282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199</v>
      </c>
      <c r="BM200" s="149" t="s">
        <v>4846</v>
      </c>
    </row>
    <row r="201" spans="2:65" s="12" customFormat="1" x14ac:dyDescent="0.2">
      <c r="B201" s="151"/>
      <c r="D201" s="152" t="s">
        <v>290</v>
      </c>
      <c r="F201" s="154" t="s">
        <v>4847</v>
      </c>
      <c r="H201" s="155">
        <v>980</v>
      </c>
      <c r="I201" s="156"/>
      <c r="L201" s="151"/>
      <c r="M201" s="157"/>
      <c r="T201" s="158"/>
      <c r="AT201" s="153" t="s">
        <v>290</v>
      </c>
      <c r="AU201" s="153" t="s">
        <v>85</v>
      </c>
      <c r="AV201" s="12" t="s">
        <v>85</v>
      </c>
      <c r="AW201" s="12" t="s">
        <v>4</v>
      </c>
      <c r="AX201" s="12" t="s">
        <v>83</v>
      </c>
      <c r="AY201" s="153" t="s">
        <v>282</v>
      </c>
    </row>
    <row r="202" spans="2:65" s="1" customFormat="1" ht="24.2" customHeight="1" x14ac:dyDescent="0.2">
      <c r="B202" s="32"/>
      <c r="C202" s="179" t="s">
        <v>550</v>
      </c>
      <c r="D202" s="179" t="s">
        <v>1020</v>
      </c>
      <c r="E202" s="180" t="s">
        <v>4848</v>
      </c>
      <c r="F202" s="181" t="s">
        <v>4849</v>
      </c>
      <c r="G202" s="182" t="s">
        <v>471</v>
      </c>
      <c r="H202" s="183">
        <v>525</v>
      </c>
      <c r="I202" s="184"/>
      <c r="J202" s="185">
        <f>ROUND(I202*H202,2)</f>
        <v>0</v>
      </c>
      <c r="K202" s="186"/>
      <c r="L202" s="187"/>
      <c r="M202" s="188" t="s">
        <v>1</v>
      </c>
      <c r="N202" s="189" t="s">
        <v>41</v>
      </c>
      <c r="P202" s="147">
        <f>O202*H202</f>
        <v>0</v>
      </c>
      <c r="Q202" s="147">
        <v>2.5000000000000001E-4</v>
      </c>
      <c r="R202" s="147">
        <f>Q202*H202</f>
        <v>0.13125000000000001</v>
      </c>
      <c r="S202" s="147">
        <v>0</v>
      </c>
      <c r="T202" s="148">
        <f>S202*H202</f>
        <v>0</v>
      </c>
      <c r="AR202" s="149" t="s">
        <v>498</v>
      </c>
      <c r="AT202" s="149" t="s">
        <v>1020</v>
      </c>
      <c r="AU202" s="149" t="s">
        <v>85</v>
      </c>
      <c r="AY202" s="17" t="s">
        <v>282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199</v>
      </c>
      <c r="BM202" s="149" t="s">
        <v>4850</v>
      </c>
    </row>
    <row r="203" spans="2:65" s="12" customFormat="1" x14ac:dyDescent="0.2">
      <c r="B203" s="151"/>
      <c r="D203" s="152" t="s">
        <v>290</v>
      </c>
      <c r="F203" s="154" t="s">
        <v>4851</v>
      </c>
      <c r="H203" s="155">
        <v>525</v>
      </c>
      <c r="I203" s="156"/>
      <c r="L203" s="151"/>
      <c r="M203" s="157"/>
      <c r="T203" s="158"/>
      <c r="AT203" s="153" t="s">
        <v>290</v>
      </c>
      <c r="AU203" s="153" t="s">
        <v>85</v>
      </c>
      <c r="AV203" s="12" t="s">
        <v>85</v>
      </c>
      <c r="AW203" s="12" t="s">
        <v>4</v>
      </c>
      <c r="AX203" s="12" t="s">
        <v>83</v>
      </c>
      <c r="AY203" s="153" t="s">
        <v>282</v>
      </c>
    </row>
    <row r="204" spans="2:65" s="1" customFormat="1" ht="24.2" customHeight="1" x14ac:dyDescent="0.2">
      <c r="B204" s="32"/>
      <c r="C204" s="137" t="s">
        <v>555</v>
      </c>
      <c r="D204" s="137" t="s">
        <v>284</v>
      </c>
      <c r="E204" s="138" t="s">
        <v>4852</v>
      </c>
      <c r="F204" s="139" t="s">
        <v>4853</v>
      </c>
      <c r="G204" s="140" t="s">
        <v>471</v>
      </c>
      <c r="H204" s="141">
        <v>134.78299999999999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199</v>
      </c>
      <c r="AT204" s="149" t="s">
        <v>284</v>
      </c>
      <c r="AU204" s="149" t="s">
        <v>85</v>
      </c>
      <c r="AY204" s="17" t="s">
        <v>282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199</v>
      </c>
      <c r="BM204" s="149" t="s">
        <v>4854</v>
      </c>
    </row>
    <row r="205" spans="2:65" s="1" customFormat="1" ht="24.2" customHeight="1" x14ac:dyDescent="0.2">
      <c r="B205" s="32"/>
      <c r="C205" s="179" t="s">
        <v>560</v>
      </c>
      <c r="D205" s="179" t="s">
        <v>1020</v>
      </c>
      <c r="E205" s="180" t="s">
        <v>4855</v>
      </c>
      <c r="F205" s="181" t="s">
        <v>4856</v>
      </c>
      <c r="G205" s="182" t="s">
        <v>471</v>
      </c>
      <c r="H205" s="183">
        <v>155</v>
      </c>
      <c r="I205" s="184"/>
      <c r="J205" s="185">
        <f>ROUND(I205*H205,2)</f>
        <v>0</v>
      </c>
      <c r="K205" s="186"/>
      <c r="L205" s="187"/>
      <c r="M205" s="188" t="s">
        <v>1</v>
      </c>
      <c r="N205" s="189" t="s">
        <v>41</v>
      </c>
      <c r="P205" s="147">
        <f>O205*H205</f>
        <v>0</v>
      </c>
      <c r="Q205" s="147">
        <v>5.2999999999999998E-4</v>
      </c>
      <c r="R205" s="147">
        <f>Q205*H205</f>
        <v>8.2150000000000001E-2</v>
      </c>
      <c r="S205" s="147">
        <v>0</v>
      </c>
      <c r="T205" s="148">
        <f>S205*H205</f>
        <v>0</v>
      </c>
      <c r="AR205" s="149" t="s">
        <v>498</v>
      </c>
      <c r="AT205" s="149" t="s">
        <v>1020</v>
      </c>
      <c r="AU205" s="149" t="s">
        <v>85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199</v>
      </c>
      <c r="BM205" s="149" t="s">
        <v>4857</v>
      </c>
    </row>
    <row r="206" spans="2:65" s="12" customFormat="1" x14ac:dyDescent="0.2">
      <c r="B206" s="151"/>
      <c r="D206" s="152" t="s">
        <v>290</v>
      </c>
      <c r="F206" s="154" t="s">
        <v>4858</v>
      </c>
      <c r="H206" s="155">
        <v>155</v>
      </c>
      <c r="I206" s="156"/>
      <c r="L206" s="151"/>
      <c r="M206" s="157"/>
      <c r="T206" s="158"/>
      <c r="AT206" s="153" t="s">
        <v>290</v>
      </c>
      <c r="AU206" s="153" t="s">
        <v>85</v>
      </c>
      <c r="AV206" s="12" t="s">
        <v>85</v>
      </c>
      <c r="AW206" s="12" t="s">
        <v>4</v>
      </c>
      <c r="AX206" s="12" t="s">
        <v>83</v>
      </c>
      <c r="AY206" s="153" t="s">
        <v>282</v>
      </c>
    </row>
    <row r="207" spans="2:65" s="1" customFormat="1" ht="24.2" customHeight="1" x14ac:dyDescent="0.2">
      <c r="B207" s="32"/>
      <c r="C207" s="137" t="s">
        <v>566</v>
      </c>
      <c r="D207" s="137" t="s">
        <v>284</v>
      </c>
      <c r="E207" s="138" t="s">
        <v>4859</v>
      </c>
      <c r="F207" s="139" t="s">
        <v>4860</v>
      </c>
      <c r="G207" s="140" t="s">
        <v>471</v>
      </c>
      <c r="H207" s="141">
        <v>65.216999999999999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199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199</v>
      </c>
      <c r="BM207" s="149" t="s">
        <v>4861</v>
      </c>
    </row>
    <row r="208" spans="2:65" s="1" customFormat="1" ht="24.2" customHeight="1" x14ac:dyDescent="0.2">
      <c r="B208" s="32"/>
      <c r="C208" s="179" t="s">
        <v>574</v>
      </c>
      <c r="D208" s="179" t="s">
        <v>1020</v>
      </c>
      <c r="E208" s="180" t="s">
        <v>4862</v>
      </c>
      <c r="F208" s="181" t="s">
        <v>4863</v>
      </c>
      <c r="G208" s="182" t="s">
        <v>471</v>
      </c>
      <c r="H208" s="183">
        <v>75</v>
      </c>
      <c r="I208" s="184"/>
      <c r="J208" s="185">
        <f>ROUND(I208*H208,2)</f>
        <v>0</v>
      </c>
      <c r="K208" s="186"/>
      <c r="L208" s="187"/>
      <c r="M208" s="188" t="s">
        <v>1</v>
      </c>
      <c r="N208" s="189" t="s">
        <v>41</v>
      </c>
      <c r="P208" s="147">
        <f>O208*H208</f>
        <v>0</v>
      </c>
      <c r="Q208" s="147">
        <v>7.6999999999999996E-4</v>
      </c>
      <c r="R208" s="147">
        <f>Q208*H208</f>
        <v>5.7749999999999996E-2</v>
      </c>
      <c r="S208" s="147">
        <v>0</v>
      </c>
      <c r="T208" s="148">
        <f>S208*H208</f>
        <v>0</v>
      </c>
      <c r="AR208" s="149" t="s">
        <v>498</v>
      </c>
      <c r="AT208" s="149" t="s">
        <v>1020</v>
      </c>
      <c r="AU208" s="149" t="s">
        <v>85</v>
      </c>
      <c r="AY208" s="17" t="s">
        <v>282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199</v>
      </c>
      <c r="BM208" s="149" t="s">
        <v>4864</v>
      </c>
    </row>
    <row r="209" spans="2:65" s="12" customFormat="1" x14ac:dyDescent="0.2">
      <c r="B209" s="151"/>
      <c r="D209" s="152" t="s">
        <v>290</v>
      </c>
      <c r="F209" s="154" t="s">
        <v>4865</v>
      </c>
      <c r="H209" s="155">
        <v>75</v>
      </c>
      <c r="I209" s="156"/>
      <c r="L209" s="151"/>
      <c r="M209" s="157"/>
      <c r="T209" s="158"/>
      <c r="AT209" s="153" t="s">
        <v>290</v>
      </c>
      <c r="AU209" s="153" t="s">
        <v>85</v>
      </c>
      <c r="AV209" s="12" t="s">
        <v>85</v>
      </c>
      <c r="AW209" s="12" t="s">
        <v>4</v>
      </c>
      <c r="AX209" s="12" t="s">
        <v>83</v>
      </c>
      <c r="AY209" s="153" t="s">
        <v>282</v>
      </c>
    </row>
    <row r="210" spans="2:65" s="1" customFormat="1" ht="24.2" customHeight="1" x14ac:dyDescent="0.2">
      <c r="B210" s="32"/>
      <c r="C210" s="137" t="s">
        <v>580</v>
      </c>
      <c r="D210" s="137" t="s">
        <v>284</v>
      </c>
      <c r="E210" s="138" t="s">
        <v>4866</v>
      </c>
      <c r="F210" s="139" t="s">
        <v>4867</v>
      </c>
      <c r="G210" s="140" t="s">
        <v>471</v>
      </c>
      <c r="H210" s="141">
        <v>10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199</v>
      </c>
      <c r="AT210" s="149" t="s">
        <v>284</v>
      </c>
      <c r="AU210" s="149" t="s">
        <v>85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199</v>
      </c>
      <c r="BM210" s="149" t="s">
        <v>4868</v>
      </c>
    </row>
    <row r="211" spans="2:65" s="1" customFormat="1" ht="16.5" customHeight="1" x14ac:dyDescent="0.2">
      <c r="B211" s="32"/>
      <c r="C211" s="179" t="s">
        <v>610</v>
      </c>
      <c r="D211" s="179" t="s">
        <v>1020</v>
      </c>
      <c r="E211" s="180" t="s">
        <v>4869</v>
      </c>
      <c r="F211" s="181" t="s">
        <v>4870</v>
      </c>
      <c r="G211" s="182" t="s">
        <v>471</v>
      </c>
      <c r="H211" s="183">
        <v>10</v>
      </c>
      <c r="I211" s="184"/>
      <c r="J211" s="185">
        <f>ROUND(I211*H211,2)</f>
        <v>0</v>
      </c>
      <c r="K211" s="186"/>
      <c r="L211" s="187"/>
      <c r="M211" s="188" t="s">
        <v>1</v>
      </c>
      <c r="N211" s="189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498</v>
      </c>
      <c r="AT211" s="149" t="s">
        <v>1020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199</v>
      </c>
      <c r="BM211" s="149" t="s">
        <v>4871</v>
      </c>
    </row>
    <row r="212" spans="2:65" s="1" customFormat="1" ht="29.25" x14ac:dyDescent="0.2">
      <c r="B212" s="32"/>
      <c r="D212" s="152" t="s">
        <v>3804</v>
      </c>
      <c r="F212" s="198" t="s">
        <v>4872</v>
      </c>
      <c r="I212" s="199"/>
      <c r="L212" s="32"/>
      <c r="M212" s="200"/>
      <c r="T212" s="56"/>
      <c r="AT212" s="17" t="s">
        <v>3804</v>
      </c>
      <c r="AU212" s="17" t="s">
        <v>85</v>
      </c>
    </row>
    <row r="213" spans="2:65" s="1" customFormat="1" ht="24.2" customHeight="1" x14ac:dyDescent="0.2">
      <c r="B213" s="32"/>
      <c r="C213" s="137" t="s">
        <v>615</v>
      </c>
      <c r="D213" s="137" t="s">
        <v>284</v>
      </c>
      <c r="E213" s="138" t="s">
        <v>4873</v>
      </c>
      <c r="F213" s="139" t="s">
        <v>4874</v>
      </c>
      <c r="G213" s="140" t="s">
        <v>613</v>
      </c>
      <c r="H213" s="141">
        <v>4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199</v>
      </c>
      <c r="AT213" s="149" t="s">
        <v>284</v>
      </c>
      <c r="AU213" s="149" t="s">
        <v>85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199</v>
      </c>
      <c r="BM213" s="149" t="s">
        <v>4875</v>
      </c>
    </row>
    <row r="214" spans="2:65" s="1" customFormat="1" ht="16.5" customHeight="1" x14ac:dyDescent="0.2">
      <c r="B214" s="32"/>
      <c r="C214" s="179" t="s">
        <v>619</v>
      </c>
      <c r="D214" s="179" t="s">
        <v>1020</v>
      </c>
      <c r="E214" s="180" t="s">
        <v>4876</v>
      </c>
      <c r="F214" s="181" t="s">
        <v>4877</v>
      </c>
      <c r="G214" s="182" t="s">
        <v>613</v>
      </c>
      <c r="H214" s="183">
        <v>4</v>
      </c>
      <c r="I214" s="184"/>
      <c r="J214" s="185">
        <f>ROUND(I214*H214,2)</f>
        <v>0</v>
      </c>
      <c r="K214" s="186"/>
      <c r="L214" s="187"/>
      <c r="M214" s="188" t="s">
        <v>1</v>
      </c>
      <c r="N214" s="189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498</v>
      </c>
      <c r="AT214" s="149" t="s">
        <v>1020</v>
      </c>
      <c r="AU214" s="149" t="s">
        <v>85</v>
      </c>
      <c r="AY214" s="17" t="s">
        <v>282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199</v>
      </c>
      <c r="BM214" s="149" t="s">
        <v>4878</v>
      </c>
    </row>
    <row r="215" spans="2:65" s="1" customFormat="1" ht="19.5" x14ac:dyDescent="0.2">
      <c r="B215" s="32"/>
      <c r="D215" s="152" t="s">
        <v>3804</v>
      </c>
      <c r="F215" s="198" t="s">
        <v>4879</v>
      </c>
      <c r="I215" s="199"/>
      <c r="L215" s="32"/>
      <c r="M215" s="200"/>
      <c r="T215" s="56"/>
      <c r="AT215" s="17" t="s">
        <v>3804</v>
      </c>
      <c r="AU215" s="17" t="s">
        <v>85</v>
      </c>
    </row>
    <row r="216" spans="2:65" s="1" customFormat="1" ht="24.2" customHeight="1" x14ac:dyDescent="0.2">
      <c r="B216" s="32"/>
      <c r="C216" s="137" t="s">
        <v>623</v>
      </c>
      <c r="D216" s="137" t="s">
        <v>284</v>
      </c>
      <c r="E216" s="138" t="s">
        <v>4880</v>
      </c>
      <c r="F216" s="139" t="s">
        <v>4881</v>
      </c>
      <c r="G216" s="140" t="s">
        <v>613</v>
      </c>
      <c r="H216" s="141">
        <v>4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199</v>
      </c>
      <c r="AT216" s="149" t="s">
        <v>284</v>
      </c>
      <c r="AU216" s="149" t="s">
        <v>85</v>
      </c>
      <c r="AY216" s="17" t="s">
        <v>282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199</v>
      </c>
      <c r="BM216" s="149" t="s">
        <v>4882</v>
      </c>
    </row>
    <row r="217" spans="2:65" s="1" customFormat="1" ht="16.5" customHeight="1" x14ac:dyDescent="0.2">
      <c r="B217" s="32"/>
      <c r="C217" s="179" t="s">
        <v>627</v>
      </c>
      <c r="D217" s="179" t="s">
        <v>1020</v>
      </c>
      <c r="E217" s="180" t="s">
        <v>4883</v>
      </c>
      <c r="F217" s="181" t="s">
        <v>4884</v>
      </c>
      <c r="G217" s="182" t="s">
        <v>613</v>
      </c>
      <c r="H217" s="183">
        <v>4</v>
      </c>
      <c r="I217" s="184"/>
      <c r="J217" s="185">
        <f>ROUND(I217*H217,2)</f>
        <v>0</v>
      </c>
      <c r="K217" s="186"/>
      <c r="L217" s="187"/>
      <c r="M217" s="188" t="s">
        <v>1</v>
      </c>
      <c r="N217" s="189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498</v>
      </c>
      <c r="AT217" s="149" t="s">
        <v>1020</v>
      </c>
      <c r="AU217" s="149" t="s">
        <v>85</v>
      </c>
      <c r="AY217" s="17" t="s">
        <v>282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199</v>
      </c>
      <c r="BM217" s="149" t="s">
        <v>4885</v>
      </c>
    </row>
    <row r="218" spans="2:65" s="1" customFormat="1" ht="19.5" x14ac:dyDescent="0.2">
      <c r="B218" s="32"/>
      <c r="D218" s="152" t="s">
        <v>3804</v>
      </c>
      <c r="F218" s="198" t="s">
        <v>4886</v>
      </c>
      <c r="I218" s="199"/>
      <c r="L218" s="32"/>
      <c r="M218" s="200"/>
      <c r="T218" s="56"/>
      <c r="AT218" s="17" t="s">
        <v>3804</v>
      </c>
      <c r="AU218" s="17" t="s">
        <v>85</v>
      </c>
    </row>
    <row r="219" spans="2:65" s="1" customFormat="1" ht="16.5" customHeight="1" x14ac:dyDescent="0.2">
      <c r="B219" s="32"/>
      <c r="C219" s="179" t="s">
        <v>631</v>
      </c>
      <c r="D219" s="179" t="s">
        <v>1020</v>
      </c>
      <c r="E219" s="180" t="s">
        <v>4887</v>
      </c>
      <c r="F219" s="181" t="s">
        <v>4888</v>
      </c>
      <c r="G219" s="182" t="s">
        <v>613</v>
      </c>
      <c r="H219" s="183">
        <v>8</v>
      </c>
      <c r="I219" s="184"/>
      <c r="J219" s="185">
        <f t="shared" ref="J219:J245" si="10">ROUND(I219*H219,2)</f>
        <v>0</v>
      </c>
      <c r="K219" s="186"/>
      <c r="L219" s="187"/>
      <c r="M219" s="188" t="s">
        <v>1</v>
      </c>
      <c r="N219" s="189" t="s">
        <v>41</v>
      </c>
      <c r="P219" s="147">
        <f t="shared" ref="P219:P245" si="11">O219*H219</f>
        <v>0</v>
      </c>
      <c r="Q219" s="147">
        <v>0</v>
      </c>
      <c r="R219" s="147">
        <f t="shared" ref="R219:R245" si="12">Q219*H219</f>
        <v>0</v>
      </c>
      <c r="S219" s="147">
        <v>0</v>
      </c>
      <c r="T219" s="148">
        <f t="shared" ref="T219:T245" si="13">S219*H219</f>
        <v>0</v>
      </c>
      <c r="AR219" s="149" t="s">
        <v>498</v>
      </c>
      <c r="AT219" s="149" t="s">
        <v>1020</v>
      </c>
      <c r="AU219" s="149" t="s">
        <v>85</v>
      </c>
      <c r="AY219" s="17" t="s">
        <v>282</v>
      </c>
      <c r="BE219" s="150">
        <f t="shared" ref="BE219:BE245" si="14">IF(N219="základní",J219,0)</f>
        <v>0</v>
      </c>
      <c r="BF219" s="150">
        <f t="shared" ref="BF219:BF245" si="15">IF(N219="snížená",J219,0)</f>
        <v>0</v>
      </c>
      <c r="BG219" s="150">
        <f t="shared" ref="BG219:BG245" si="16">IF(N219="zákl. přenesená",J219,0)</f>
        <v>0</v>
      </c>
      <c r="BH219" s="150">
        <f t="shared" ref="BH219:BH245" si="17">IF(N219="sníž. přenesená",J219,0)</f>
        <v>0</v>
      </c>
      <c r="BI219" s="150">
        <f t="shared" ref="BI219:BI245" si="18">IF(N219="nulová",J219,0)</f>
        <v>0</v>
      </c>
      <c r="BJ219" s="17" t="s">
        <v>83</v>
      </c>
      <c r="BK219" s="150">
        <f t="shared" ref="BK219:BK245" si="19">ROUND(I219*H219,2)</f>
        <v>0</v>
      </c>
      <c r="BL219" s="17" t="s">
        <v>199</v>
      </c>
      <c r="BM219" s="149" t="s">
        <v>4889</v>
      </c>
    </row>
    <row r="220" spans="2:65" s="1" customFormat="1" ht="16.5" customHeight="1" x14ac:dyDescent="0.2">
      <c r="B220" s="32"/>
      <c r="C220" s="179" t="s">
        <v>635</v>
      </c>
      <c r="D220" s="179" t="s">
        <v>1020</v>
      </c>
      <c r="E220" s="180" t="s">
        <v>4890</v>
      </c>
      <c r="F220" s="181" t="s">
        <v>4891</v>
      </c>
      <c r="G220" s="182" t="s">
        <v>613</v>
      </c>
      <c r="H220" s="183">
        <v>4</v>
      </c>
      <c r="I220" s="184"/>
      <c r="J220" s="185">
        <f t="shared" si="10"/>
        <v>0</v>
      </c>
      <c r="K220" s="186"/>
      <c r="L220" s="187"/>
      <c r="M220" s="188" t="s">
        <v>1</v>
      </c>
      <c r="N220" s="189" t="s">
        <v>41</v>
      </c>
      <c r="P220" s="147">
        <f t="shared" si="11"/>
        <v>0</v>
      </c>
      <c r="Q220" s="147">
        <v>0</v>
      </c>
      <c r="R220" s="147">
        <f t="shared" si="12"/>
        <v>0</v>
      </c>
      <c r="S220" s="147">
        <v>0</v>
      </c>
      <c r="T220" s="148">
        <f t="shared" si="13"/>
        <v>0</v>
      </c>
      <c r="AR220" s="149" t="s">
        <v>498</v>
      </c>
      <c r="AT220" s="149" t="s">
        <v>1020</v>
      </c>
      <c r="AU220" s="149" t="s">
        <v>85</v>
      </c>
      <c r="AY220" s="17" t="s">
        <v>282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199</v>
      </c>
      <c r="BM220" s="149" t="s">
        <v>4892</v>
      </c>
    </row>
    <row r="221" spans="2:65" s="1" customFormat="1" ht="16.5" customHeight="1" x14ac:dyDescent="0.2">
      <c r="B221" s="32"/>
      <c r="C221" s="179" t="s">
        <v>639</v>
      </c>
      <c r="D221" s="179" t="s">
        <v>1020</v>
      </c>
      <c r="E221" s="180" t="s">
        <v>4893</v>
      </c>
      <c r="F221" s="181" t="s">
        <v>4894</v>
      </c>
      <c r="G221" s="182" t="s">
        <v>613</v>
      </c>
      <c r="H221" s="183">
        <v>16</v>
      </c>
      <c r="I221" s="184"/>
      <c r="J221" s="185">
        <f t="shared" si="10"/>
        <v>0</v>
      </c>
      <c r="K221" s="186"/>
      <c r="L221" s="187"/>
      <c r="M221" s="188" t="s">
        <v>1</v>
      </c>
      <c r="N221" s="189" t="s">
        <v>41</v>
      </c>
      <c r="P221" s="147">
        <f t="shared" si="11"/>
        <v>0</v>
      </c>
      <c r="Q221" s="147">
        <v>0</v>
      </c>
      <c r="R221" s="147">
        <f t="shared" si="12"/>
        <v>0</v>
      </c>
      <c r="S221" s="147">
        <v>0</v>
      </c>
      <c r="T221" s="148">
        <f t="shared" si="13"/>
        <v>0</v>
      </c>
      <c r="AR221" s="149" t="s">
        <v>498</v>
      </c>
      <c r="AT221" s="149" t="s">
        <v>1020</v>
      </c>
      <c r="AU221" s="149" t="s">
        <v>85</v>
      </c>
      <c r="AY221" s="17" t="s">
        <v>282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199</v>
      </c>
      <c r="BM221" s="149" t="s">
        <v>4895</v>
      </c>
    </row>
    <row r="222" spans="2:65" s="1" customFormat="1" ht="24.2" customHeight="1" x14ac:dyDescent="0.2">
      <c r="B222" s="32"/>
      <c r="C222" s="137" t="s">
        <v>643</v>
      </c>
      <c r="D222" s="137" t="s">
        <v>284</v>
      </c>
      <c r="E222" s="138" t="s">
        <v>4896</v>
      </c>
      <c r="F222" s="139" t="s">
        <v>4897</v>
      </c>
      <c r="G222" s="140" t="s">
        <v>613</v>
      </c>
      <c r="H222" s="141">
        <v>1500</v>
      </c>
      <c r="I222" s="142"/>
      <c r="J222" s="143">
        <f t="shared" si="10"/>
        <v>0</v>
      </c>
      <c r="K222" s="144"/>
      <c r="L222" s="32"/>
      <c r="M222" s="145" t="s">
        <v>1</v>
      </c>
      <c r="N222" s="146" t="s">
        <v>41</v>
      </c>
      <c r="P222" s="147">
        <f t="shared" si="11"/>
        <v>0</v>
      </c>
      <c r="Q222" s="147">
        <v>0</v>
      </c>
      <c r="R222" s="147">
        <f t="shared" si="12"/>
        <v>0</v>
      </c>
      <c r="S222" s="147">
        <v>0</v>
      </c>
      <c r="T222" s="148">
        <f t="shared" si="13"/>
        <v>0</v>
      </c>
      <c r="AR222" s="149" t="s">
        <v>199</v>
      </c>
      <c r="AT222" s="149" t="s">
        <v>284</v>
      </c>
      <c r="AU222" s="149" t="s">
        <v>85</v>
      </c>
      <c r="AY222" s="17" t="s">
        <v>282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199</v>
      </c>
      <c r="BM222" s="149" t="s">
        <v>4898</v>
      </c>
    </row>
    <row r="223" spans="2:65" s="1" customFormat="1" ht="24.2" customHeight="1" x14ac:dyDescent="0.2">
      <c r="B223" s="32"/>
      <c r="C223" s="137" t="s">
        <v>647</v>
      </c>
      <c r="D223" s="137" t="s">
        <v>284</v>
      </c>
      <c r="E223" s="138" t="s">
        <v>4899</v>
      </c>
      <c r="F223" s="139" t="s">
        <v>4900</v>
      </c>
      <c r="G223" s="140" t="s">
        <v>613</v>
      </c>
      <c r="H223" s="141">
        <v>20</v>
      </c>
      <c r="I223" s="142"/>
      <c r="J223" s="143">
        <f t="shared" si="10"/>
        <v>0</v>
      </c>
      <c r="K223" s="144"/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199</v>
      </c>
      <c r="AT223" s="149" t="s">
        <v>284</v>
      </c>
      <c r="AU223" s="149" t="s">
        <v>85</v>
      </c>
      <c r="AY223" s="17" t="s">
        <v>282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199</v>
      </c>
      <c r="BM223" s="149" t="s">
        <v>4901</v>
      </c>
    </row>
    <row r="224" spans="2:65" s="1" customFormat="1" ht="24.2" customHeight="1" x14ac:dyDescent="0.2">
      <c r="B224" s="32"/>
      <c r="C224" s="137" t="s">
        <v>651</v>
      </c>
      <c r="D224" s="137" t="s">
        <v>284</v>
      </c>
      <c r="E224" s="138" t="s">
        <v>4902</v>
      </c>
      <c r="F224" s="139" t="s">
        <v>4903</v>
      </c>
      <c r="G224" s="140" t="s">
        <v>613</v>
      </c>
      <c r="H224" s="141">
        <v>20</v>
      </c>
      <c r="I224" s="142"/>
      <c r="J224" s="143">
        <f t="shared" si="10"/>
        <v>0</v>
      </c>
      <c r="K224" s="144"/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199</v>
      </c>
      <c r="AT224" s="149" t="s">
        <v>284</v>
      </c>
      <c r="AU224" s="149" t="s">
        <v>85</v>
      </c>
      <c r="AY224" s="17" t="s">
        <v>282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199</v>
      </c>
      <c r="BM224" s="149" t="s">
        <v>4904</v>
      </c>
    </row>
    <row r="225" spans="2:65" s="1" customFormat="1" ht="24.2" customHeight="1" x14ac:dyDescent="0.2">
      <c r="B225" s="32"/>
      <c r="C225" s="137" t="s">
        <v>655</v>
      </c>
      <c r="D225" s="137" t="s">
        <v>284</v>
      </c>
      <c r="E225" s="138" t="s">
        <v>4905</v>
      </c>
      <c r="F225" s="139" t="s">
        <v>4906</v>
      </c>
      <c r="G225" s="140" t="s">
        <v>613</v>
      </c>
      <c r="H225" s="141">
        <v>20</v>
      </c>
      <c r="I225" s="142"/>
      <c r="J225" s="143">
        <f t="shared" si="10"/>
        <v>0</v>
      </c>
      <c r="K225" s="144"/>
      <c r="L225" s="32"/>
      <c r="M225" s="145" t="s">
        <v>1</v>
      </c>
      <c r="N225" s="146" t="s">
        <v>41</v>
      </c>
      <c r="P225" s="147">
        <f t="shared" si="11"/>
        <v>0</v>
      </c>
      <c r="Q225" s="147">
        <v>0</v>
      </c>
      <c r="R225" s="147">
        <f t="shared" si="12"/>
        <v>0</v>
      </c>
      <c r="S225" s="147">
        <v>0</v>
      </c>
      <c r="T225" s="148">
        <f t="shared" si="13"/>
        <v>0</v>
      </c>
      <c r="AR225" s="149" t="s">
        <v>199</v>
      </c>
      <c r="AT225" s="149" t="s">
        <v>284</v>
      </c>
      <c r="AU225" s="149" t="s">
        <v>85</v>
      </c>
      <c r="AY225" s="17" t="s">
        <v>282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199</v>
      </c>
      <c r="BM225" s="149" t="s">
        <v>4907</v>
      </c>
    </row>
    <row r="226" spans="2:65" s="1" customFormat="1" ht="24.2" customHeight="1" x14ac:dyDescent="0.2">
      <c r="B226" s="32"/>
      <c r="C226" s="137" t="s">
        <v>659</v>
      </c>
      <c r="D226" s="137" t="s">
        <v>284</v>
      </c>
      <c r="E226" s="138" t="s">
        <v>4908</v>
      </c>
      <c r="F226" s="139" t="s">
        <v>4909</v>
      </c>
      <c r="G226" s="140" t="s">
        <v>613</v>
      </c>
      <c r="H226" s="141">
        <v>20</v>
      </c>
      <c r="I226" s="142"/>
      <c r="J226" s="143">
        <f t="shared" si="10"/>
        <v>0</v>
      </c>
      <c r="K226" s="144"/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199</v>
      </c>
      <c r="AT226" s="149" t="s">
        <v>284</v>
      </c>
      <c r="AU226" s="149" t="s">
        <v>85</v>
      </c>
      <c r="AY226" s="17" t="s">
        <v>282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199</v>
      </c>
      <c r="BM226" s="149" t="s">
        <v>4910</v>
      </c>
    </row>
    <row r="227" spans="2:65" s="1" customFormat="1" ht="24.2" customHeight="1" x14ac:dyDescent="0.2">
      <c r="B227" s="32"/>
      <c r="C227" s="137" t="s">
        <v>663</v>
      </c>
      <c r="D227" s="137" t="s">
        <v>284</v>
      </c>
      <c r="E227" s="138" t="s">
        <v>4911</v>
      </c>
      <c r="F227" s="139" t="s">
        <v>4912</v>
      </c>
      <c r="G227" s="140" t="s">
        <v>613</v>
      </c>
      <c r="H227" s="141">
        <v>20</v>
      </c>
      <c r="I227" s="142"/>
      <c r="J227" s="143">
        <f t="shared" si="10"/>
        <v>0</v>
      </c>
      <c r="K227" s="144"/>
      <c r="L227" s="32"/>
      <c r="M227" s="145" t="s">
        <v>1</v>
      </c>
      <c r="N227" s="146" t="s">
        <v>41</v>
      </c>
      <c r="P227" s="147">
        <f t="shared" si="11"/>
        <v>0</v>
      </c>
      <c r="Q227" s="147">
        <v>0</v>
      </c>
      <c r="R227" s="147">
        <f t="shared" si="12"/>
        <v>0</v>
      </c>
      <c r="S227" s="147">
        <v>0</v>
      </c>
      <c r="T227" s="148">
        <f t="shared" si="13"/>
        <v>0</v>
      </c>
      <c r="AR227" s="149" t="s">
        <v>199</v>
      </c>
      <c r="AT227" s="149" t="s">
        <v>284</v>
      </c>
      <c r="AU227" s="149" t="s">
        <v>85</v>
      </c>
      <c r="AY227" s="17" t="s">
        <v>282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199</v>
      </c>
      <c r="BM227" s="149" t="s">
        <v>4913</v>
      </c>
    </row>
    <row r="228" spans="2:65" s="1" customFormat="1" ht="24.2" customHeight="1" x14ac:dyDescent="0.2">
      <c r="B228" s="32"/>
      <c r="C228" s="179" t="s">
        <v>667</v>
      </c>
      <c r="D228" s="179" t="s">
        <v>1020</v>
      </c>
      <c r="E228" s="180" t="s">
        <v>4914</v>
      </c>
      <c r="F228" s="181" t="s">
        <v>4915</v>
      </c>
      <c r="G228" s="182" t="s">
        <v>613</v>
      </c>
      <c r="H228" s="183">
        <v>134</v>
      </c>
      <c r="I228" s="184"/>
      <c r="J228" s="185">
        <f t="shared" si="10"/>
        <v>0</v>
      </c>
      <c r="K228" s="186"/>
      <c r="L228" s="187"/>
      <c r="M228" s="188" t="s">
        <v>1</v>
      </c>
      <c r="N228" s="189" t="s">
        <v>41</v>
      </c>
      <c r="P228" s="147">
        <f t="shared" si="11"/>
        <v>0</v>
      </c>
      <c r="Q228" s="147">
        <v>2.0000000000000002E-5</v>
      </c>
      <c r="R228" s="147">
        <f t="shared" si="12"/>
        <v>2.6800000000000001E-3</v>
      </c>
      <c r="S228" s="147">
        <v>0</v>
      </c>
      <c r="T228" s="148">
        <f t="shared" si="13"/>
        <v>0</v>
      </c>
      <c r="AR228" s="149" t="s">
        <v>498</v>
      </c>
      <c r="AT228" s="149" t="s">
        <v>1020</v>
      </c>
      <c r="AU228" s="149" t="s">
        <v>85</v>
      </c>
      <c r="AY228" s="17" t="s">
        <v>282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199</v>
      </c>
      <c r="BM228" s="149" t="s">
        <v>4916</v>
      </c>
    </row>
    <row r="229" spans="2:65" s="1" customFormat="1" ht="24.2" customHeight="1" x14ac:dyDescent="0.2">
      <c r="B229" s="32"/>
      <c r="C229" s="179" t="s">
        <v>671</v>
      </c>
      <c r="D229" s="179" t="s">
        <v>1020</v>
      </c>
      <c r="E229" s="180" t="s">
        <v>4917</v>
      </c>
      <c r="F229" s="181" t="s">
        <v>4918</v>
      </c>
      <c r="G229" s="182" t="s">
        <v>613</v>
      </c>
      <c r="H229" s="183">
        <v>1</v>
      </c>
      <c r="I229" s="184"/>
      <c r="J229" s="185">
        <f t="shared" si="10"/>
        <v>0</v>
      </c>
      <c r="K229" s="186"/>
      <c r="L229" s="187"/>
      <c r="M229" s="188" t="s">
        <v>1</v>
      </c>
      <c r="N229" s="189" t="s">
        <v>41</v>
      </c>
      <c r="P229" s="147">
        <f t="shared" si="11"/>
        <v>0</v>
      </c>
      <c r="Q229" s="147">
        <v>2.0000000000000002E-5</v>
      </c>
      <c r="R229" s="147">
        <f t="shared" si="12"/>
        <v>2.0000000000000002E-5</v>
      </c>
      <c r="S229" s="147">
        <v>0</v>
      </c>
      <c r="T229" s="148">
        <f t="shared" si="13"/>
        <v>0</v>
      </c>
      <c r="AR229" s="149" t="s">
        <v>498</v>
      </c>
      <c r="AT229" s="149" t="s">
        <v>1020</v>
      </c>
      <c r="AU229" s="149" t="s">
        <v>85</v>
      </c>
      <c r="AY229" s="17" t="s">
        <v>282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199</v>
      </c>
      <c r="BM229" s="149" t="s">
        <v>4919</v>
      </c>
    </row>
    <row r="230" spans="2:65" s="1" customFormat="1" ht="24.2" customHeight="1" x14ac:dyDescent="0.2">
      <c r="B230" s="32"/>
      <c r="C230" s="179" t="s">
        <v>675</v>
      </c>
      <c r="D230" s="179" t="s">
        <v>1020</v>
      </c>
      <c r="E230" s="180" t="s">
        <v>4920</v>
      </c>
      <c r="F230" s="181" t="s">
        <v>4921</v>
      </c>
      <c r="G230" s="182" t="s">
        <v>613</v>
      </c>
      <c r="H230" s="183">
        <v>93</v>
      </c>
      <c r="I230" s="184"/>
      <c r="J230" s="185">
        <f t="shared" si="10"/>
        <v>0</v>
      </c>
      <c r="K230" s="186"/>
      <c r="L230" s="187"/>
      <c r="M230" s="188" t="s">
        <v>1</v>
      </c>
      <c r="N230" s="189" t="s">
        <v>41</v>
      </c>
      <c r="P230" s="147">
        <f t="shared" si="11"/>
        <v>0</v>
      </c>
      <c r="Q230" s="147">
        <v>2.0000000000000002E-5</v>
      </c>
      <c r="R230" s="147">
        <f t="shared" si="12"/>
        <v>1.8600000000000001E-3</v>
      </c>
      <c r="S230" s="147">
        <v>0</v>
      </c>
      <c r="T230" s="148">
        <f t="shared" si="13"/>
        <v>0</v>
      </c>
      <c r="AR230" s="149" t="s">
        <v>498</v>
      </c>
      <c r="AT230" s="149" t="s">
        <v>1020</v>
      </c>
      <c r="AU230" s="149" t="s">
        <v>85</v>
      </c>
      <c r="AY230" s="17" t="s">
        <v>282</v>
      </c>
      <c r="BE230" s="150">
        <f t="shared" si="14"/>
        <v>0</v>
      </c>
      <c r="BF230" s="150">
        <f t="shared" si="15"/>
        <v>0</v>
      </c>
      <c r="BG230" s="150">
        <f t="shared" si="16"/>
        <v>0</v>
      </c>
      <c r="BH230" s="150">
        <f t="shared" si="17"/>
        <v>0</v>
      </c>
      <c r="BI230" s="150">
        <f t="shared" si="18"/>
        <v>0</v>
      </c>
      <c r="BJ230" s="17" t="s">
        <v>83</v>
      </c>
      <c r="BK230" s="150">
        <f t="shared" si="19"/>
        <v>0</v>
      </c>
      <c r="BL230" s="17" t="s">
        <v>199</v>
      </c>
      <c r="BM230" s="149" t="s">
        <v>4922</v>
      </c>
    </row>
    <row r="231" spans="2:65" s="1" customFormat="1" ht="24.2" customHeight="1" x14ac:dyDescent="0.2">
      <c r="B231" s="32"/>
      <c r="C231" s="179" t="s">
        <v>679</v>
      </c>
      <c r="D231" s="179" t="s">
        <v>1020</v>
      </c>
      <c r="E231" s="180" t="s">
        <v>4923</v>
      </c>
      <c r="F231" s="181" t="s">
        <v>4924</v>
      </c>
      <c r="G231" s="182" t="s">
        <v>613</v>
      </c>
      <c r="H231" s="183">
        <v>81</v>
      </c>
      <c r="I231" s="184"/>
      <c r="J231" s="185">
        <f t="shared" si="10"/>
        <v>0</v>
      </c>
      <c r="K231" s="186"/>
      <c r="L231" s="187"/>
      <c r="M231" s="188" t="s">
        <v>1</v>
      </c>
      <c r="N231" s="189" t="s">
        <v>41</v>
      </c>
      <c r="P231" s="147">
        <f t="shared" si="11"/>
        <v>0</v>
      </c>
      <c r="Q231" s="147">
        <v>3.0000000000000001E-5</v>
      </c>
      <c r="R231" s="147">
        <f t="shared" si="12"/>
        <v>2.4299999999999999E-3</v>
      </c>
      <c r="S231" s="147">
        <v>0</v>
      </c>
      <c r="T231" s="148">
        <f t="shared" si="13"/>
        <v>0</v>
      </c>
      <c r="AR231" s="149" t="s">
        <v>498</v>
      </c>
      <c r="AT231" s="149" t="s">
        <v>1020</v>
      </c>
      <c r="AU231" s="149" t="s">
        <v>85</v>
      </c>
      <c r="AY231" s="17" t="s">
        <v>282</v>
      </c>
      <c r="BE231" s="150">
        <f t="shared" si="14"/>
        <v>0</v>
      </c>
      <c r="BF231" s="150">
        <f t="shared" si="15"/>
        <v>0</v>
      </c>
      <c r="BG231" s="150">
        <f t="shared" si="16"/>
        <v>0</v>
      </c>
      <c r="BH231" s="150">
        <f t="shared" si="17"/>
        <v>0</v>
      </c>
      <c r="BI231" s="150">
        <f t="shared" si="18"/>
        <v>0</v>
      </c>
      <c r="BJ231" s="17" t="s">
        <v>83</v>
      </c>
      <c r="BK231" s="150">
        <f t="shared" si="19"/>
        <v>0</v>
      </c>
      <c r="BL231" s="17" t="s">
        <v>199</v>
      </c>
      <c r="BM231" s="149" t="s">
        <v>4925</v>
      </c>
    </row>
    <row r="232" spans="2:65" s="1" customFormat="1" ht="24.2" customHeight="1" x14ac:dyDescent="0.2">
      <c r="B232" s="32"/>
      <c r="C232" s="179" t="s">
        <v>683</v>
      </c>
      <c r="D232" s="179" t="s">
        <v>1020</v>
      </c>
      <c r="E232" s="180" t="s">
        <v>4926</v>
      </c>
      <c r="F232" s="181" t="s">
        <v>4927</v>
      </c>
      <c r="G232" s="182" t="s">
        <v>613</v>
      </c>
      <c r="H232" s="183">
        <v>1</v>
      </c>
      <c r="I232" s="184"/>
      <c r="J232" s="185">
        <f t="shared" si="10"/>
        <v>0</v>
      </c>
      <c r="K232" s="186"/>
      <c r="L232" s="187"/>
      <c r="M232" s="188" t="s">
        <v>1</v>
      </c>
      <c r="N232" s="189" t="s">
        <v>41</v>
      </c>
      <c r="P232" s="147">
        <f t="shared" si="11"/>
        <v>0</v>
      </c>
      <c r="Q232" s="147">
        <v>5.0000000000000002E-5</v>
      </c>
      <c r="R232" s="147">
        <f t="shared" si="12"/>
        <v>5.0000000000000002E-5</v>
      </c>
      <c r="S232" s="147">
        <v>0</v>
      </c>
      <c r="T232" s="148">
        <f t="shared" si="13"/>
        <v>0</v>
      </c>
      <c r="AR232" s="149" t="s">
        <v>498</v>
      </c>
      <c r="AT232" s="149" t="s">
        <v>1020</v>
      </c>
      <c r="AU232" s="149" t="s">
        <v>85</v>
      </c>
      <c r="AY232" s="17" t="s">
        <v>282</v>
      </c>
      <c r="BE232" s="150">
        <f t="shared" si="14"/>
        <v>0</v>
      </c>
      <c r="BF232" s="150">
        <f t="shared" si="15"/>
        <v>0</v>
      </c>
      <c r="BG232" s="150">
        <f t="shared" si="16"/>
        <v>0</v>
      </c>
      <c r="BH232" s="150">
        <f t="shared" si="17"/>
        <v>0</v>
      </c>
      <c r="BI232" s="150">
        <f t="shared" si="18"/>
        <v>0</v>
      </c>
      <c r="BJ232" s="17" t="s">
        <v>83</v>
      </c>
      <c r="BK232" s="150">
        <f t="shared" si="19"/>
        <v>0</v>
      </c>
      <c r="BL232" s="17" t="s">
        <v>199</v>
      </c>
      <c r="BM232" s="149" t="s">
        <v>4928</v>
      </c>
    </row>
    <row r="233" spans="2:65" s="1" customFormat="1" ht="24.2" customHeight="1" x14ac:dyDescent="0.2">
      <c r="B233" s="32"/>
      <c r="C233" s="179" t="s">
        <v>689</v>
      </c>
      <c r="D233" s="179" t="s">
        <v>1020</v>
      </c>
      <c r="E233" s="180" t="s">
        <v>4929</v>
      </c>
      <c r="F233" s="181" t="s">
        <v>4930</v>
      </c>
      <c r="G233" s="182" t="s">
        <v>613</v>
      </c>
      <c r="H233" s="183">
        <v>6</v>
      </c>
      <c r="I233" s="184"/>
      <c r="J233" s="185">
        <f t="shared" si="10"/>
        <v>0</v>
      </c>
      <c r="K233" s="186"/>
      <c r="L233" s="187"/>
      <c r="M233" s="188" t="s">
        <v>1</v>
      </c>
      <c r="N233" s="189" t="s">
        <v>41</v>
      </c>
      <c r="P233" s="147">
        <f t="shared" si="11"/>
        <v>0</v>
      </c>
      <c r="Q233" s="147">
        <v>6.0000000000000002E-5</v>
      </c>
      <c r="R233" s="147">
        <f t="shared" si="12"/>
        <v>3.6000000000000002E-4</v>
      </c>
      <c r="S233" s="147">
        <v>0</v>
      </c>
      <c r="T233" s="148">
        <f t="shared" si="13"/>
        <v>0</v>
      </c>
      <c r="AR233" s="149" t="s">
        <v>498</v>
      </c>
      <c r="AT233" s="149" t="s">
        <v>1020</v>
      </c>
      <c r="AU233" s="149" t="s">
        <v>85</v>
      </c>
      <c r="AY233" s="17" t="s">
        <v>282</v>
      </c>
      <c r="BE233" s="150">
        <f t="shared" si="14"/>
        <v>0</v>
      </c>
      <c r="BF233" s="150">
        <f t="shared" si="15"/>
        <v>0</v>
      </c>
      <c r="BG233" s="150">
        <f t="shared" si="16"/>
        <v>0</v>
      </c>
      <c r="BH233" s="150">
        <f t="shared" si="17"/>
        <v>0</v>
      </c>
      <c r="BI233" s="150">
        <f t="shared" si="18"/>
        <v>0</v>
      </c>
      <c r="BJ233" s="17" t="s">
        <v>83</v>
      </c>
      <c r="BK233" s="150">
        <f t="shared" si="19"/>
        <v>0</v>
      </c>
      <c r="BL233" s="17" t="s">
        <v>199</v>
      </c>
      <c r="BM233" s="149" t="s">
        <v>4931</v>
      </c>
    </row>
    <row r="234" spans="2:65" s="1" customFormat="1" ht="24.2" customHeight="1" x14ac:dyDescent="0.2">
      <c r="B234" s="32"/>
      <c r="C234" s="179" t="s">
        <v>694</v>
      </c>
      <c r="D234" s="179" t="s">
        <v>1020</v>
      </c>
      <c r="E234" s="180" t="s">
        <v>4932</v>
      </c>
      <c r="F234" s="181" t="s">
        <v>4933</v>
      </c>
      <c r="G234" s="182" t="s">
        <v>613</v>
      </c>
      <c r="H234" s="183">
        <v>4</v>
      </c>
      <c r="I234" s="184"/>
      <c r="J234" s="185">
        <f t="shared" si="10"/>
        <v>0</v>
      </c>
      <c r="K234" s="186"/>
      <c r="L234" s="187"/>
      <c r="M234" s="188" t="s">
        <v>1</v>
      </c>
      <c r="N234" s="189" t="s">
        <v>41</v>
      </c>
      <c r="P234" s="147">
        <f t="shared" si="11"/>
        <v>0</v>
      </c>
      <c r="Q234" s="147">
        <v>1.1E-4</v>
      </c>
      <c r="R234" s="147">
        <f t="shared" si="12"/>
        <v>4.4000000000000002E-4</v>
      </c>
      <c r="S234" s="147">
        <v>0</v>
      </c>
      <c r="T234" s="148">
        <f t="shared" si="13"/>
        <v>0</v>
      </c>
      <c r="AR234" s="149" t="s">
        <v>498</v>
      </c>
      <c r="AT234" s="149" t="s">
        <v>1020</v>
      </c>
      <c r="AU234" s="149" t="s">
        <v>85</v>
      </c>
      <c r="AY234" s="17" t="s">
        <v>282</v>
      </c>
      <c r="BE234" s="150">
        <f t="shared" si="14"/>
        <v>0</v>
      </c>
      <c r="BF234" s="150">
        <f t="shared" si="15"/>
        <v>0</v>
      </c>
      <c r="BG234" s="150">
        <f t="shared" si="16"/>
        <v>0</v>
      </c>
      <c r="BH234" s="150">
        <f t="shared" si="17"/>
        <v>0</v>
      </c>
      <c r="BI234" s="150">
        <f t="shared" si="18"/>
        <v>0</v>
      </c>
      <c r="BJ234" s="17" t="s">
        <v>83</v>
      </c>
      <c r="BK234" s="150">
        <f t="shared" si="19"/>
        <v>0</v>
      </c>
      <c r="BL234" s="17" t="s">
        <v>199</v>
      </c>
      <c r="BM234" s="149" t="s">
        <v>4934</v>
      </c>
    </row>
    <row r="235" spans="2:65" s="1" customFormat="1" ht="24.2" customHeight="1" x14ac:dyDescent="0.2">
      <c r="B235" s="32"/>
      <c r="C235" s="137" t="s">
        <v>699</v>
      </c>
      <c r="D235" s="137" t="s">
        <v>284</v>
      </c>
      <c r="E235" s="138" t="s">
        <v>4935</v>
      </c>
      <c r="F235" s="139" t="s">
        <v>4936</v>
      </c>
      <c r="G235" s="140" t="s">
        <v>613</v>
      </c>
      <c r="H235" s="141">
        <v>55</v>
      </c>
      <c r="I235" s="142"/>
      <c r="J235" s="143">
        <f t="shared" si="10"/>
        <v>0</v>
      </c>
      <c r="K235" s="144"/>
      <c r="L235" s="32"/>
      <c r="M235" s="145" t="s">
        <v>1</v>
      </c>
      <c r="N235" s="146" t="s">
        <v>41</v>
      </c>
      <c r="P235" s="147">
        <f t="shared" si="11"/>
        <v>0</v>
      </c>
      <c r="Q235" s="147">
        <v>0</v>
      </c>
      <c r="R235" s="147">
        <f t="shared" si="12"/>
        <v>0</v>
      </c>
      <c r="S235" s="147">
        <v>0</v>
      </c>
      <c r="T235" s="148">
        <f t="shared" si="13"/>
        <v>0</v>
      </c>
      <c r="AR235" s="149" t="s">
        <v>199</v>
      </c>
      <c r="AT235" s="149" t="s">
        <v>284</v>
      </c>
      <c r="AU235" s="149" t="s">
        <v>85</v>
      </c>
      <c r="AY235" s="17" t="s">
        <v>282</v>
      </c>
      <c r="BE235" s="150">
        <f t="shared" si="14"/>
        <v>0</v>
      </c>
      <c r="BF235" s="150">
        <f t="shared" si="15"/>
        <v>0</v>
      </c>
      <c r="BG235" s="150">
        <f t="shared" si="16"/>
        <v>0</v>
      </c>
      <c r="BH235" s="150">
        <f t="shared" si="17"/>
        <v>0</v>
      </c>
      <c r="BI235" s="150">
        <f t="shared" si="18"/>
        <v>0</v>
      </c>
      <c r="BJ235" s="17" t="s">
        <v>83</v>
      </c>
      <c r="BK235" s="150">
        <f t="shared" si="19"/>
        <v>0</v>
      </c>
      <c r="BL235" s="17" t="s">
        <v>199</v>
      </c>
      <c r="BM235" s="149" t="s">
        <v>4937</v>
      </c>
    </row>
    <row r="236" spans="2:65" s="1" customFormat="1" ht="16.5" customHeight="1" x14ac:dyDescent="0.2">
      <c r="B236" s="32"/>
      <c r="C236" s="179" t="s">
        <v>703</v>
      </c>
      <c r="D236" s="179" t="s">
        <v>1020</v>
      </c>
      <c r="E236" s="180" t="s">
        <v>4938</v>
      </c>
      <c r="F236" s="181" t="s">
        <v>4939</v>
      </c>
      <c r="G236" s="182" t="s">
        <v>613</v>
      </c>
      <c r="H236" s="183">
        <v>55</v>
      </c>
      <c r="I236" s="184"/>
      <c r="J236" s="185">
        <f t="shared" si="10"/>
        <v>0</v>
      </c>
      <c r="K236" s="186"/>
      <c r="L236" s="187"/>
      <c r="M236" s="188" t="s">
        <v>1</v>
      </c>
      <c r="N236" s="189" t="s">
        <v>41</v>
      </c>
      <c r="P236" s="147">
        <f t="shared" si="11"/>
        <v>0</v>
      </c>
      <c r="Q236" s="147">
        <v>4.0000000000000003E-5</v>
      </c>
      <c r="R236" s="147">
        <f t="shared" si="12"/>
        <v>2.2000000000000001E-3</v>
      </c>
      <c r="S236" s="147">
        <v>0</v>
      </c>
      <c r="T236" s="148">
        <f t="shared" si="13"/>
        <v>0</v>
      </c>
      <c r="AR236" s="149" t="s">
        <v>498</v>
      </c>
      <c r="AT236" s="149" t="s">
        <v>1020</v>
      </c>
      <c r="AU236" s="149" t="s">
        <v>85</v>
      </c>
      <c r="AY236" s="17" t="s">
        <v>282</v>
      </c>
      <c r="BE236" s="150">
        <f t="shared" si="14"/>
        <v>0</v>
      </c>
      <c r="BF236" s="150">
        <f t="shared" si="15"/>
        <v>0</v>
      </c>
      <c r="BG236" s="150">
        <f t="shared" si="16"/>
        <v>0</v>
      </c>
      <c r="BH236" s="150">
        <f t="shared" si="17"/>
        <v>0</v>
      </c>
      <c r="BI236" s="150">
        <f t="shared" si="18"/>
        <v>0</v>
      </c>
      <c r="BJ236" s="17" t="s">
        <v>83</v>
      </c>
      <c r="BK236" s="150">
        <f t="shared" si="19"/>
        <v>0</v>
      </c>
      <c r="BL236" s="17" t="s">
        <v>199</v>
      </c>
      <c r="BM236" s="149" t="s">
        <v>4940</v>
      </c>
    </row>
    <row r="237" spans="2:65" s="1" customFormat="1" ht="33" customHeight="1" x14ac:dyDescent="0.2">
      <c r="B237" s="32"/>
      <c r="C237" s="137" t="s">
        <v>709</v>
      </c>
      <c r="D237" s="137" t="s">
        <v>284</v>
      </c>
      <c r="E237" s="138" t="s">
        <v>4941</v>
      </c>
      <c r="F237" s="139" t="s">
        <v>4942</v>
      </c>
      <c r="G237" s="140" t="s">
        <v>613</v>
      </c>
      <c r="H237" s="141">
        <v>14</v>
      </c>
      <c r="I237" s="142"/>
      <c r="J237" s="143">
        <f t="shared" si="10"/>
        <v>0</v>
      </c>
      <c r="K237" s="144"/>
      <c r="L237" s="32"/>
      <c r="M237" s="145" t="s">
        <v>1</v>
      </c>
      <c r="N237" s="146" t="s">
        <v>41</v>
      </c>
      <c r="P237" s="147">
        <f t="shared" si="11"/>
        <v>0</v>
      </c>
      <c r="Q237" s="147">
        <v>0</v>
      </c>
      <c r="R237" s="147">
        <f t="shared" si="12"/>
        <v>0</v>
      </c>
      <c r="S237" s="147">
        <v>0</v>
      </c>
      <c r="T237" s="148">
        <f t="shared" si="13"/>
        <v>0</v>
      </c>
      <c r="AR237" s="149" t="s">
        <v>199</v>
      </c>
      <c r="AT237" s="149" t="s">
        <v>284</v>
      </c>
      <c r="AU237" s="149" t="s">
        <v>85</v>
      </c>
      <c r="AY237" s="17" t="s">
        <v>282</v>
      </c>
      <c r="BE237" s="150">
        <f t="shared" si="14"/>
        <v>0</v>
      </c>
      <c r="BF237" s="150">
        <f t="shared" si="15"/>
        <v>0</v>
      </c>
      <c r="BG237" s="150">
        <f t="shared" si="16"/>
        <v>0</v>
      </c>
      <c r="BH237" s="150">
        <f t="shared" si="17"/>
        <v>0</v>
      </c>
      <c r="BI237" s="150">
        <f t="shared" si="18"/>
        <v>0</v>
      </c>
      <c r="BJ237" s="17" t="s">
        <v>83</v>
      </c>
      <c r="BK237" s="150">
        <f t="shared" si="19"/>
        <v>0</v>
      </c>
      <c r="BL237" s="17" t="s">
        <v>199</v>
      </c>
      <c r="BM237" s="149" t="s">
        <v>4943</v>
      </c>
    </row>
    <row r="238" spans="2:65" s="1" customFormat="1" ht="21.75" customHeight="1" x14ac:dyDescent="0.2">
      <c r="B238" s="32"/>
      <c r="C238" s="179" t="s">
        <v>727</v>
      </c>
      <c r="D238" s="179" t="s">
        <v>1020</v>
      </c>
      <c r="E238" s="180" t="s">
        <v>4944</v>
      </c>
      <c r="F238" s="181" t="s">
        <v>4945</v>
      </c>
      <c r="G238" s="182" t="s">
        <v>613</v>
      </c>
      <c r="H238" s="183">
        <v>14</v>
      </c>
      <c r="I238" s="184"/>
      <c r="J238" s="185">
        <f t="shared" si="10"/>
        <v>0</v>
      </c>
      <c r="K238" s="186"/>
      <c r="L238" s="187"/>
      <c r="M238" s="188" t="s">
        <v>1</v>
      </c>
      <c r="N238" s="189" t="s">
        <v>41</v>
      </c>
      <c r="P238" s="147">
        <f t="shared" si="11"/>
        <v>0</v>
      </c>
      <c r="Q238" s="147">
        <v>4.0000000000000003E-5</v>
      </c>
      <c r="R238" s="147">
        <f t="shared" si="12"/>
        <v>5.6000000000000006E-4</v>
      </c>
      <c r="S238" s="147">
        <v>0</v>
      </c>
      <c r="T238" s="148">
        <f t="shared" si="13"/>
        <v>0</v>
      </c>
      <c r="AR238" s="149" t="s">
        <v>498</v>
      </c>
      <c r="AT238" s="149" t="s">
        <v>1020</v>
      </c>
      <c r="AU238" s="149" t="s">
        <v>85</v>
      </c>
      <c r="AY238" s="17" t="s">
        <v>282</v>
      </c>
      <c r="BE238" s="150">
        <f t="shared" si="14"/>
        <v>0</v>
      </c>
      <c r="BF238" s="150">
        <f t="shared" si="15"/>
        <v>0</v>
      </c>
      <c r="BG238" s="150">
        <f t="shared" si="16"/>
        <v>0</v>
      </c>
      <c r="BH238" s="150">
        <f t="shared" si="17"/>
        <v>0</v>
      </c>
      <c r="BI238" s="150">
        <f t="shared" si="18"/>
        <v>0</v>
      </c>
      <c r="BJ238" s="17" t="s">
        <v>83</v>
      </c>
      <c r="BK238" s="150">
        <f t="shared" si="19"/>
        <v>0</v>
      </c>
      <c r="BL238" s="17" t="s">
        <v>199</v>
      </c>
      <c r="BM238" s="149" t="s">
        <v>4946</v>
      </c>
    </row>
    <row r="239" spans="2:65" s="1" customFormat="1" ht="24.2" customHeight="1" x14ac:dyDescent="0.2">
      <c r="B239" s="32"/>
      <c r="C239" s="137" t="s">
        <v>736</v>
      </c>
      <c r="D239" s="137" t="s">
        <v>284</v>
      </c>
      <c r="E239" s="138" t="s">
        <v>4947</v>
      </c>
      <c r="F239" s="139" t="s">
        <v>4948</v>
      </c>
      <c r="G239" s="140" t="s">
        <v>613</v>
      </c>
      <c r="H239" s="141">
        <v>1</v>
      </c>
      <c r="I239" s="142"/>
      <c r="J239" s="143">
        <f t="shared" si="10"/>
        <v>0</v>
      </c>
      <c r="K239" s="144"/>
      <c r="L239" s="32"/>
      <c r="M239" s="145" t="s">
        <v>1</v>
      </c>
      <c r="N239" s="146" t="s">
        <v>41</v>
      </c>
      <c r="P239" s="147">
        <f t="shared" si="11"/>
        <v>0</v>
      </c>
      <c r="Q239" s="147">
        <v>0</v>
      </c>
      <c r="R239" s="147">
        <f t="shared" si="12"/>
        <v>0</v>
      </c>
      <c r="S239" s="147">
        <v>0</v>
      </c>
      <c r="T239" s="148">
        <f t="shared" si="13"/>
        <v>0</v>
      </c>
      <c r="AR239" s="149" t="s">
        <v>199</v>
      </c>
      <c r="AT239" s="149" t="s">
        <v>284</v>
      </c>
      <c r="AU239" s="149" t="s">
        <v>85</v>
      </c>
      <c r="AY239" s="17" t="s">
        <v>282</v>
      </c>
      <c r="BE239" s="150">
        <f t="shared" si="14"/>
        <v>0</v>
      </c>
      <c r="BF239" s="150">
        <f t="shared" si="15"/>
        <v>0</v>
      </c>
      <c r="BG239" s="150">
        <f t="shared" si="16"/>
        <v>0</v>
      </c>
      <c r="BH239" s="150">
        <f t="shared" si="17"/>
        <v>0</v>
      </c>
      <c r="BI239" s="150">
        <f t="shared" si="18"/>
        <v>0</v>
      </c>
      <c r="BJ239" s="17" t="s">
        <v>83</v>
      </c>
      <c r="BK239" s="150">
        <f t="shared" si="19"/>
        <v>0</v>
      </c>
      <c r="BL239" s="17" t="s">
        <v>199</v>
      </c>
      <c r="BM239" s="149" t="s">
        <v>4949</v>
      </c>
    </row>
    <row r="240" spans="2:65" s="1" customFormat="1" ht="16.5" customHeight="1" x14ac:dyDescent="0.2">
      <c r="B240" s="32"/>
      <c r="C240" s="179" t="s">
        <v>742</v>
      </c>
      <c r="D240" s="179" t="s">
        <v>1020</v>
      </c>
      <c r="E240" s="180" t="s">
        <v>4950</v>
      </c>
      <c r="F240" s="181" t="s">
        <v>4951</v>
      </c>
      <c r="G240" s="182" t="s">
        <v>613</v>
      </c>
      <c r="H240" s="183">
        <v>1</v>
      </c>
      <c r="I240" s="184"/>
      <c r="J240" s="185">
        <f t="shared" si="10"/>
        <v>0</v>
      </c>
      <c r="K240" s="186"/>
      <c r="L240" s="187"/>
      <c r="M240" s="188" t="s">
        <v>1</v>
      </c>
      <c r="N240" s="189" t="s">
        <v>41</v>
      </c>
      <c r="P240" s="147">
        <f t="shared" si="11"/>
        <v>0</v>
      </c>
      <c r="Q240" s="147">
        <v>4.0000000000000003E-5</v>
      </c>
      <c r="R240" s="147">
        <f t="shared" si="12"/>
        <v>4.0000000000000003E-5</v>
      </c>
      <c r="S240" s="147">
        <v>0</v>
      </c>
      <c r="T240" s="148">
        <f t="shared" si="13"/>
        <v>0</v>
      </c>
      <c r="AR240" s="149" t="s">
        <v>498</v>
      </c>
      <c r="AT240" s="149" t="s">
        <v>1020</v>
      </c>
      <c r="AU240" s="149" t="s">
        <v>85</v>
      </c>
      <c r="AY240" s="17" t="s">
        <v>282</v>
      </c>
      <c r="BE240" s="150">
        <f t="shared" si="14"/>
        <v>0</v>
      </c>
      <c r="BF240" s="150">
        <f t="shared" si="15"/>
        <v>0</v>
      </c>
      <c r="BG240" s="150">
        <f t="shared" si="16"/>
        <v>0</v>
      </c>
      <c r="BH240" s="150">
        <f t="shared" si="17"/>
        <v>0</v>
      </c>
      <c r="BI240" s="150">
        <f t="shared" si="18"/>
        <v>0</v>
      </c>
      <c r="BJ240" s="17" t="s">
        <v>83</v>
      </c>
      <c r="BK240" s="150">
        <f t="shared" si="19"/>
        <v>0</v>
      </c>
      <c r="BL240" s="17" t="s">
        <v>199</v>
      </c>
      <c r="BM240" s="149" t="s">
        <v>4952</v>
      </c>
    </row>
    <row r="241" spans="2:65" s="1" customFormat="1" ht="24.2" customHeight="1" x14ac:dyDescent="0.2">
      <c r="B241" s="32"/>
      <c r="C241" s="137" t="s">
        <v>749</v>
      </c>
      <c r="D241" s="137" t="s">
        <v>284</v>
      </c>
      <c r="E241" s="138" t="s">
        <v>4953</v>
      </c>
      <c r="F241" s="139" t="s">
        <v>4954</v>
      </c>
      <c r="G241" s="140" t="s">
        <v>613</v>
      </c>
      <c r="H241" s="141">
        <v>56</v>
      </c>
      <c r="I241" s="142"/>
      <c r="J241" s="143">
        <f t="shared" si="10"/>
        <v>0</v>
      </c>
      <c r="K241" s="144"/>
      <c r="L241" s="32"/>
      <c r="M241" s="145" t="s">
        <v>1</v>
      </c>
      <c r="N241" s="146" t="s">
        <v>41</v>
      </c>
      <c r="P241" s="147">
        <f t="shared" si="11"/>
        <v>0</v>
      </c>
      <c r="Q241" s="147">
        <v>0</v>
      </c>
      <c r="R241" s="147">
        <f t="shared" si="12"/>
        <v>0</v>
      </c>
      <c r="S241" s="147">
        <v>0</v>
      </c>
      <c r="T241" s="148">
        <f t="shared" si="13"/>
        <v>0</v>
      </c>
      <c r="AR241" s="149" t="s">
        <v>199</v>
      </c>
      <c r="AT241" s="149" t="s">
        <v>284</v>
      </c>
      <c r="AU241" s="149" t="s">
        <v>85</v>
      </c>
      <c r="AY241" s="17" t="s">
        <v>282</v>
      </c>
      <c r="BE241" s="150">
        <f t="shared" si="14"/>
        <v>0</v>
      </c>
      <c r="BF241" s="150">
        <f t="shared" si="15"/>
        <v>0</v>
      </c>
      <c r="BG241" s="150">
        <f t="shared" si="16"/>
        <v>0</v>
      </c>
      <c r="BH241" s="150">
        <f t="shared" si="17"/>
        <v>0</v>
      </c>
      <c r="BI241" s="150">
        <f t="shared" si="18"/>
        <v>0</v>
      </c>
      <c r="BJ241" s="17" t="s">
        <v>83</v>
      </c>
      <c r="BK241" s="150">
        <f t="shared" si="19"/>
        <v>0</v>
      </c>
      <c r="BL241" s="17" t="s">
        <v>199</v>
      </c>
      <c r="BM241" s="149" t="s">
        <v>4955</v>
      </c>
    </row>
    <row r="242" spans="2:65" s="1" customFormat="1" ht="16.5" customHeight="1" x14ac:dyDescent="0.2">
      <c r="B242" s="32"/>
      <c r="C242" s="179" t="s">
        <v>758</v>
      </c>
      <c r="D242" s="179" t="s">
        <v>1020</v>
      </c>
      <c r="E242" s="180" t="s">
        <v>4956</v>
      </c>
      <c r="F242" s="181" t="s">
        <v>4957</v>
      </c>
      <c r="G242" s="182" t="s">
        <v>613</v>
      </c>
      <c r="H242" s="183">
        <v>56</v>
      </c>
      <c r="I242" s="184"/>
      <c r="J242" s="185">
        <f t="shared" si="10"/>
        <v>0</v>
      </c>
      <c r="K242" s="186"/>
      <c r="L242" s="187"/>
      <c r="M242" s="188" t="s">
        <v>1</v>
      </c>
      <c r="N242" s="189" t="s">
        <v>41</v>
      </c>
      <c r="P242" s="147">
        <f t="shared" si="11"/>
        <v>0</v>
      </c>
      <c r="Q242" s="147">
        <v>4.0000000000000003E-5</v>
      </c>
      <c r="R242" s="147">
        <f t="shared" si="12"/>
        <v>2.2400000000000002E-3</v>
      </c>
      <c r="S242" s="147">
        <v>0</v>
      </c>
      <c r="T242" s="148">
        <f t="shared" si="13"/>
        <v>0</v>
      </c>
      <c r="AR242" s="149" t="s">
        <v>498</v>
      </c>
      <c r="AT242" s="149" t="s">
        <v>1020</v>
      </c>
      <c r="AU242" s="149" t="s">
        <v>85</v>
      </c>
      <c r="AY242" s="17" t="s">
        <v>282</v>
      </c>
      <c r="BE242" s="150">
        <f t="shared" si="14"/>
        <v>0</v>
      </c>
      <c r="BF242" s="150">
        <f t="shared" si="15"/>
        <v>0</v>
      </c>
      <c r="BG242" s="150">
        <f t="shared" si="16"/>
        <v>0</v>
      </c>
      <c r="BH242" s="150">
        <f t="shared" si="17"/>
        <v>0</v>
      </c>
      <c r="BI242" s="150">
        <f t="shared" si="18"/>
        <v>0</v>
      </c>
      <c r="BJ242" s="17" t="s">
        <v>83</v>
      </c>
      <c r="BK242" s="150">
        <f t="shared" si="19"/>
        <v>0</v>
      </c>
      <c r="BL242" s="17" t="s">
        <v>199</v>
      </c>
      <c r="BM242" s="149" t="s">
        <v>4958</v>
      </c>
    </row>
    <row r="243" spans="2:65" s="1" customFormat="1" ht="24.2" customHeight="1" x14ac:dyDescent="0.2">
      <c r="B243" s="32"/>
      <c r="C243" s="137" t="s">
        <v>765</v>
      </c>
      <c r="D243" s="137" t="s">
        <v>284</v>
      </c>
      <c r="E243" s="138" t="s">
        <v>4959</v>
      </c>
      <c r="F243" s="139" t="s">
        <v>4960</v>
      </c>
      <c r="G243" s="140" t="s">
        <v>613</v>
      </c>
      <c r="H243" s="141">
        <v>9</v>
      </c>
      <c r="I243" s="142"/>
      <c r="J243" s="143">
        <f t="shared" si="10"/>
        <v>0</v>
      </c>
      <c r="K243" s="144"/>
      <c r="L243" s="32"/>
      <c r="M243" s="145" t="s">
        <v>1</v>
      </c>
      <c r="N243" s="146" t="s">
        <v>41</v>
      </c>
      <c r="P243" s="147">
        <f t="shared" si="11"/>
        <v>0</v>
      </c>
      <c r="Q243" s="147">
        <v>0</v>
      </c>
      <c r="R243" s="147">
        <f t="shared" si="12"/>
        <v>0</v>
      </c>
      <c r="S243" s="147">
        <v>0</v>
      </c>
      <c r="T243" s="148">
        <f t="shared" si="13"/>
        <v>0</v>
      </c>
      <c r="AR243" s="149" t="s">
        <v>199</v>
      </c>
      <c r="AT243" s="149" t="s">
        <v>284</v>
      </c>
      <c r="AU243" s="149" t="s">
        <v>85</v>
      </c>
      <c r="AY243" s="17" t="s">
        <v>282</v>
      </c>
      <c r="BE243" s="150">
        <f t="shared" si="14"/>
        <v>0</v>
      </c>
      <c r="BF243" s="150">
        <f t="shared" si="15"/>
        <v>0</v>
      </c>
      <c r="BG243" s="150">
        <f t="shared" si="16"/>
        <v>0</v>
      </c>
      <c r="BH243" s="150">
        <f t="shared" si="17"/>
        <v>0</v>
      </c>
      <c r="BI243" s="150">
        <f t="shared" si="18"/>
        <v>0</v>
      </c>
      <c r="BJ243" s="17" t="s">
        <v>83</v>
      </c>
      <c r="BK243" s="150">
        <f t="shared" si="19"/>
        <v>0</v>
      </c>
      <c r="BL243" s="17" t="s">
        <v>199</v>
      </c>
      <c r="BM243" s="149" t="s">
        <v>4961</v>
      </c>
    </row>
    <row r="244" spans="2:65" s="1" customFormat="1" ht="16.5" customHeight="1" x14ac:dyDescent="0.2">
      <c r="B244" s="32"/>
      <c r="C244" s="179" t="s">
        <v>771</v>
      </c>
      <c r="D244" s="179" t="s">
        <v>1020</v>
      </c>
      <c r="E244" s="180" t="s">
        <v>4962</v>
      </c>
      <c r="F244" s="181" t="s">
        <v>4963</v>
      </c>
      <c r="G244" s="182" t="s">
        <v>613</v>
      </c>
      <c r="H244" s="183">
        <v>9</v>
      </c>
      <c r="I244" s="184"/>
      <c r="J244" s="185">
        <f t="shared" si="10"/>
        <v>0</v>
      </c>
      <c r="K244" s="186"/>
      <c r="L244" s="187"/>
      <c r="M244" s="188" t="s">
        <v>1</v>
      </c>
      <c r="N244" s="189" t="s">
        <v>41</v>
      </c>
      <c r="P244" s="147">
        <f t="shared" si="11"/>
        <v>0</v>
      </c>
      <c r="Q244" s="147">
        <v>4.0000000000000003E-5</v>
      </c>
      <c r="R244" s="147">
        <f t="shared" si="12"/>
        <v>3.6000000000000002E-4</v>
      </c>
      <c r="S244" s="147">
        <v>0</v>
      </c>
      <c r="T244" s="148">
        <f t="shared" si="13"/>
        <v>0</v>
      </c>
      <c r="AR244" s="149" t="s">
        <v>498</v>
      </c>
      <c r="AT244" s="149" t="s">
        <v>1020</v>
      </c>
      <c r="AU244" s="149" t="s">
        <v>85</v>
      </c>
      <c r="AY244" s="17" t="s">
        <v>282</v>
      </c>
      <c r="BE244" s="150">
        <f t="shared" si="14"/>
        <v>0</v>
      </c>
      <c r="BF244" s="150">
        <f t="shared" si="15"/>
        <v>0</v>
      </c>
      <c r="BG244" s="150">
        <f t="shared" si="16"/>
        <v>0</v>
      </c>
      <c r="BH244" s="150">
        <f t="shared" si="17"/>
        <v>0</v>
      </c>
      <c r="BI244" s="150">
        <f t="shared" si="18"/>
        <v>0</v>
      </c>
      <c r="BJ244" s="17" t="s">
        <v>83</v>
      </c>
      <c r="BK244" s="150">
        <f t="shared" si="19"/>
        <v>0</v>
      </c>
      <c r="BL244" s="17" t="s">
        <v>199</v>
      </c>
      <c r="BM244" s="149" t="s">
        <v>4964</v>
      </c>
    </row>
    <row r="245" spans="2:65" s="1" customFormat="1" ht="33" customHeight="1" x14ac:dyDescent="0.2">
      <c r="B245" s="32"/>
      <c r="C245" s="137" t="s">
        <v>775</v>
      </c>
      <c r="D245" s="137" t="s">
        <v>284</v>
      </c>
      <c r="E245" s="138" t="s">
        <v>4965</v>
      </c>
      <c r="F245" s="139" t="s">
        <v>4966</v>
      </c>
      <c r="G245" s="140" t="s">
        <v>613</v>
      </c>
      <c r="H245" s="141">
        <v>2</v>
      </c>
      <c r="I245" s="142"/>
      <c r="J245" s="143">
        <f t="shared" si="10"/>
        <v>0</v>
      </c>
      <c r="K245" s="144"/>
      <c r="L245" s="32"/>
      <c r="M245" s="145" t="s">
        <v>1</v>
      </c>
      <c r="N245" s="146" t="s">
        <v>41</v>
      </c>
      <c r="P245" s="147">
        <f t="shared" si="11"/>
        <v>0</v>
      </c>
      <c r="Q245" s="147">
        <v>0</v>
      </c>
      <c r="R245" s="147">
        <f t="shared" si="12"/>
        <v>0</v>
      </c>
      <c r="S245" s="147">
        <v>0</v>
      </c>
      <c r="T245" s="148">
        <f t="shared" si="13"/>
        <v>0</v>
      </c>
      <c r="AR245" s="149" t="s">
        <v>199</v>
      </c>
      <c r="AT245" s="149" t="s">
        <v>284</v>
      </c>
      <c r="AU245" s="149" t="s">
        <v>85</v>
      </c>
      <c r="AY245" s="17" t="s">
        <v>282</v>
      </c>
      <c r="BE245" s="150">
        <f t="shared" si="14"/>
        <v>0</v>
      </c>
      <c r="BF245" s="150">
        <f t="shared" si="15"/>
        <v>0</v>
      </c>
      <c r="BG245" s="150">
        <f t="shared" si="16"/>
        <v>0</v>
      </c>
      <c r="BH245" s="150">
        <f t="shared" si="17"/>
        <v>0</v>
      </c>
      <c r="BI245" s="150">
        <f t="shared" si="18"/>
        <v>0</v>
      </c>
      <c r="BJ245" s="17" t="s">
        <v>83</v>
      </c>
      <c r="BK245" s="150">
        <f t="shared" si="19"/>
        <v>0</v>
      </c>
      <c r="BL245" s="17" t="s">
        <v>199</v>
      </c>
      <c r="BM245" s="149" t="s">
        <v>4967</v>
      </c>
    </row>
    <row r="246" spans="2:65" s="1" customFormat="1" ht="19.5" x14ac:dyDescent="0.2">
      <c r="B246" s="32"/>
      <c r="D246" s="152" t="s">
        <v>3804</v>
      </c>
      <c r="F246" s="198" t="s">
        <v>4968</v>
      </c>
      <c r="I246" s="199"/>
      <c r="L246" s="32"/>
      <c r="M246" s="200"/>
      <c r="T246" s="56"/>
      <c r="AT246" s="17" t="s">
        <v>3804</v>
      </c>
      <c r="AU246" s="17" t="s">
        <v>85</v>
      </c>
    </row>
    <row r="247" spans="2:65" s="1" customFormat="1" ht="16.5" customHeight="1" x14ac:dyDescent="0.2">
      <c r="B247" s="32"/>
      <c r="C247" s="179" t="s">
        <v>778</v>
      </c>
      <c r="D247" s="179" t="s">
        <v>1020</v>
      </c>
      <c r="E247" s="180" t="s">
        <v>4969</v>
      </c>
      <c r="F247" s="181" t="s">
        <v>4970</v>
      </c>
      <c r="G247" s="182" t="s">
        <v>613</v>
      </c>
      <c r="H247" s="183">
        <v>2</v>
      </c>
      <c r="I247" s="184"/>
      <c r="J247" s="185">
        <f>ROUND(I247*H247,2)</f>
        <v>0</v>
      </c>
      <c r="K247" s="186"/>
      <c r="L247" s="187"/>
      <c r="M247" s="188" t="s">
        <v>1</v>
      </c>
      <c r="N247" s="189" t="s">
        <v>41</v>
      </c>
      <c r="P247" s="147">
        <f>O247*H247</f>
        <v>0</v>
      </c>
      <c r="Q247" s="147">
        <v>4.2000000000000002E-4</v>
      </c>
      <c r="R247" s="147">
        <f>Q247*H247</f>
        <v>8.4000000000000003E-4</v>
      </c>
      <c r="S247" s="147">
        <v>0</v>
      </c>
      <c r="T247" s="148">
        <f>S247*H247</f>
        <v>0</v>
      </c>
      <c r="AR247" s="149" t="s">
        <v>498</v>
      </c>
      <c r="AT247" s="149" t="s">
        <v>1020</v>
      </c>
      <c r="AU247" s="149" t="s">
        <v>85</v>
      </c>
      <c r="AY247" s="17" t="s">
        <v>282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199</v>
      </c>
      <c r="BM247" s="149" t="s">
        <v>4971</v>
      </c>
    </row>
    <row r="248" spans="2:65" s="1" customFormat="1" ht="165.75" x14ac:dyDescent="0.2">
      <c r="B248" s="32"/>
      <c r="D248" s="152" t="s">
        <v>3804</v>
      </c>
      <c r="F248" s="198" t="s">
        <v>4972</v>
      </c>
      <c r="I248" s="199"/>
      <c r="L248" s="32"/>
      <c r="M248" s="200"/>
      <c r="T248" s="56"/>
      <c r="AT248" s="17" t="s">
        <v>3804</v>
      </c>
      <c r="AU248" s="17" t="s">
        <v>85</v>
      </c>
    </row>
    <row r="249" spans="2:65" s="1" customFormat="1" ht="37.9" customHeight="1" x14ac:dyDescent="0.2">
      <c r="B249" s="32"/>
      <c r="C249" s="137" t="s">
        <v>784</v>
      </c>
      <c r="D249" s="137" t="s">
        <v>284</v>
      </c>
      <c r="E249" s="138" t="s">
        <v>4973</v>
      </c>
      <c r="F249" s="139" t="s">
        <v>4974</v>
      </c>
      <c r="G249" s="140" t="s">
        <v>613</v>
      </c>
      <c r="H249" s="141">
        <v>5</v>
      </c>
      <c r="I249" s="142"/>
      <c r="J249" s="143">
        <f t="shared" ref="J249:J256" si="20">ROUND(I249*H249,2)</f>
        <v>0</v>
      </c>
      <c r="K249" s="144"/>
      <c r="L249" s="32"/>
      <c r="M249" s="145" t="s">
        <v>1</v>
      </c>
      <c r="N249" s="146" t="s">
        <v>41</v>
      </c>
      <c r="P249" s="147">
        <f t="shared" ref="P249:P256" si="21">O249*H249</f>
        <v>0</v>
      </c>
      <c r="Q249" s="147">
        <v>0</v>
      </c>
      <c r="R249" s="147">
        <f t="shared" ref="R249:R256" si="22">Q249*H249</f>
        <v>0</v>
      </c>
      <c r="S249" s="147">
        <v>0</v>
      </c>
      <c r="T249" s="148">
        <f t="shared" ref="T249:T256" si="23">S249*H249</f>
        <v>0</v>
      </c>
      <c r="AR249" s="149" t="s">
        <v>199</v>
      </c>
      <c r="AT249" s="149" t="s">
        <v>284</v>
      </c>
      <c r="AU249" s="149" t="s">
        <v>85</v>
      </c>
      <c r="AY249" s="17" t="s">
        <v>282</v>
      </c>
      <c r="BE249" s="150">
        <f t="shared" ref="BE249:BE256" si="24">IF(N249="základní",J249,0)</f>
        <v>0</v>
      </c>
      <c r="BF249" s="150">
        <f t="shared" ref="BF249:BF256" si="25">IF(N249="snížená",J249,0)</f>
        <v>0</v>
      </c>
      <c r="BG249" s="150">
        <f t="shared" ref="BG249:BG256" si="26">IF(N249="zákl. přenesená",J249,0)</f>
        <v>0</v>
      </c>
      <c r="BH249" s="150">
        <f t="shared" ref="BH249:BH256" si="27">IF(N249="sníž. přenesená",J249,0)</f>
        <v>0</v>
      </c>
      <c r="BI249" s="150">
        <f t="shared" ref="BI249:BI256" si="28">IF(N249="nulová",J249,0)</f>
        <v>0</v>
      </c>
      <c r="BJ249" s="17" t="s">
        <v>83</v>
      </c>
      <c r="BK249" s="150">
        <f t="shared" ref="BK249:BK256" si="29">ROUND(I249*H249,2)</f>
        <v>0</v>
      </c>
      <c r="BL249" s="17" t="s">
        <v>199</v>
      </c>
      <c r="BM249" s="149" t="s">
        <v>4975</v>
      </c>
    </row>
    <row r="250" spans="2:65" s="1" customFormat="1" ht="24.2" customHeight="1" x14ac:dyDescent="0.2">
      <c r="B250" s="32"/>
      <c r="C250" s="179" t="s">
        <v>789</v>
      </c>
      <c r="D250" s="179" t="s">
        <v>1020</v>
      </c>
      <c r="E250" s="180" t="s">
        <v>4976</v>
      </c>
      <c r="F250" s="181" t="s">
        <v>4977</v>
      </c>
      <c r="G250" s="182" t="s">
        <v>613</v>
      </c>
      <c r="H250" s="183">
        <v>5</v>
      </c>
      <c r="I250" s="184"/>
      <c r="J250" s="185">
        <f t="shared" si="20"/>
        <v>0</v>
      </c>
      <c r="K250" s="186"/>
      <c r="L250" s="187"/>
      <c r="M250" s="188" t="s">
        <v>1</v>
      </c>
      <c r="N250" s="189" t="s">
        <v>41</v>
      </c>
      <c r="P250" s="147">
        <f t="shared" si="21"/>
        <v>0</v>
      </c>
      <c r="Q250" s="147">
        <v>0</v>
      </c>
      <c r="R250" s="147">
        <f t="shared" si="22"/>
        <v>0</v>
      </c>
      <c r="S250" s="147">
        <v>0</v>
      </c>
      <c r="T250" s="148">
        <f t="shared" si="23"/>
        <v>0</v>
      </c>
      <c r="AR250" s="149" t="s">
        <v>498</v>
      </c>
      <c r="AT250" s="149" t="s">
        <v>1020</v>
      </c>
      <c r="AU250" s="149" t="s">
        <v>85</v>
      </c>
      <c r="AY250" s="17" t="s">
        <v>282</v>
      </c>
      <c r="BE250" s="150">
        <f t="shared" si="24"/>
        <v>0</v>
      </c>
      <c r="BF250" s="150">
        <f t="shared" si="25"/>
        <v>0</v>
      </c>
      <c r="BG250" s="150">
        <f t="shared" si="26"/>
        <v>0</v>
      </c>
      <c r="BH250" s="150">
        <f t="shared" si="27"/>
        <v>0</v>
      </c>
      <c r="BI250" s="150">
        <f t="shared" si="28"/>
        <v>0</v>
      </c>
      <c r="BJ250" s="17" t="s">
        <v>83</v>
      </c>
      <c r="BK250" s="150">
        <f t="shared" si="29"/>
        <v>0</v>
      </c>
      <c r="BL250" s="17" t="s">
        <v>199</v>
      </c>
      <c r="BM250" s="149" t="s">
        <v>4978</v>
      </c>
    </row>
    <row r="251" spans="2:65" s="1" customFormat="1" ht="21.75" customHeight="1" x14ac:dyDescent="0.2">
      <c r="B251" s="32"/>
      <c r="C251" s="179" t="s">
        <v>795</v>
      </c>
      <c r="D251" s="179" t="s">
        <v>1020</v>
      </c>
      <c r="E251" s="180" t="s">
        <v>4979</v>
      </c>
      <c r="F251" s="181" t="s">
        <v>4980</v>
      </c>
      <c r="G251" s="182" t="s">
        <v>613</v>
      </c>
      <c r="H251" s="183">
        <v>5</v>
      </c>
      <c r="I251" s="184"/>
      <c r="J251" s="185">
        <f t="shared" si="20"/>
        <v>0</v>
      </c>
      <c r="K251" s="186"/>
      <c r="L251" s="187"/>
      <c r="M251" s="188" t="s">
        <v>1</v>
      </c>
      <c r="N251" s="189" t="s">
        <v>41</v>
      </c>
      <c r="P251" s="147">
        <f t="shared" si="21"/>
        <v>0</v>
      </c>
      <c r="Q251" s="147">
        <v>0</v>
      </c>
      <c r="R251" s="147">
        <f t="shared" si="22"/>
        <v>0</v>
      </c>
      <c r="S251" s="147">
        <v>0</v>
      </c>
      <c r="T251" s="148">
        <f t="shared" si="23"/>
        <v>0</v>
      </c>
      <c r="AR251" s="149" t="s">
        <v>498</v>
      </c>
      <c r="AT251" s="149" t="s">
        <v>1020</v>
      </c>
      <c r="AU251" s="149" t="s">
        <v>85</v>
      </c>
      <c r="AY251" s="17" t="s">
        <v>282</v>
      </c>
      <c r="BE251" s="150">
        <f t="shared" si="24"/>
        <v>0</v>
      </c>
      <c r="BF251" s="150">
        <f t="shared" si="25"/>
        <v>0</v>
      </c>
      <c r="BG251" s="150">
        <f t="shared" si="26"/>
        <v>0</v>
      </c>
      <c r="BH251" s="150">
        <f t="shared" si="27"/>
        <v>0</v>
      </c>
      <c r="BI251" s="150">
        <f t="shared" si="28"/>
        <v>0</v>
      </c>
      <c r="BJ251" s="17" t="s">
        <v>83</v>
      </c>
      <c r="BK251" s="150">
        <f t="shared" si="29"/>
        <v>0</v>
      </c>
      <c r="BL251" s="17" t="s">
        <v>199</v>
      </c>
      <c r="BM251" s="149" t="s">
        <v>4981</v>
      </c>
    </row>
    <row r="252" spans="2:65" s="1" customFormat="1" ht="37.9" customHeight="1" x14ac:dyDescent="0.2">
      <c r="B252" s="32"/>
      <c r="C252" s="137" t="s">
        <v>802</v>
      </c>
      <c r="D252" s="137" t="s">
        <v>284</v>
      </c>
      <c r="E252" s="138" t="s">
        <v>4982</v>
      </c>
      <c r="F252" s="139" t="s">
        <v>4983</v>
      </c>
      <c r="G252" s="140" t="s">
        <v>613</v>
      </c>
      <c r="H252" s="141">
        <v>1</v>
      </c>
      <c r="I252" s="142"/>
      <c r="J252" s="143">
        <f t="shared" si="20"/>
        <v>0</v>
      </c>
      <c r="K252" s="144"/>
      <c r="L252" s="32"/>
      <c r="M252" s="145" t="s">
        <v>1</v>
      </c>
      <c r="N252" s="146" t="s">
        <v>41</v>
      </c>
      <c r="P252" s="147">
        <f t="shared" si="21"/>
        <v>0</v>
      </c>
      <c r="Q252" s="147">
        <v>0</v>
      </c>
      <c r="R252" s="147">
        <f t="shared" si="22"/>
        <v>0</v>
      </c>
      <c r="S252" s="147">
        <v>0</v>
      </c>
      <c r="T252" s="148">
        <f t="shared" si="23"/>
        <v>0</v>
      </c>
      <c r="AR252" s="149" t="s">
        <v>199</v>
      </c>
      <c r="AT252" s="149" t="s">
        <v>284</v>
      </c>
      <c r="AU252" s="149" t="s">
        <v>85</v>
      </c>
      <c r="AY252" s="17" t="s">
        <v>282</v>
      </c>
      <c r="BE252" s="150">
        <f t="shared" si="24"/>
        <v>0</v>
      </c>
      <c r="BF252" s="150">
        <f t="shared" si="25"/>
        <v>0</v>
      </c>
      <c r="BG252" s="150">
        <f t="shared" si="26"/>
        <v>0</v>
      </c>
      <c r="BH252" s="150">
        <f t="shared" si="27"/>
        <v>0</v>
      </c>
      <c r="BI252" s="150">
        <f t="shared" si="28"/>
        <v>0</v>
      </c>
      <c r="BJ252" s="17" t="s">
        <v>83</v>
      </c>
      <c r="BK252" s="150">
        <f t="shared" si="29"/>
        <v>0</v>
      </c>
      <c r="BL252" s="17" t="s">
        <v>199</v>
      </c>
      <c r="BM252" s="149" t="s">
        <v>4984</v>
      </c>
    </row>
    <row r="253" spans="2:65" s="1" customFormat="1" ht="24.2" customHeight="1" x14ac:dyDescent="0.2">
      <c r="B253" s="32"/>
      <c r="C253" s="179" t="s">
        <v>809</v>
      </c>
      <c r="D253" s="179" t="s">
        <v>1020</v>
      </c>
      <c r="E253" s="180" t="s">
        <v>4985</v>
      </c>
      <c r="F253" s="181" t="s">
        <v>4986</v>
      </c>
      <c r="G253" s="182" t="s">
        <v>613</v>
      </c>
      <c r="H253" s="183">
        <v>1</v>
      </c>
      <c r="I253" s="184"/>
      <c r="J253" s="185">
        <f t="shared" si="20"/>
        <v>0</v>
      </c>
      <c r="K253" s="186"/>
      <c r="L253" s="187"/>
      <c r="M253" s="188" t="s">
        <v>1</v>
      </c>
      <c r="N253" s="189" t="s">
        <v>41</v>
      </c>
      <c r="P253" s="147">
        <f t="shared" si="21"/>
        <v>0</v>
      </c>
      <c r="Q253" s="147">
        <v>8.0000000000000007E-5</v>
      </c>
      <c r="R253" s="147">
        <f t="shared" si="22"/>
        <v>8.0000000000000007E-5</v>
      </c>
      <c r="S253" s="147">
        <v>0</v>
      </c>
      <c r="T253" s="148">
        <f t="shared" si="23"/>
        <v>0</v>
      </c>
      <c r="AR253" s="149" t="s">
        <v>498</v>
      </c>
      <c r="AT253" s="149" t="s">
        <v>1020</v>
      </c>
      <c r="AU253" s="149" t="s">
        <v>85</v>
      </c>
      <c r="AY253" s="17" t="s">
        <v>282</v>
      </c>
      <c r="BE253" s="150">
        <f t="shared" si="24"/>
        <v>0</v>
      </c>
      <c r="BF253" s="150">
        <f t="shared" si="25"/>
        <v>0</v>
      </c>
      <c r="BG253" s="150">
        <f t="shared" si="26"/>
        <v>0</v>
      </c>
      <c r="BH253" s="150">
        <f t="shared" si="27"/>
        <v>0</v>
      </c>
      <c r="BI253" s="150">
        <f t="shared" si="28"/>
        <v>0</v>
      </c>
      <c r="BJ253" s="17" t="s">
        <v>83</v>
      </c>
      <c r="BK253" s="150">
        <f t="shared" si="29"/>
        <v>0</v>
      </c>
      <c r="BL253" s="17" t="s">
        <v>199</v>
      </c>
      <c r="BM253" s="149" t="s">
        <v>4987</v>
      </c>
    </row>
    <row r="254" spans="2:65" s="1" customFormat="1" ht="24.2" customHeight="1" x14ac:dyDescent="0.2">
      <c r="B254" s="32"/>
      <c r="C254" s="179" t="s">
        <v>813</v>
      </c>
      <c r="D254" s="179" t="s">
        <v>1020</v>
      </c>
      <c r="E254" s="180" t="s">
        <v>4988</v>
      </c>
      <c r="F254" s="181" t="s">
        <v>4989</v>
      </c>
      <c r="G254" s="182" t="s">
        <v>613</v>
      </c>
      <c r="H254" s="183">
        <v>11</v>
      </c>
      <c r="I254" s="184"/>
      <c r="J254" s="185">
        <f t="shared" si="20"/>
        <v>0</v>
      </c>
      <c r="K254" s="186"/>
      <c r="L254" s="187"/>
      <c r="M254" s="188" t="s">
        <v>1</v>
      </c>
      <c r="N254" s="189" t="s">
        <v>41</v>
      </c>
      <c r="P254" s="147">
        <f t="shared" si="21"/>
        <v>0</v>
      </c>
      <c r="Q254" s="147">
        <v>2.0000000000000002E-5</v>
      </c>
      <c r="R254" s="147">
        <f t="shared" si="22"/>
        <v>2.2000000000000001E-4</v>
      </c>
      <c r="S254" s="147">
        <v>0</v>
      </c>
      <c r="T254" s="148">
        <f t="shared" si="23"/>
        <v>0</v>
      </c>
      <c r="AR254" s="149" t="s">
        <v>498</v>
      </c>
      <c r="AT254" s="149" t="s">
        <v>1020</v>
      </c>
      <c r="AU254" s="149" t="s">
        <v>85</v>
      </c>
      <c r="AY254" s="17" t="s">
        <v>282</v>
      </c>
      <c r="BE254" s="150">
        <f t="shared" si="24"/>
        <v>0</v>
      </c>
      <c r="BF254" s="150">
        <f t="shared" si="25"/>
        <v>0</v>
      </c>
      <c r="BG254" s="150">
        <f t="shared" si="26"/>
        <v>0</v>
      </c>
      <c r="BH254" s="150">
        <f t="shared" si="27"/>
        <v>0</v>
      </c>
      <c r="BI254" s="150">
        <f t="shared" si="28"/>
        <v>0</v>
      </c>
      <c r="BJ254" s="17" t="s">
        <v>83</v>
      </c>
      <c r="BK254" s="150">
        <f t="shared" si="29"/>
        <v>0</v>
      </c>
      <c r="BL254" s="17" t="s">
        <v>199</v>
      </c>
      <c r="BM254" s="149" t="s">
        <v>4990</v>
      </c>
    </row>
    <row r="255" spans="2:65" s="1" customFormat="1" ht="24.2" customHeight="1" x14ac:dyDescent="0.2">
      <c r="B255" s="32"/>
      <c r="C255" s="137" t="s">
        <v>817</v>
      </c>
      <c r="D255" s="137" t="s">
        <v>284</v>
      </c>
      <c r="E255" s="138" t="s">
        <v>4991</v>
      </c>
      <c r="F255" s="139" t="s">
        <v>4992</v>
      </c>
      <c r="G255" s="140" t="s">
        <v>613</v>
      </c>
      <c r="H255" s="141">
        <v>6</v>
      </c>
      <c r="I255" s="142"/>
      <c r="J255" s="143">
        <f t="shared" si="20"/>
        <v>0</v>
      </c>
      <c r="K255" s="144"/>
      <c r="L255" s="32"/>
      <c r="M255" s="145" t="s">
        <v>1</v>
      </c>
      <c r="N255" s="146" t="s">
        <v>41</v>
      </c>
      <c r="P255" s="147">
        <f t="shared" si="21"/>
        <v>0</v>
      </c>
      <c r="Q255" s="147">
        <v>0</v>
      </c>
      <c r="R255" s="147">
        <f t="shared" si="22"/>
        <v>0</v>
      </c>
      <c r="S255" s="147">
        <v>0</v>
      </c>
      <c r="T255" s="148">
        <f t="shared" si="23"/>
        <v>0</v>
      </c>
      <c r="AR255" s="149" t="s">
        <v>199</v>
      </c>
      <c r="AT255" s="149" t="s">
        <v>284</v>
      </c>
      <c r="AU255" s="149" t="s">
        <v>85</v>
      </c>
      <c r="AY255" s="17" t="s">
        <v>282</v>
      </c>
      <c r="BE255" s="150">
        <f t="shared" si="24"/>
        <v>0</v>
      </c>
      <c r="BF255" s="150">
        <f t="shared" si="25"/>
        <v>0</v>
      </c>
      <c r="BG255" s="150">
        <f t="shared" si="26"/>
        <v>0</v>
      </c>
      <c r="BH255" s="150">
        <f t="shared" si="27"/>
        <v>0</v>
      </c>
      <c r="BI255" s="150">
        <f t="shared" si="28"/>
        <v>0</v>
      </c>
      <c r="BJ255" s="17" t="s">
        <v>83</v>
      </c>
      <c r="BK255" s="150">
        <f t="shared" si="29"/>
        <v>0</v>
      </c>
      <c r="BL255" s="17" t="s">
        <v>199</v>
      </c>
      <c r="BM255" s="149" t="s">
        <v>4993</v>
      </c>
    </row>
    <row r="256" spans="2:65" s="1" customFormat="1" ht="24.2" customHeight="1" x14ac:dyDescent="0.2">
      <c r="B256" s="32"/>
      <c r="C256" s="179" t="s">
        <v>821</v>
      </c>
      <c r="D256" s="179" t="s">
        <v>1020</v>
      </c>
      <c r="E256" s="180" t="s">
        <v>4994</v>
      </c>
      <c r="F256" s="181" t="s">
        <v>4995</v>
      </c>
      <c r="G256" s="182" t="s">
        <v>613</v>
      </c>
      <c r="H256" s="183">
        <v>6</v>
      </c>
      <c r="I256" s="184"/>
      <c r="J256" s="185">
        <f t="shared" si="20"/>
        <v>0</v>
      </c>
      <c r="K256" s="186"/>
      <c r="L256" s="187"/>
      <c r="M256" s="188" t="s">
        <v>1</v>
      </c>
      <c r="N256" s="189" t="s">
        <v>41</v>
      </c>
      <c r="P256" s="147">
        <f t="shared" si="21"/>
        <v>0</v>
      </c>
      <c r="Q256" s="147">
        <v>9.0000000000000006E-5</v>
      </c>
      <c r="R256" s="147">
        <f t="shared" si="22"/>
        <v>5.4000000000000001E-4</v>
      </c>
      <c r="S256" s="147">
        <v>0</v>
      </c>
      <c r="T256" s="148">
        <f t="shared" si="23"/>
        <v>0</v>
      </c>
      <c r="AR256" s="149" t="s">
        <v>498</v>
      </c>
      <c r="AT256" s="149" t="s">
        <v>1020</v>
      </c>
      <c r="AU256" s="149" t="s">
        <v>85</v>
      </c>
      <c r="AY256" s="17" t="s">
        <v>282</v>
      </c>
      <c r="BE256" s="150">
        <f t="shared" si="24"/>
        <v>0</v>
      </c>
      <c r="BF256" s="150">
        <f t="shared" si="25"/>
        <v>0</v>
      </c>
      <c r="BG256" s="150">
        <f t="shared" si="26"/>
        <v>0</v>
      </c>
      <c r="BH256" s="150">
        <f t="shared" si="27"/>
        <v>0</v>
      </c>
      <c r="BI256" s="150">
        <f t="shared" si="28"/>
        <v>0</v>
      </c>
      <c r="BJ256" s="17" t="s">
        <v>83</v>
      </c>
      <c r="BK256" s="150">
        <f t="shared" si="29"/>
        <v>0</v>
      </c>
      <c r="BL256" s="17" t="s">
        <v>199</v>
      </c>
      <c r="BM256" s="149" t="s">
        <v>4996</v>
      </c>
    </row>
    <row r="257" spans="2:65" s="1" customFormat="1" ht="19.5" x14ac:dyDescent="0.2">
      <c r="B257" s="32"/>
      <c r="D257" s="152" t="s">
        <v>3804</v>
      </c>
      <c r="F257" s="198" t="s">
        <v>4997</v>
      </c>
      <c r="I257" s="199"/>
      <c r="L257" s="32"/>
      <c r="M257" s="200"/>
      <c r="T257" s="56"/>
      <c r="AT257" s="17" t="s">
        <v>3804</v>
      </c>
      <c r="AU257" s="17" t="s">
        <v>85</v>
      </c>
    </row>
    <row r="258" spans="2:65" s="1" customFormat="1" ht="24.2" customHeight="1" x14ac:dyDescent="0.2">
      <c r="B258" s="32"/>
      <c r="C258" s="137" t="s">
        <v>826</v>
      </c>
      <c r="D258" s="137" t="s">
        <v>284</v>
      </c>
      <c r="E258" s="138" t="s">
        <v>4998</v>
      </c>
      <c r="F258" s="139" t="s">
        <v>4999</v>
      </c>
      <c r="G258" s="140" t="s">
        <v>613</v>
      </c>
      <c r="H258" s="141">
        <v>2</v>
      </c>
      <c r="I258" s="142"/>
      <c r="J258" s="143">
        <f t="shared" ref="J258:J267" si="30">ROUND(I258*H258,2)</f>
        <v>0</v>
      </c>
      <c r="K258" s="144"/>
      <c r="L258" s="32"/>
      <c r="M258" s="145" t="s">
        <v>1</v>
      </c>
      <c r="N258" s="146" t="s">
        <v>41</v>
      </c>
      <c r="P258" s="147">
        <f t="shared" ref="P258:P267" si="31">O258*H258</f>
        <v>0</v>
      </c>
      <c r="Q258" s="147">
        <v>0</v>
      </c>
      <c r="R258" s="147">
        <f t="shared" ref="R258:R267" si="32">Q258*H258</f>
        <v>0</v>
      </c>
      <c r="S258" s="147">
        <v>0</v>
      </c>
      <c r="T258" s="148">
        <f t="shared" ref="T258:T267" si="33">S258*H258</f>
        <v>0</v>
      </c>
      <c r="AR258" s="149" t="s">
        <v>199</v>
      </c>
      <c r="AT258" s="149" t="s">
        <v>284</v>
      </c>
      <c r="AU258" s="149" t="s">
        <v>85</v>
      </c>
      <c r="AY258" s="17" t="s">
        <v>282</v>
      </c>
      <c r="BE258" s="150">
        <f t="shared" ref="BE258:BE267" si="34">IF(N258="základní",J258,0)</f>
        <v>0</v>
      </c>
      <c r="BF258" s="150">
        <f t="shared" ref="BF258:BF267" si="35">IF(N258="snížená",J258,0)</f>
        <v>0</v>
      </c>
      <c r="BG258" s="150">
        <f t="shared" ref="BG258:BG267" si="36">IF(N258="zákl. přenesená",J258,0)</f>
        <v>0</v>
      </c>
      <c r="BH258" s="150">
        <f t="shared" ref="BH258:BH267" si="37">IF(N258="sníž. přenesená",J258,0)</f>
        <v>0</v>
      </c>
      <c r="BI258" s="150">
        <f t="shared" ref="BI258:BI267" si="38">IF(N258="nulová",J258,0)</f>
        <v>0</v>
      </c>
      <c r="BJ258" s="17" t="s">
        <v>83</v>
      </c>
      <c r="BK258" s="150">
        <f t="shared" ref="BK258:BK267" si="39">ROUND(I258*H258,2)</f>
        <v>0</v>
      </c>
      <c r="BL258" s="17" t="s">
        <v>199</v>
      </c>
      <c r="BM258" s="149" t="s">
        <v>5000</v>
      </c>
    </row>
    <row r="259" spans="2:65" s="1" customFormat="1" ht="16.5" customHeight="1" x14ac:dyDescent="0.2">
      <c r="B259" s="32"/>
      <c r="C259" s="179" t="s">
        <v>831</v>
      </c>
      <c r="D259" s="179" t="s">
        <v>1020</v>
      </c>
      <c r="E259" s="180" t="s">
        <v>5001</v>
      </c>
      <c r="F259" s="181" t="s">
        <v>5002</v>
      </c>
      <c r="G259" s="182" t="s">
        <v>613</v>
      </c>
      <c r="H259" s="183">
        <v>2</v>
      </c>
      <c r="I259" s="184"/>
      <c r="J259" s="185">
        <f t="shared" si="30"/>
        <v>0</v>
      </c>
      <c r="K259" s="186"/>
      <c r="L259" s="187"/>
      <c r="M259" s="188" t="s">
        <v>1</v>
      </c>
      <c r="N259" s="189" t="s">
        <v>41</v>
      </c>
      <c r="P259" s="147">
        <f t="shared" si="31"/>
        <v>0</v>
      </c>
      <c r="Q259" s="147">
        <v>0</v>
      </c>
      <c r="R259" s="147">
        <f t="shared" si="32"/>
        <v>0</v>
      </c>
      <c r="S259" s="147">
        <v>0</v>
      </c>
      <c r="T259" s="148">
        <f t="shared" si="33"/>
        <v>0</v>
      </c>
      <c r="AR259" s="149" t="s">
        <v>498</v>
      </c>
      <c r="AT259" s="149" t="s">
        <v>1020</v>
      </c>
      <c r="AU259" s="149" t="s">
        <v>85</v>
      </c>
      <c r="AY259" s="17" t="s">
        <v>282</v>
      </c>
      <c r="BE259" s="150">
        <f t="shared" si="34"/>
        <v>0</v>
      </c>
      <c r="BF259" s="150">
        <f t="shared" si="35"/>
        <v>0</v>
      </c>
      <c r="BG259" s="150">
        <f t="shared" si="36"/>
        <v>0</v>
      </c>
      <c r="BH259" s="150">
        <f t="shared" si="37"/>
        <v>0</v>
      </c>
      <c r="BI259" s="150">
        <f t="shared" si="38"/>
        <v>0</v>
      </c>
      <c r="BJ259" s="17" t="s">
        <v>83</v>
      </c>
      <c r="BK259" s="150">
        <f t="shared" si="39"/>
        <v>0</v>
      </c>
      <c r="BL259" s="17" t="s">
        <v>199</v>
      </c>
      <c r="BM259" s="149" t="s">
        <v>5003</v>
      </c>
    </row>
    <row r="260" spans="2:65" s="1" customFormat="1" ht="21.75" customHeight="1" x14ac:dyDescent="0.2">
      <c r="B260" s="32"/>
      <c r="C260" s="137" t="s">
        <v>836</v>
      </c>
      <c r="D260" s="137" t="s">
        <v>284</v>
      </c>
      <c r="E260" s="138" t="s">
        <v>5004</v>
      </c>
      <c r="F260" s="139" t="s">
        <v>5005</v>
      </c>
      <c r="G260" s="140" t="s">
        <v>613</v>
      </c>
      <c r="H260" s="141">
        <v>8</v>
      </c>
      <c r="I260" s="142"/>
      <c r="J260" s="143">
        <f t="shared" si="30"/>
        <v>0</v>
      </c>
      <c r="K260" s="144"/>
      <c r="L260" s="32"/>
      <c r="M260" s="145" t="s">
        <v>1</v>
      </c>
      <c r="N260" s="146" t="s">
        <v>41</v>
      </c>
      <c r="P260" s="147">
        <f t="shared" si="31"/>
        <v>0</v>
      </c>
      <c r="Q260" s="147">
        <v>0</v>
      </c>
      <c r="R260" s="147">
        <f t="shared" si="32"/>
        <v>0</v>
      </c>
      <c r="S260" s="147">
        <v>0</v>
      </c>
      <c r="T260" s="148">
        <f t="shared" si="33"/>
        <v>0</v>
      </c>
      <c r="AR260" s="149" t="s">
        <v>199</v>
      </c>
      <c r="AT260" s="149" t="s">
        <v>284</v>
      </c>
      <c r="AU260" s="149" t="s">
        <v>85</v>
      </c>
      <c r="AY260" s="17" t="s">
        <v>282</v>
      </c>
      <c r="BE260" s="150">
        <f t="shared" si="34"/>
        <v>0</v>
      </c>
      <c r="BF260" s="150">
        <f t="shared" si="35"/>
        <v>0</v>
      </c>
      <c r="BG260" s="150">
        <f t="shared" si="36"/>
        <v>0</v>
      </c>
      <c r="BH260" s="150">
        <f t="shared" si="37"/>
        <v>0</v>
      </c>
      <c r="BI260" s="150">
        <f t="shared" si="38"/>
        <v>0</v>
      </c>
      <c r="BJ260" s="17" t="s">
        <v>83</v>
      </c>
      <c r="BK260" s="150">
        <f t="shared" si="39"/>
        <v>0</v>
      </c>
      <c r="BL260" s="17" t="s">
        <v>199</v>
      </c>
      <c r="BM260" s="149" t="s">
        <v>5006</v>
      </c>
    </row>
    <row r="261" spans="2:65" s="1" customFormat="1" ht="24.2" customHeight="1" x14ac:dyDescent="0.2">
      <c r="B261" s="32"/>
      <c r="C261" s="179" t="s">
        <v>840</v>
      </c>
      <c r="D261" s="179" t="s">
        <v>1020</v>
      </c>
      <c r="E261" s="180" t="s">
        <v>5007</v>
      </c>
      <c r="F261" s="181" t="s">
        <v>5008</v>
      </c>
      <c r="G261" s="182" t="s">
        <v>613</v>
      </c>
      <c r="H261" s="183">
        <v>8</v>
      </c>
      <c r="I261" s="184"/>
      <c r="J261" s="185">
        <f t="shared" si="30"/>
        <v>0</v>
      </c>
      <c r="K261" s="186"/>
      <c r="L261" s="187"/>
      <c r="M261" s="188" t="s">
        <v>1</v>
      </c>
      <c r="N261" s="189" t="s">
        <v>41</v>
      </c>
      <c r="P261" s="147">
        <f t="shared" si="31"/>
        <v>0</v>
      </c>
      <c r="Q261" s="147">
        <v>2.5000000000000001E-4</v>
      </c>
      <c r="R261" s="147">
        <f t="shared" si="32"/>
        <v>2E-3</v>
      </c>
      <c r="S261" s="147">
        <v>0</v>
      </c>
      <c r="T261" s="148">
        <f t="shared" si="33"/>
        <v>0</v>
      </c>
      <c r="AR261" s="149" t="s">
        <v>498</v>
      </c>
      <c r="AT261" s="149" t="s">
        <v>1020</v>
      </c>
      <c r="AU261" s="149" t="s">
        <v>85</v>
      </c>
      <c r="AY261" s="17" t="s">
        <v>282</v>
      </c>
      <c r="BE261" s="150">
        <f t="shared" si="34"/>
        <v>0</v>
      </c>
      <c r="BF261" s="150">
        <f t="shared" si="35"/>
        <v>0</v>
      </c>
      <c r="BG261" s="150">
        <f t="shared" si="36"/>
        <v>0</v>
      </c>
      <c r="BH261" s="150">
        <f t="shared" si="37"/>
        <v>0</v>
      </c>
      <c r="BI261" s="150">
        <f t="shared" si="38"/>
        <v>0</v>
      </c>
      <c r="BJ261" s="17" t="s">
        <v>83</v>
      </c>
      <c r="BK261" s="150">
        <f t="shared" si="39"/>
        <v>0</v>
      </c>
      <c r="BL261" s="17" t="s">
        <v>199</v>
      </c>
      <c r="BM261" s="149" t="s">
        <v>5009</v>
      </c>
    </row>
    <row r="262" spans="2:65" s="1" customFormat="1" ht="24.2" customHeight="1" x14ac:dyDescent="0.2">
      <c r="B262" s="32"/>
      <c r="C262" s="179" t="s">
        <v>845</v>
      </c>
      <c r="D262" s="179" t="s">
        <v>1020</v>
      </c>
      <c r="E262" s="180" t="s">
        <v>5010</v>
      </c>
      <c r="F262" s="181" t="s">
        <v>5011</v>
      </c>
      <c r="G262" s="182" t="s">
        <v>613</v>
      </c>
      <c r="H262" s="183">
        <v>8</v>
      </c>
      <c r="I262" s="184"/>
      <c r="J262" s="185">
        <f t="shared" si="30"/>
        <v>0</v>
      </c>
      <c r="K262" s="186"/>
      <c r="L262" s="187"/>
      <c r="M262" s="188" t="s">
        <v>1</v>
      </c>
      <c r="N262" s="189" t="s">
        <v>41</v>
      </c>
      <c r="P262" s="147">
        <f t="shared" si="31"/>
        <v>0</v>
      </c>
      <c r="Q262" s="147">
        <v>4.0000000000000003E-5</v>
      </c>
      <c r="R262" s="147">
        <f t="shared" si="32"/>
        <v>3.2000000000000003E-4</v>
      </c>
      <c r="S262" s="147">
        <v>0</v>
      </c>
      <c r="T262" s="148">
        <f t="shared" si="33"/>
        <v>0</v>
      </c>
      <c r="AR262" s="149" t="s">
        <v>498</v>
      </c>
      <c r="AT262" s="149" t="s">
        <v>1020</v>
      </c>
      <c r="AU262" s="149" t="s">
        <v>85</v>
      </c>
      <c r="AY262" s="17" t="s">
        <v>282</v>
      </c>
      <c r="BE262" s="150">
        <f t="shared" si="34"/>
        <v>0</v>
      </c>
      <c r="BF262" s="150">
        <f t="shared" si="35"/>
        <v>0</v>
      </c>
      <c r="BG262" s="150">
        <f t="shared" si="36"/>
        <v>0</v>
      </c>
      <c r="BH262" s="150">
        <f t="shared" si="37"/>
        <v>0</v>
      </c>
      <c r="BI262" s="150">
        <f t="shared" si="38"/>
        <v>0</v>
      </c>
      <c r="BJ262" s="17" t="s">
        <v>83</v>
      </c>
      <c r="BK262" s="150">
        <f t="shared" si="39"/>
        <v>0</v>
      </c>
      <c r="BL262" s="17" t="s">
        <v>199</v>
      </c>
      <c r="BM262" s="149" t="s">
        <v>5012</v>
      </c>
    </row>
    <row r="263" spans="2:65" s="1" customFormat="1" ht="24.2" customHeight="1" x14ac:dyDescent="0.2">
      <c r="B263" s="32"/>
      <c r="C263" s="179" t="s">
        <v>850</v>
      </c>
      <c r="D263" s="179" t="s">
        <v>1020</v>
      </c>
      <c r="E263" s="180" t="s">
        <v>5013</v>
      </c>
      <c r="F263" s="181" t="s">
        <v>5014</v>
      </c>
      <c r="G263" s="182" t="s">
        <v>613</v>
      </c>
      <c r="H263" s="183">
        <v>1</v>
      </c>
      <c r="I263" s="184"/>
      <c r="J263" s="185">
        <f t="shared" si="30"/>
        <v>0</v>
      </c>
      <c r="K263" s="186"/>
      <c r="L263" s="187"/>
      <c r="M263" s="188" t="s">
        <v>1</v>
      </c>
      <c r="N263" s="189" t="s">
        <v>41</v>
      </c>
      <c r="P263" s="147">
        <f t="shared" si="31"/>
        <v>0</v>
      </c>
      <c r="Q263" s="147">
        <v>5.0000000000000002E-5</v>
      </c>
      <c r="R263" s="147">
        <f t="shared" si="32"/>
        <v>5.0000000000000002E-5</v>
      </c>
      <c r="S263" s="147">
        <v>0</v>
      </c>
      <c r="T263" s="148">
        <f t="shared" si="33"/>
        <v>0</v>
      </c>
      <c r="AR263" s="149" t="s">
        <v>498</v>
      </c>
      <c r="AT263" s="149" t="s">
        <v>1020</v>
      </c>
      <c r="AU263" s="149" t="s">
        <v>85</v>
      </c>
      <c r="AY263" s="17" t="s">
        <v>282</v>
      </c>
      <c r="BE263" s="150">
        <f t="shared" si="34"/>
        <v>0</v>
      </c>
      <c r="BF263" s="150">
        <f t="shared" si="35"/>
        <v>0</v>
      </c>
      <c r="BG263" s="150">
        <f t="shared" si="36"/>
        <v>0</v>
      </c>
      <c r="BH263" s="150">
        <f t="shared" si="37"/>
        <v>0</v>
      </c>
      <c r="BI263" s="150">
        <f t="shared" si="38"/>
        <v>0</v>
      </c>
      <c r="BJ263" s="17" t="s">
        <v>83</v>
      </c>
      <c r="BK263" s="150">
        <f t="shared" si="39"/>
        <v>0</v>
      </c>
      <c r="BL263" s="17" t="s">
        <v>199</v>
      </c>
      <c r="BM263" s="149" t="s">
        <v>5015</v>
      </c>
    </row>
    <row r="264" spans="2:65" s="1" customFormat="1" ht="24.2" customHeight="1" x14ac:dyDescent="0.2">
      <c r="B264" s="32"/>
      <c r="C264" s="179" t="s">
        <v>855</v>
      </c>
      <c r="D264" s="179" t="s">
        <v>1020</v>
      </c>
      <c r="E264" s="180" t="s">
        <v>5016</v>
      </c>
      <c r="F264" s="181" t="s">
        <v>5017</v>
      </c>
      <c r="G264" s="182" t="s">
        <v>613</v>
      </c>
      <c r="H264" s="183">
        <v>1</v>
      </c>
      <c r="I264" s="184"/>
      <c r="J264" s="185">
        <f t="shared" si="30"/>
        <v>0</v>
      </c>
      <c r="K264" s="186"/>
      <c r="L264" s="187"/>
      <c r="M264" s="188" t="s">
        <v>1</v>
      </c>
      <c r="N264" s="189" t="s">
        <v>41</v>
      </c>
      <c r="P264" s="147">
        <f t="shared" si="31"/>
        <v>0</v>
      </c>
      <c r="Q264" s="147">
        <v>5.0000000000000002E-5</v>
      </c>
      <c r="R264" s="147">
        <f t="shared" si="32"/>
        <v>5.0000000000000002E-5</v>
      </c>
      <c r="S264" s="147">
        <v>0</v>
      </c>
      <c r="T264" s="148">
        <f t="shared" si="33"/>
        <v>0</v>
      </c>
      <c r="AR264" s="149" t="s">
        <v>498</v>
      </c>
      <c r="AT264" s="149" t="s">
        <v>1020</v>
      </c>
      <c r="AU264" s="149" t="s">
        <v>85</v>
      </c>
      <c r="AY264" s="17" t="s">
        <v>282</v>
      </c>
      <c r="BE264" s="150">
        <f t="shared" si="34"/>
        <v>0</v>
      </c>
      <c r="BF264" s="150">
        <f t="shared" si="35"/>
        <v>0</v>
      </c>
      <c r="BG264" s="150">
        <f t="shared" si="36"/>
        <v>0</v>
      </c>
      <c r="BH264" s="150">
        <f t="shared" si="37"/>
        <v>0</v>
      </c>
      <c r="BI264" s="150">
        <f t="shared" si="38"/>
        <v>0</v>
      </c>
      <c r="BJ264" s="17" t="s">
        <v>83</v>
      </c>
      <c r="BK264" s="150">
        <f t="shared" si="39"/>
        <v>0</v>
      </c>
      <c r="BL264" s="17" t="s">
        <v>199</v>
      </c>
      <c r="BM264" s="149" t="s">
        <v>5018</v>
      </c>
    </row>
    <row r="265" spans="2:65" s="1" customFormat="1" ht="24.2" customHeight="1" x14ac:dyDescent="0.2">
      <c r="B265" s="32"/>
      <c r="C265" s="137" t="s">
        <v>864</v>
      </c>
      <c r="D265" s="137" t="s">
        <v>284</v>
      </c>
      <c r="E265" s="138" t="s">
        <v>5019</v>
      </c>
      <c r="F265" s="139" t="s">
        <v>5020</v>
      </c>
      <c r="G265" s="140" t="s">
        <v>613</v>
      </c>
      <c r="H265" s="141">
        <v>6</v>
      </c>
      <c r="I265" s="142"/>
      <c r="J265" s="143">
        <f t="shared" si="30"/>
        <v>0</v>
      </c>
      <c r="K265" s="144"/>
      <c r="L265" s="32"/>
      <c r="M265" s="145" t="s">
        <v>1</v>
      </c>
      <c r="N265" s="146" t="s">
        <v>41</v>
      </c>
      <c r="P265" s="147">
        <f t="shared" si="31"/>
        <v>0</v>
      </c>
      <c r="Q265" s="147">
        <v>0</v>
      </c>
      <c r="R265" s="147">
        <f t="shared" si="32"/>
        <v>0</v>
      </c>
      <c r="S265" s="147">
        <v>0</v>
      </c>
      <c r="T265" s="148">
        <f t="shared" si="33"/>
        <v>0</v>
      </c>
      <c r="AR265" s="149" t="s">
        <v>199</v>
      </c>
      <c r="AT265" s="149" t="s">
        <v>284</v>
      </c>
      <c r="AU265" s="149" t="s">
        <v>85</v>
      </c>
      <c r="AY265" s="17" t="s">
        <v>282</v>
      </c>
      <c r="BE265" s="150">
        <f t="shared" si="34"/>
        <v>0</v>
      </c>
      <c r="BF265" s="150">
        <f t="shared" si="35"/>
        <v>0</v>
      </c>
      <c r="BG265" s="150">
        <f t="shared" si="36"/>
        <v>0</v>
      </c>
      <c r="BH265" s="150">
        <f t="shared" si="37"/>
        <v>0</v>
      </c>
      <c r="BI265" s="150">
        <f t="shared" si="38"/>
        <v>0</v>
      </c>
      <c r="BJ265" s="17" t="s">
        <v>83</v>
      </c>
      <c r="BK265" s="150">
        <f t="shared" si="39"/>
        <v>0</v>
      </c>
      <c r="BL265" s="17" t="s">
        <v>199</v>
      </c>
      <c r="BM265" s="149" t="s">
        <v>5021</v>
      </c>
    </row>
    <row r="266" spans="2:65" s="1" customFormat="1" ht="24.2" customHeight="1" x14ac:dyDescent="0.2">
      <c r="B266" s="32"/>
      <c r="C266" s="179" t="s">
        <v>868</v>
      </c>
      <c r="D266" s="179" t="s">
        <v>1020</v>
      </c>
      <c r="E266" s="180" t="s">
        <v>5022</v>
      </c>
      <c r="F266" s="181" t="s">
        <v>5023</v>
      </c>
      <c r="G266" s="182" t="s">
        <v>613</v>
      </c>
      <c r="H266" s="183">
        <v>6</v>
      </c>
      <c r="I266" s="184"/>
      <c r="J266" s="185">
        <f t="shared" si="30"/>
        <v>0</v>
      </c>
      <c r="K266" s="186"/>
      <c r="L266" s="187"/>
      <c r="M266" s="188" t="s">
        <v>1</v>
      </c>
      <c r="N266" s="189" t="s">
        <v>41</v>
      </c>
      <c r="P266" s="147">
        <f t="shared" si="31"/>
        <v>0</v>
      </c>
      <c r="Q266" s="147">
        <v>1E-4</v>
      </c>
      <c r="R266" s="147">
        <f t="shared" si="32"/>
        <v>6.0000000000000006E-4</v>
      </c>
      <c r="S266" s="147">
        <v>0</v>
      </c>
      <c r="T266" s="148">
        <f t="shared" si="33"/>
        <v>0</v>
      </c>
      <c r="AR266" s="149" t="s">
        <v>498</v>
      </c>
      <c r="AT266" s="149" t="s">
        <v>1020</v>
      </c>
      <c r="AU266" s="149" t="s">
        <v>85</v>
      </c>
      <c r="AY266" s="17" t="s">
        <v>282</v>
      </c>
      <c r="BE266" s="150">
        <f t="shared" si="34"/>
        <v>0</v>
      </c>
      <c r="BF266" s="150">
        <f t="shared" si="35"/>
        <v>0</v>
      </c>
      <c r="BG266" s="150">
        <f t="shared" si="36"/>
        <v>0</v>
      </c>
      <c r="BH266" s="150">
        <f t="shared" si="37"/>
        <v>0</v>
      </c>
      <c r="BI266" s="150">
        <f t="shared" si="38"/>
        <v>0</v>
      </c>
      <c r="BJ266" s="17" t="s">
        <v>83</v>
      </c>
      <c r="BK266" s="150">
        <f t="shared" si="39"/>
        <v>0</v>
      </c>
      <c r="BL266" s="17" t="s">
        <v>199</v>
      </c>
      <c r="BM266" s="149" t="s">
        <v>5024</v>
      </c>
    </row>
    <row r="267" spans="2:65" s="1" customFormat="1" ht="24.2" customHeight="1" x14ac:dyDescent="0.2">
      <c r="B267" s="32"/>
      <c r="C267" s="179" t="s">
        <v>874</v>
      </c>
      <c r="D267" s="179" t="s">
        <v>1020</v>
      </c>
      <c r="E267" s="180" t="s">
        <v>5025</v>
      </c>
      <c r="F267" s="181" t="s">
        <v>5026</v>
      </c>
      <c r="G267" s="182" t="s">
        <v>613</v>
      </c>
      <c r="H267" s="183">
        <v>6</v>
      </c>
      <c r="I267" s="184"/>
      <c r="J267" s="185">
        <f t="shared" si="30"/>
        <v>0</v>
      </c>
      <c r="K267" s="186"/>
      <c r="L267" s="187"/>
      <c r="M267" s="188" t="s">
        <v>1</v>
      </c>
      <c r="N267" s="189" t="s">
        <v>41</v>
      </c>
      <c r="P267" s="147">
        <f t="shared" si="31"/>
        <v>0</v>
      </c>
      <c r="Q267" s="147">
        <v>3.0000000000000001E-5</v>
      </c>
      <c r="R267" s="147">
        <f t="shared" si="32"/>
        <v>1.8000000000000001E-4</v>
      </c>
      <c r="S267" s="147">
        <v>0</v>
      </c>
      <c r="T267" s="148">
        <f t="shared" si="33"/>
        <v>0</v>
      </c>
      <c r="AR267" s="149" t="s">
        <v>498</v>
      </c>
      <c r="AT267" s="149" t="s">
        <v>1020</v>
      </c>
      <c r="AU267" s="149" t="s">
        <v>85</v>
      </c>
      <c r="AY267" s="17" t="s">
        <v>282</v>
      </c>
      <c r="BE267" s="150">
        <f t="shared" si="34"/>
        <v>0</v>
      </c>
      <c r="BF267" s="150">
        <f t="shared" si="35"/>
        <v>0</v>
      </c>
      <c r="BG267" s="150">
        <f t="shared" si="36"/>
        <v>0</v>
      </c>
      <c r="BH267" s="150">
        <f t="shared" si="37"/>
        <v>0</v>
      </c>
      <c r="BI267" s="150">
        <f t="shared" si="38"/>
        <v>0</v>
      </c>
      <c r="BJ267" s="17" t="s">
        <v>83</v>
      </c>
      <c r="BK267" s="150">
        <f t="shared" si="39"/>
        <v>0</v>
      </c>
      <c r="BL267" s="17" t="s">
        <v>199</v>
      </c>
      <c r="BM267" s="149" t="s">
        <v>5027</v>
      </c>
    </row>
    <row r="268" spans="2:65" s="1" customFormat="1" ht="19.5" x14ac:dyDescent="0.2">
      <c r="B268" s="32"/>
      <c r="D268" s="152" t="s">
        <v>3804</v>
      </c>
      <c r="F268" s="198" t="s">
        <v>5028</v>
      </c>
      <c r="I268" s="199"/>
      <c r="L268" s="32"/>
      <c r="M268" s="200"/>
      <c r="T268" s="56"/>
      <c r="AT268" s="17" t="s">
        <v>3804</v>
      </c>
      <c r="AU268" s="17" t="s">
        <v>85</v>
      </c>
    </row>
    <row r="269" spans="2:65" s="1" customFormat="1" ht="33" customHeight="1" x14ac:dyDescent="0.2">
      <c r="B269" s="32"/>
      <c r="C269" s="137" t="s">
        <v>881</v>
      </c>
      <c r="D269" s="137" t="s">
        <v>284</v>
      </c>
      <c r="E269" s="138" t="s">
        <v>5029</v>
      </c>
      <c r="F269" s="139" t="s">
        <v>5030</v>
      </c>
      <c r="G269" s="140" t="s">
        <v>613</v>
      </c>
      <c r="H269" s="141">
        <v>169</v>
      </c>
      <c r="I269" s="142"/>
      <c r="J269" s="143">
        <f>ROUND(I269*H269,2)</f>
        <v>0</v>
      </c>
      <c r="K269" s="144"/>
      <c r="L269" s="32"/>
      <c r="M269" s="145" t="s">
        <v>1</v>
      </c>
      <c r="N269" s="146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199</v>
      </c>
      <c r="AT269" s="149" t="s">
        <v>284</v>
      </c>
      <c r="AU269" s="149" t="s">
        <v>85</v>
      </c>
      <c r="AY269" s="17" t="s">
        <v>282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199</v>
      </c>
      <c r="BM269" s="149" t="s">
        <v>5031</v>
      </c>
    </row>
    <row r="270" spans="2:65" s="1" customFormat="1" ht="24.2" customHeight="1" x14ac:dyDescent="0.2">
      <c r="B270" s="32"/>
      <c r="C270" s="179" t="s">
        <v>889</v>
      </c>
      <c r="D270" s="179" t="s">
        <v>1020</v>
      </c>
      <c r="E270" s="180" t="s">
        <v>5032</v>
      </c>
      <c r="F270" s="181" t="s">
        <v>5033</v>
      </c>
      <c r="G270" s="182" t="s">
        <v>613</v>
      </c>
      <c r="H270" s="183">
        <v>154</v>
      </c>
      <c r="I270" s="184"/>
      <c r="J270" s="185">
        <f>ROUND(I270*H270,2)</f>
        <v>0</v>
      </c>
      <c r="K270" s="186"/>
      <c r="L270" s="187"/>
      <c r="M270" s="188" t="s">
        <v>1</v>
      </c>
      <c r="N270" s="189" t="s">
        <v>41</v>
      </c>
      <c r="P270" s="147">
        <f>O270*H270</f>
        <v>0</v>
      </c>
      <c r="Q270" s="147">
        <v>6.9999999999999994E-5</v>
      </c>
      <c r="R270" s="147">
        <f>Q270*H270</f>
        <v>1.078E-2</v>
      </c>
      <c r="S270" s="147">
        <v>0</v>
      </c>
      <c r="T270" s="148">
        <f>S270*H270</f>
        <v>0</v>
      </c>
      <c r="AR270" s="149" t="s">
        <v>498</v>
      </c>
      <c r="AT270" s="149" t="s">
        <v>1020</v>
      </c>
      <c r="AU270" s="149" t="s">
        <v>85</v>
      </c>
      <c r="AY270" s="17" t="s">
        <v>282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199</v>
      </c>
      <c r="BM270" s="149" t="s">
        <v>5034</v>
      </c>
    </row>
    <row r="271" spans="2:65" s="1" customFormat="1" ht="24.2" customHeight="1" x14ac:dyDescent="0.2">
      <c r="B271" s="32"/>
      <c r="C271" s="179" t="s">
        <v>893</v>
      </c>
      <c r="D271" s="179" t="s">
        <v>1020</v>
      </c>
      <c r="E271" s="180" t="s">
        <v>5035</v>
      </c>
      <c r="F271" s="181" t="s">
        <v>5036</v>
      </c>
      <c r="G271" s="182" t="s">
        <v>613</v>
      </c>
      <c r="H271" s="183">
        <v>15</v>
      </c>
      <c r="I271" s="184"/>
      <c r="J271" s="185">
        <f>ROUND(I271*H271,2)</f>
        <v>0</v>
      </c>
      <c r="K271" s="186"/>
      <c r="L271" s="187"/>
      <c r="M271" s="188" t="s">
        <v>1</v>
      </c>
      <c r="N271" s="189" t="s">
        <v>41</v>
      </c>
      <c r="P271" s="147">
        <f>O271*H271</f>
        <v>0</v>
      </c>
      <c r="Q271" s="147">
        <v>9.0000000000000006E-5</v>
      </c>
      <c r="R271" s="147">
        <f>Q271*H271</f>
        <v>1.3500000000000001E-3</v>
      </c>
      <c r="S271" s="147">
        <v>0</v>
      </c>
      <c r="T271" s="148">
        <f>S271*H271</f>
        <v>0</v>
      </c>
      <c r="AR271" s="149" t="s">
        <v>498</v>
      </c>
      <c r="AT271" s="149" t="s">
        <v>1020</v>
      </c>
      <c r="AU271" s="149" t="s">
        <v>85</v>
      </c>
      <c r="AY271" s="17" t="s">
        <v>282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199</v>
      </c>
      <c r="BM271" s="149" t="s">
        <v>5037</v>
      </c>
    </row>
    <row r="272" spans="2:65" s="1" customFormat="1" ht="19.5" x14ac:dyDescent="0.2">
      <c r="B272" s="32"/>
      <c r="D272" s="152" t="s">
        <v>3804</v>
      </c>
      <c r="F272" s="198" t="s">
        <v>5038</v>
      </c>
      <c r="I272" s="199"/>
      <c r="L272" s="32"/>
      <c r="M272" s="200"/>
      <c r="T272" s="56"/>
      <c r="AT272" s="17" t="s">
        <v>3804</v>
      </c>
      <c r="AU272" s="17" t="s">
        <v>85</v>
      </c>
    </row>
    <row r="273" spans="2:65" s="1" customFormat="1" ht="37.9" customHeight="1" x14ac:dyDescent="0.2">
      <c r="B273" s="32"/>
      <c r="C273" s="137" t="s">
        <v>897</v>
      </c>
      <c r="D273" s="137" t="s">
        <v>284</v>
      </c>
      <c r="E273" s="138" t="s">
        <v>5039</v>
      </c>
      <c r="F273" s="139" t="s">
        <v>5040</v>
      </c>
      <c r="G273" s="140" t="s">
        <v>613</v>
      </c>
      <c r="H273" s="141">
        <v>38</v>
      </c>
      <c r="I273" s="142"/>
      <c r="J273" s="143">
        <f t="shared" ref="J273:J278" si="40">ROUND(I273*H273,2)</f>
        <v>0</v>
      </c>
      <c r="K273" s="144"/>
      <c r="L273" s="32"/>
      <c r="M273" s="145" t="s">
        <v>1</v>
      </c>
      <c r="N273" s="146" t="s">
        <v>41</v>
      </c>
      <c r="P273" s="147">
        <f t="shared" ref="P273:P278" si="41">O273*H273</f>
        <v>0</v>
      </c>
      <c r="Q273" s="147">
        <v>0</v>
      </c>
      <c r="R273" s="147">
        <f t="shared" ref="R273:R278" si="42">Q273*H273</f>
        <v>0</v>
      </c>
      <c r="S273" s="147">
        <v>0</v>
      </c>
      <c r="T273" s="148">
        <f t="shared" ref="T273:T278" si="43">S273*H273</f>
        <v>0</v>
      </c>
      <c r="AR273" s="149" t="s">
        <v>199</v>
      </c>
      <c r="AT273" s="149" t="s">
        <v>284</v>
      </c>
      <c r="AU273" s="149" t="s">
        <v>85</v>
      </c>
      <c r="AY273" s="17" t="s">
        <v>282</v>
      </c>
      <c r="BE273" s="150">
        <f t="shared" ref="BE273:BE278" si="44">IF(N273="základní",J273,0)</f>
        <v>0</v>
      </c>
      <c r="BF273" s="150">
        <f t="shared" ref="BF273:BF278" si="45">IF(N273="snížená",J273,0)</f>
        <v>0</v>
      </c>
      <c r="BG273" s="150">
        <f t="shared" ref="BG273:BG278" si="46">IF(N273="zákl. přenesená",J273,0)</f>
        <v>0</v>
      </c>
      <c r="BH273" s="150">
        <f t="shared" ref="BH273:BH278" si="47">IF(N273="sníž. přenesená",J273,0)</f>
        <v>0</v>
      </c>
      <c r="BI273" s="150">
        <f t="shared" ref="BI273:BI278" si="48">IF(N273="nulová",J273,0)</f>
        <v>0</v>
      </c>
      <c r="BJ273" s="17" t="s">
        <v>83</v>
      </c>
      <c r="BK273" s="150">
        <f t="shared" ref="BK273:BK278" si="49">ROUND(I273*H273,2)</f>
        <v>0</v>
      </c>
      <c r="BL273" s="17" t="s">
        <v>199</v>
      </c>
      <c r="BM273" s="149" t="s">
        <v>5041</v>
      </c>
    </row>
    <row r="274" spans="2:65" s="1" customFormat="1" ht="24.2" customHeight="1" x14ac:dyDescent="0.2">
      <c r="B274" s="32"/>
      <c r="C274" s="179" t="s">
        <v>901</v>
      </c>
      <c r="D274" s="179" t="s">
        <v>1020</v>
      </c>
      <c r="E274" s="180" t="s">
        <v>5042</v>
      </c>
      <c r="F274" s="181" t="s">
        <v>5043</v>
      </c>
      <c r="G274" s="182" t="s">
        <v>613</v>
      </c>
      <c r="H274" s="183">
        <v>28</v>
      </c>
      <c r="I274" s="184"/>
      <c r="J274" s="185">
        <f t="shared" si="40"/>
        <v>0</v>
      </c>
      <c r="K274" s="186"/>
      <c r="L274" s="187"/>
      <c r="M274" s="188" t="s">
        <v>1</v>
      </c>
      <c r="N274" s="189" t="s">
        <v>41</v>
      </c>
      <c r="P274" s="147">
        <f t="shared" si="41"/>
        <v>0</v>
      </c>
      <c r="Q274" s="147">
        <v>8.0000000000000007E-5</v>
      </c>
      <c r="R274" s="147">
        <f t="shared" si="42"/>
        <v>2.2400000000000002E-3</v>
      </c>
      <c r="S274" s="147">
        <v>0</v>
      </c>
      <c r="T274" s="148">
        <f t="shared" si="43"/>
        <v>0</v>
      </c>
      <c r="AR274" s="149" t="s">
        <v>498</v>
      </c>
      <c r="AT274" s="149" t="s">
        <v>1020</v>
      </c>
      <c r="AU274" s="149" t="s">
        <v>85</v>
      </c>
      <c r="AY274" s="17" t="s">
        <v>282</v>
      </c>
      <c r="BE274" s="150">
        <f t="shared" si="44"/>
        <v>0</v>
      </c>
      <c r="BF274" s="150">
        <f t="shared" si="45"/>
        <v>0</v>
      </c>
      <c r="BG274" s="150">
        <f t="shared" si="46"/>
        <v>0</v>
      </c>
      <c r="BH274" s="150">
        <f t="shared" si="47"/>
        <v>0</v>
      </c>
      <c r="BI274" s="150">
        <f t="shared" si="48"/>
        <v>0</v>
      </c>
      <c r="BJ274" s="17" t="s">
        <v>83</v>
      </c>
      <c r="BK274" s="150">
        <f t="shared" si="49"/>
        <v>0</v>
      </c>
      <c r="BL274" s="17" t="s">
        <v>199</v>
      </c>
      <c r="BM274" s="149" t="s">
        <v>5044</v>
      </c>
    </row>
    <row r="275" spans="2:65" s="1" customFormat="1" ht="24.2" customHeight="1" x14ac:dyDescent="0.2">
      <c r="B275" s="32"/>
      <c r="C275" s="179" t="s">
        <v>908</v>
      </c>
      <c r="D275" s="179" t="s">
        <v>1020</v>
      </c>
      <c r="E275" s="180" t="s">
        <v>5045</v>
      </c>
      <c r="F275" s="181" t="s">
        <v>5043</v>
      </c>
      <c r="G275" s="182" t="s">
        <v>613</v>
      </c>
      <c r="H275" s="183">
        <v>10</v>
      </c>
      <c r="I275" s="184"/>
      <c r="J275" s="185">
        <f t="shared" si="40"/>
        <v>0</v>
      </c>
      <c r="K275" s="186"/>
      <c r="L275" s="187"/>
      <c r="M275" s="188" t="s">
        <v>1</v>
      </c>
      <c r="N275" s="189" t="s">
        <v>41</v>
      </c>
      <c r="P275" s="147">
        <f t="shared" si="41"/>
        <v>0</v>
      </c>
      <c r="Q275" s="147">
        <v>8.0000000000000007E-5</v>
      </c>
      <c r="R275" s="147">
        <f t="shared" si="42"/>
        <v>8.0000000000000004E-4</v>
      </c>
      <c r="S275" s="147">
        <v>0</v>
      </c>
      <c r="T275" s="148">
        <f t="shared" si="43"/>
        <v>0</v>
      </c>
      <c r="AR275" s="149" t="s">
        <v>498</v>
      </c>
      <c r="AT275" s="149" t="s">
        <v>1020</v>
      </c>
      <c r="AU275" s="149" t="s">
        <v>85</v>
      </c>
      <c r="AY275" s="17" t="s">
        <v>282</v>
      </c>
      <c r="BE275" s="150">
        <f t="shared" si="44"/>
        <v>0</v>
      </c>
      <c r="BF275" s="150">
        <f t="shared" si="45"/>
        <v>0</v>
      </c>
      <c r="BG275" s="150">
        <f t="shared" si="46"/>
        <v>0</v>
      </c>
      <c r="BH275" s="150">
        <f t="shared" si="47"/>
        <v>0</v>
      </c>
      <c r="BI275" s="150">
        <f t="shared" si="48"/>
        <v>0</v>
      </c>
      <c r="BJ275" s="17" t="s">
        <v>83</v>
      </c>
      <c r="BK275" s="150">
        <f t="shared" si="49"/>
        <v>0</v>
      </c>
      <c r="BL275" s="17" t="s">
        <v>199</v>
      </c>
      <c r="BM275" s="149" t="s">
        <v>5046</v>
      </c>
    </row>
    <row r="276" spans="2:65" s="1" customFormat="1" ht="24.2" customHeight="1" x14ac:dyDescent="0.2">
      <c r="B276" s="32"/>
      <c r="C276" s="179" t="s">
        <v>922</v>
      </c>
      <c r="D276" s="179" t="s">
        <v>1020</v>
      </c>
      <c r="E276" s="180" t="s">
        <v>5047</v>
      </c>
      <c r="F276" s="181" t="s">
        <v>5048</v>
      </c>
      <c r="G276" s="182" t="s">
        <v>613</v>
      </c>
      <c r="H276" s="183">
        <v>38</v>
      </c>
      <c r="I276" s="184"/>
      <c r="J276" s="185">
        <f t="shared" si="40"/>
        <v>0</v>
      </c>
      <c r="K276" s="186"/>
      <c r="L276" s="187"/>
      <c r="M276" s="188" t="s">
        <v>1</v>
      </c>
      <c r="N276" s="189" t="s">
        <v>41</v>
      </c>
      <c r="P276" s="147">
        <f t="shared" si="41"/>
        <v>0</v>
      </c>
      <c r="Q276" s="147">
        <v>2.0000000000000002E-5</v>
      </c>
      <c r="R276" s="147">
        <f t="shared" si="42"/>
        <v>7.6000000000000004E-4</v>
      </c>
      <c r="S276" s="147">
        <v>0</v>
      </c>
      <c r="T276" s="148">
        <f t="shared" si="43"/>
        <v>0</v>
      </c>
      <c r="AR276" s="149" t="s">
        <v>498</v>
      </c>
      <c r="AT276" s="149" t="s">
        <v>1020</v>
      </c>
      <c r="AU276" s="149" t="s">
        <v>85</v>
      </c>
      <c r="AY276" s="17" t="s">
        <v>282</v>
      </c>
      <c r="BE276" s="150">
        <f t="shared" si="44"/>
        <v>0</v>
      </c>
      <c r="BF276" s="150">
        <f t="shared" si="45"/>
        <v>0</v>
      </c>
      <c r="BG276" s="150">
        <f t="shared" si="46"/>
        <v>0</v>
      </c>
      <c r="BH276" s="150">
        <f t="shared" si="47"/>
        <v>0</v>
      </c>
      <c r="BI276" s="150">
        <f t="shared" si="48"/>
        <v>0</v>
      </c>
      <c r="BJ276" s="17" t="s">
        <v>83</v>
      </c>
      <c r="BK276" s="150">
        <f t="shared" si="49"/>
        <v>0</v>
      </c>
      <c r="BL276" s="17" t="s">
        <v>199</v>
      </c>
      <c r="BM276" s="149" t="s">
        <v>5049</v>
      </c>
    </row>
    <row r="277" spans="2:65" s="1" customFormat="1" ht="33" customHeight="1" x14ac:dyDescent="0.2">
      <c r="B277" s="32"/>
      <c r="C277" s="137" t="s">
        <v>931</v>
      </c>
      <c r="D277" s="137" t="s">
        <v>284</v>
      </c>
      <c r="E277" s="138" t="s">
        <v>5050</v>
      </c>
      <c r="F277" s="139" t="s">
        <v>5051</v>
      </c>
      <c r="G277" s="140" t="s">
        <v>613</v>
      </c>
      <c r="H277" s="141">
        <v>7</v>
      </c>
      <c r="I277" s="142"/>
      <c r="J277" s="143">
        <f t="shared" si="40"/>
        <v>0</v>
      </c>
      <c r="K277" s="144"/>
      <c r="L277" s="32"/>
      <c r="M277" s="145" t="s">
        <v>1</v>
      </c>
      <c r="N277" s="146" t="s">
        <v>41</v>
      </c>
      <c r="P277" s="147">
        <f t="shared" si="41"/>
        <v>0</v>
      </c>
      <c r="Q277" s="147">
        <v>0</v>
      </c>
      <c r="R277" s="147">
        <f t="shared" si="42"/>
        <v>0</v>
      </c>
      <c r="S277" s="147">
        <v>0</v>
      </c>
      <c r="T277" s="148">
        <f t="shared" si="43"/>
        <v>0</v>
      </c>
      <c r="AR277" s="149" t="s">
        <v>199</v>
      </c>
      <c r="AT277" s="149" t="s">
        <v>284</v>
      </c>
      <c r="AU277" s="149" t="s">
        <v>85</v>
      </c>
      <c r="AY277" s="17" t="s">
        <v>282</v>
      </c>
      <c r="BE277" s="150">
        <f t="shared" si="44"/>
        <v>0</v>
      </c>
      <c r="BF277" s="150">
        <f t="shared" si="45"/>
        <v>0</v>
      </c>
      <c r="BG277" s="150">
        <f t="shared" si="46"/>
        <v>0</v>
      </c>
      <c r="BH277" s="150">
        <f t="shared" si="47"/>
        <v>0</v>
      </c>
      <c r="BI277" s="150">
        <f t="shared" si="48"/>
        <v>0</v>
      </c>
      <c r="BJ277" s="17" t="s">
        <v>83</v>
      </c>
      <c r="BK277" s="150">
        <f t="shared" si="49"/>
        <v>0</v>
      </c>
      <c r="BL277" s="17" t="s">
        <v>199</v>
      </c>
      <c r="BM277" s="149" t="s">
        <v>5052</v>
      </c>
    </row>
    <row r="278" spans="2:65" s="1" customFormat="1" ht="16.5" customHeight="1" x14ac:dyDescent="0.2">
      <c r="B278" s="32"/>
      <c r="C278" s="179" t="s">
        <v>935</v>
      </c>
      <c r="D278" s="179" t="s">
        <v>1020</v>
      </c>
      <c r="E278" s="180" t="s">
        <v>5053</v>
      </c>
      <c r="F278" s="181" t="s">
        <v>5054</v>
      </c>
      <c r="G278" s="182" t="s">
        <v>613</v>
      </c>
      <c r="H278" s="183">
        <v>7</v>
      </c>
      <c r="I278" s="184"/>
      <c r="J278" s="185">
        <f t="shared" si="40"/>
        <v>0</v>
      </c>
      <c r="K278" s="186"/>
      <c r="L278" s="187"/>
      <c r="M278" s="188" t="s">
        <v>1</v>
      </c>
      <c r="N278" s="189" t="s">
        <v>41</v>
      </c>
      <c r="P278" s="147">
        <f t="shared" si="41"/>
        <v>0</v>
      </c>
      <c r="Q278" s="147">
        <v>1E-4</v>
      </c>
      <c r="R278" s="147">
        <f t="shared" si="42"/>
        <v>6.9999999999999999E-4</v>
      </c>
      <c r="S278" s="147">
        <v>0</v>
      </c>
      <c r="T278" s="148">
        <f t="shared" si="43"/>
        <v>0</v>
      </c>
      <c r="AR278" s="149" t="s">
        <v>498</v>
      </c>
      <c r="AT278" s="149" t="s">
        <v>1020</v>
      </c>
      <c r="AU278" s="149" t="s">
        <v>85</v>
      </c>
      <c r="AY278" s="17" t="s">
        <v>282</v>
      </c>
      <c r="BE278" s="150">
        <f t="shared" si="44"/>
        <v>0</v>
      </c>
      <c r="BF278" s="150">
        <f t="shared" si="45"/>
        <v>0</v>
      </c>
      <c r="BG278" s="150">
        <f t="shared" si="46"/>
        <v>0</v>
      </c>
      <c r="BH278" s="150">
        <f t="shared" si="47"/>
        <v>0</v>
      </c>
      <c r="BI278" s="150">
        <f t="shared" si="48"/>
        <v>0</v>
      </c>
      <c r="BJ278" s="17" t="s">
        <v>83</v>
      </c>
      <c r="BK278" s="150">
        <f t="shared" si="49"/>
        <v>0</v>
      </c>
      <c r="BL278" s="17" t="s">
        <v>199</v>
      </c>
      <c r="BM278" s="149" t="s">
        <v>5055</v>
      </c>
    </row>
    <row r="279" spans="2:65" s="1" customFormat="1" ht="19.5" x14ac:dyDescent="0.2">
      <c r="B279" s="32"/>
      <c r="D279" s="152" t="s">
        <v>3804</v>
      </c>
      <c r="F279" s="198" t="s">
        <v>4997</v>
      </c>
      <c r="I279" s="199"/>
      <c r="L279" s="32"/>
      <c r="M279" s="200"/>
      <c r="T279" s="56"/>
      <c r="AT279" s="17" t="s">
        <v>3804</v>
      </c>
      <c r="AU279" s="17" t="s">
        <v>85</v>
      </c>
    </row>
    <row r="280" spans="2:65" s="1" customFormat="1" ht="33" customHeight="1" x14ac:dyDescent="0.2">
      <c r="B280" s="32"/>
      <c r="C280" s="137" t="s">
        <v>940</v>
      </c>
      <c r="D280" s="137" t="s">
        <v>284</v>
      </c>
      <c r="E280" s="138" t="s">
        <v>5056</v>
      </c>
      <c r="F280" s="139" t="s">
        <v>5057</v>
      </c>
      <c r="G280" s="140" t="s">
        <v>613</v>
      </c>
      <c r="H280" s="141">
        <v>11</v>
      </c>
      <c r="I280" s="142"/>
      <c r="J280" s="143">
        <f>ROUND(I280*H280,2)</f>
        <v>0</v>
      </c>
      <c r="K280" s="144"/>
      <c r="L280" s="32"/>
      <c r="M280" s="145" t="s">
        <v>1</v>
      </c>
      <c r="N280" s="146" t="s">
        <v>41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199</v>
      </c>
      <c r="AT280" s="149" t="s">
        <v>284</v>
      </c>
      <c r="AU280" s="149" t="s">
        <v>85</v>
      </c>
      <c r="AY280" s="17" t="s">
        <v>282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199</v>
      </c>
      <c r="BM280" s="149" t="s">
        <v>5058</v>
      </c>
    </row>
    <row r="281" spans="2:65" s="1" customFormat="1" ht="24.2" customHeight="1" x14ac:dyDescent="0.2">
      <c r="B281" s="32"/>
      <c r="C281" s="179" t="s">
        <v>951</v>
      </c>
      <c r="D281" s="179" t="s">
        <v>1020</v>
      </c>
      <c r="E281" s="180" t="s">
        <v>5059</v>
      </c>
      <c r="F281" s="181" t="s">
        <v>5060</v>
      </c>
      <c r="G281" s="182" t="s">
        <v>613</v>
      </c>
      <c r="H281" s="183">
        <v>4</v>
      </c>
      <c r="I281" s="184"/>
      <c r="J281" s="185">
        <f>ROUND(I281*H281,2)</f>
        <v>0</v>
      </c>
      <c r="K281" s="186"/>
      <c r="L281" s="187"/>
      <c r="M281" s="188" t="s">
        <v>1</v>
      </c>
      <c r="N281" s="189" t="s">
        <v>41</v>
      </c>
      <c r="P281" s="147">
        <f>O281*H281</f>
        <v>0</v>
      </c>
      <c r="Q281" s="147">
        <v>2.1000000000000001E-4</v>
      </c>
      <c r="R281" s="147">
        <f>Q281*H281</f>
        <v>8.4000000000000003E-4</v>
      </c>
      <c r="S281" s="147">
        <v>0</v>
      </c>
      <c r="T281" s="148">
        <f>S281*H281</f>
        <v>0</v>
      </c>
      <c r="AR281" s="149" t="s">
        <v>498</v>
      </c>
      <c r="AT281" s="149" t="s">
        <v>1020</v>
      </c>
      <c r="AU281" s="149" t="s">
        <v>85</v>
      </c>
      <c r="AY281" s="17" t="s">
        <v>282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199</v>
      </c>
      <c r="BM281" s="149" t="s">
        <v>5061</v>
      </c>
    </row>
    <row r="282" spans="2:65" s="1" customFormat="1" ht="24.2" customHeight="1" x14ac:dyDescent="0.2">
      <c r="B282" s="32"/>
      <c r="C282" s="179" t="s">
        <v>956</v>
      </c>
      <c r="D282" s="179" t="s">
        <v>1020</v>
      </c>
      <c r="E282" s="180" t="s">
        <v>5062</v>
      </c>
      <c r="F282" s="181" t="s">
        <v>5063</v>
      </c>
      <c r="G282" s="182" t="s">
        <v>613</v>
      </c>
      <c r="H282" s="183">
        <v>3</v>
      </c>
      <c r="I282" s="184"/>
      <c r="J282" s="185">
        <f>ROUND(I282*H282,2)</f>
        <v>0</v>
      </c>
      <c r="K282" s="186"/>
      <c r="L282" s="187"/>
      <c r="M282" s="188" t="s">
        <v>1</v>
      </c>
      <c r="N282" s="189" t="s">
        <v>41</v>
      </c>
      <c r="P282" s="147">
        <f>O282*H282</f>
        <v>0</v>
      </c>
      <c r="Q282" s="147">
        <v>5.9999999999999995E-4</v>
      </c>
      <c r="R282" s="147">
        <f>Q282*H282</f>
        <v>1.8E-3</v>
      </c>
      <c r="S282" s="147">
        <v>0</v>
      </c>
      <c r="T282" s="148">
        <f>S282*H282</f>
        <v>0</v>
      </c>
      <c r="AR282" s="149" t="s">
        <v>498</v>
      </c>
      <c r="AT282" s="149" t="s">
        <v>1020</v>
      </c>
      <c r="AU282" s="149" t="s">
        <v>85</v>
      </c>
      <c r="AY282" s="17" t="s">
        <v>282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199</v>
      </c>
      <c r="BM282" s="149" t="s">
        <v>5064</v>
      </c>
    </row>
    <row r="283" spans="2:65" s="1" customFormat="1" ht="24.2" customHeight="1" x14ac:dyDescent="0.2">
      <c r="B283" s="32"/>
      <c r="C283" s="179" t="s">
        <v>964</v>
      </c>
      <c r="D283" s="179" t="s">
        <v>1020</v>
      </c>
      <c r="E283" s="180" t="s">
        <v>5065</v>
      </c>
      <c r="F283" s="181" t="s">
        <v>5066</v>
      </c>
      <c r="G283" s="182" t="s">
        <v>613</v>
      </c>
      <c r="H283" s="183">
        <v>4</v>
      </c>
      <c r="I283" s="184"/>
      <c r="J283" s="185">
        <f>ROUND(I283*H283,2)</f>
        <v>0</v>
      </c>
      <c r="K283" s="186"/>
      <c r="L283" s="187"/>
      <c r="M283" s="188" t="s">
        <v>1</v>
      </c>
      <c r="N283" s="189" t="s">
        <v>41</v>
      </c>
      <c r="P283" s="147">
        <f>O283*H283</f>
        <v>0</v>
      </c>
      <c r="Q283" s="147">
        <v>9.5E-4</v>
      </c>
      <c r="R283" s="147">
        <f>Q283*H283</f>
        <v>3.8E-3</v>
      </c>
      <c r="S283" s="147">
        <v>0</v>
      </c>
      <c r="T283" s="148">
        <f>S283*H283</f>
        <v>0</v>
      </c>
      <c r="AR283" s="149" t="s">
        <v>498</v>
      </c>
      <c r="AT283" s="149" t="s">
        <v>1020</v>
      </c>
      <c r="AU283" s="149" t="s">
        <v>85</v>
      </c>
      <c r="AY283" s="17" t="s">
        <v>282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199</v>
      </c>
      <c r="BM283" s="149" t="s">
        <v>5067</v>
      </c>
    </row>
    <row r="284" spans="2:65" s="1" customFormat="1" ht="39" x14ac:dyDescent="0.2">
      <c r="B284" s="32"/>
      <c r="D284" s="152" t="s">
        <v>3804</v>
      </c>
      <c r="F284" s="198" t="s">
        <v>5068</v>
      </c>
      <c r="I284" s="199"/>
      <c r="L284" s="32"/>
      <c r="M284" s="200"/>
      <c r="T284" s="56"/>
      <c r="AT284" s="17" t="s">
        <v>3804</v>
      </c>
      <c r="AU284" s="17" t="s">
        <v>85</v>
      </c>
    </row>
    <row r="285" spans="2:65" s="1" customFormat="1" ht="24.2" customHeight="1" x14ac:dyDescent="0.2">
      <c r="B285" s="32"/>
      <c r="C285" s="137" t="s">
        <v>968</v>
      </c>
      <c r="D285" s="137" t="s">
        <v>284</v>
      </c>
      <c r="E285" s="138" t="s">
        <v>5069</v>
      </c>
      <c r="F285" s="139" t="s">
        <v>5070</v>
      </c>
      <c r="G285" s="140" t="s">
        <v>613</v>
      </c>
      <c r="H285" s="141">
        <v>8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41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199</v>
      </c>
      <c r="AT285" s="149" t="s">
        <v>284</v>
      </c>
      <c r="AU285" s="149" t="s">
        <v>85</v>
      </c>
      <c r="AY285" s="17" t="s">
        <v>282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199</v>
      </c>
      <c r="BM285" s="149" t="s">
        <v>5071</v>
      </c>
    </row>
    <row r="286" spans="2:65" s="1" customFormat="1" ht="16.5" customHeight="1" x14ac:dyDescent="0.2">
      <c r="B286" s="32"/>
      <c r="C286" s="179" t="s">
        <v>973</v>
      </c>
      <c r="D286" s="179" t="s">
        <v>1020</v>
      </c>
      <c r="E286" s="180" t="s">
        <v>5072</v>
      </c>
      <c r="F286" s="181" t="s">
        <v>5073</v>
      </c>
      <c r="G286" s="182" t="s">
        <v>613</v>
      </c>
      <c r="H286" s="183">
        <v>8</v>
      </c>
      <c r="I286" s="184"/>
      <c r="J286" s="185">
        <f>ROUND(I286*H286,2)</f>
        <v>0</v>
      </c>
      <c r="K286" s="186"/>
      <c r="L286" s="187"/>
      <c r="M286" s="188" t="s">
        <v>1</v>
      </c>
      <c r="N286" s="189" t="s">
        <v>41</v>
      </c>
      <c r="P286" s="147">
        <f>O286*H286</f>
        <v>0</v>
      </c>
      <c r="Q286" s="147">
        <v>0</v>
      </c>
      <c r="R286" s="147">
        <f>Q286*H286</f>
        <v>0</v>
      </c>
      <c r="S286" s="147">
        <v>0</v>
      </c>
      <c r="T286" s="148">
        <f>S286*H286</f>
        <v>0</v>
      </c>
      <c r="AR286" s="149" t="s">
        <v>498</v>
      </c>
      <c r="AT286" s="149" t="s">
        <v>1020</v>
      </c>
      <c r="AU286" s="149" t="s">
        <v>85</v>
      </c>
      <c r="AY286" s="17" t="s">
        <v>282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199</v>
      </c>
      <c r="BM286" s="149" t="s">
        <v>5074</v>
      </c>
    </row>
    <row r="287" spans="2:65" s="1" customFormat="1" ht="19.5" x14ac:dyDescent="0.2">
      <c r="B287" s="32"/>
      <c r="D287" s="152" t="s">
        <v>3804</v>
      </c>
      <c r="F287" s="198" t="s">
        <v>5075</v>
      </c>
      <c r="I287" s="199"/>
      <c r="L287" s="32"/>
      <c r="M287" s="200"/>
      <c r="T287" s="56"/>
      <c r="AT287" s="17" t="s">
        <v>3804</v>
      </c>
      <c r="AU287" s="17" t="s">
        <v>85</v>
      </c>
    </row>
    <row r="288" spans="2:65" s="1" customFormat="1" ht="24.2" customHeight="1" x14ac:dyDescent="0.2">
      <c r="B288" s="32"/>
      <c r="C288" s="137" t="s">
        <v>977</v>
      </c>
      <c r="D288" s="137" t="s">
        <v>284</v>
      </c>
      <c r="E288" s="138" t="s">
        <v>5076</v>
      </c>
      <c r="F288" s="139" t="s">
        <v>5077</v>
      </c>
      <c r="G288" s="140" t="s">
        <v>613</v>
      </c>
      <c r="H288" s="141">
        <v>1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199</v>
      </c>
      <c r="AT288" s="149" t="s">
        <v>284</v>
      </c>
      <c r="AU288" s="149" t="s">
        <v>85</v>
      </c>
      <c r="AY288" s="17" t="s">
        <v>282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199</v>
      </c>
      <c r="BM288" s="149" t="s">
        <v>5078</v>
      </c>
    </row>
    <row r="289" spans="2:65" s="1" customFormat="1" ht="24.2" customHeight="1" x14ac:dyDescent="0.2">
      <c r="B289" s="32"/>
      <c r="C289" s="137" t="s">
        <v>981</v>
      </c>
      <c r="D289" s="137" t="s">
        <v>284</v>
      </c>
      <c r="E289" s="138" t="s">
        <v>5079</v>
      </c>
      <c r="F289" s="139" t="s">
        <v>5080</v>
      </c>
      <c r="G289" s="140" t="s">
        <v>613</v>
      </c>
      <c r="H289" s="141">
        <v>1</v>
      </c>
      <c r="I289" s="142"/>
      <c r="J289" s="143">
        <f>ROUND(I289*H289,2)</f>
        <v>0</v>
      </c>
      <c r="K289" s="144"/>
      <c r="L289" s="32"/>
      <c r="M289" s="145" t="s">
        <v>1</v>
      </c>
      <c r="N289" s="146" t="s">
        <v>41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199</v>
      </c>
      <c r="AT289" s="149" t="s">
        <v>284</v>
      </c>
      <c r="AU289" s="149" t="s">
        <v>85</v>
      </c>
      <c r="AY289" s="17" t="s">
        <v>282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199</v>
      </c>
      <c r="BM289" s="149" t="s">
        <v>5081</v>
      </c>
    </row>
    <row r="290" spans="2:65" s="11" customFormat="1" ht="25.9" customHeight="1" x14ac:dyDescent="0.2">
      <c r="B290" s="125"/>
      <c r="D290" s="126" t="s">
        <v>75</v>
      </c>
      <c r="E290" s="127" t="s">
        <v>1020</v>
      </c>
      <c r="F290" s="127" t="s">
        <v>5082</v>
      </c>
      <c r="I290" s="128"/>
      <c r="J290" s="129">
        <f>BK290</f>
        <v>0</v>
      </c>
      <c r="L290" s="125"/>
      <c r="M290" s="130"/>
      <c r="P290" s="131">
        <f>P291</f>
        <v>0</v>
      </c>
      <c r="R290" s="131">
        <f>R291</f>
        <v>0</v>
      </c>
      <c r="T290" s="132">
        <f>T291</f>
        <v>0</v>
      </c>
      <c r="AR290" s="126" t="s">
        <v>105</v>
      </c>
      <c r="AT290" s="133" t="s">
        <v>75</v>
      </c>
      <c r="AU290" s="133" t="s">
        <v>76</v>
      </c>
      <c r="AY290" s="126" t="s">
        <v>282</v>
      </c>
      <c r="BK290" s="134">
        <f>BK291</f>
        <v>0</v>
      </c>
    </row>
    <row r="291" spans="2:65" s="11" customFormat="1" ht="22.9" customHeight="1" x14ac:dyDescent="0.2">
      <c r="B291" s="125"/>
      <c r="D291" s="126" t="s">
        <v>75</v>
      </c>
      <c r="E291" s="135" t="s">
        <v>5083</v>
      </c>
      <c r="F291" s="135" t="s">
        <v>5084</v>
      </c>
      <c r="I291" s="128"/>
      <c r="J291" s="136">
        <f>BK291</f>
        <v>0</v>
      </c>
      <c r="L291" s="125"/>
      <c r="M291" s="130"/>
      <c r="P291" s="131">
        <f>SUM(P292:P294)</f>
        <v>0</v>
      </c>
      <c r="R291" s="131">
        <f>SUM(R292:R294)</f>
        <v>0</v>
      </c>
      <c r="T291" s="132">
        <f>SUM(T292:T294)</f>
        <v>0</v>
      </c>
      <c r="AR291" s="126" t="s">
        <v>105</v>
      </c>
      <c r="AT291" s="133" t="s">
        <v>75</v>
      </c>
      <c r="AU291" s="133" t="s">
        <v>83</v>
      </c>
      <c r="AY291" s="126" t="s">
        <v>282</v>
      </c>
      <c r="BK291" s="134">
        <f>SUM(BK292:BK294)</f>
        <v>0</v>
      </c>
    </row>
    <row r="292" spans="2:65" s="1" customFormat="1" ht="24.2" customHeight="1" x14ac:dyDescent="0.2">
      <c r="B292" s="32"/>
      <c r="C292" s="137" t="s">
        <v>987</v>
      </c>
      <c r="D292" s="137" t="s">
        <v>284</v>
      </c>
      <c r="E292" s="138" t="s">
        <v>5085</v>
      </c>
      <c r="F292" s="139" t="s">
        <v>5086</v>
      </c>
      <c r="G292" s="140" t="s">
        <v>471</v>
      </c>
      <c r="H292" s="141">
        <v>40</v>
      </c>
      <c r="I292" s="142"/>
      <c r="J292" s="143">
        <f>ROUND(I292*H292,2)</f>
        <v>0</v>
      </c>
      <c r="K292" s="144"/>
      <c r="L292" s="32"/>
      <c r="M292" s="145" t="s">
        <v>1</v>
      </c>
      <c r="N292" s="146" t="s">
        <v>41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679</v>
      </c>
      <c r="AT292" s="149" t="s">
        <v>284</v>
      </c>
      <c r="AU292" s="149" t="s">
        <v>85</v>
      </c>
      <c r="AY292" s="17" t="s">
        <v>282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679</v>
      </c>
      <c r="BM292" s="149" t="s">
        <v>5087</v>
      </c>
    </row>
    <row r="293" spans="2:65" s="1" customFormat="1" ht="24.2" customHeight="1" x14ac:dyDescent="0.2">
      <c r="B293" s="32"/>
      <c r="C293" s="137" t="s">
        <v>992</v>
      </c>
      <c r="D293" s="137" t="s">
        <v>284</v>
      </c>
      <c r="E293" s="138" t="s">
        <v>5088</v>
      </c>
      <c r="F293" s="139" t="s">
        <v>5089</v>
      </c>
      <c r="G293" s="140" t="s">
        <v>471</v>
      </c>
      <c r="H293" s="141">
        <v>40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41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679</v>
      </c>
      <c r="AT293" s="149" t="s">
        <v>284</v>
      </c>
      <c r="AU293" s="149" t="s">
        <v>85</v>
      </c>
      <c r="AY293" s="17" t="s">
        <v>282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679</v>
      </c>
      <c r="BM293" s="149" t="s">
        <v>5090</v>
      </c>
    </row>
    <row r="294" spans="2:65" s="1" customFormat="1" ht="24.2" customHeight="1" x14ac:dyDescent="0.2">
      <c r="B294" s="32"/>
      <c r="C294" s="137" t="s">
        <v>1001</v>
      </c>
      <c r="D294" s="137" t="s">
        <v>284</v>
      </c>
      <c r="E294" s="138" t="s">
        <v>5091</v>
      </c>
      <c r="F294" s="139" t="s">
        <v>5092</v>
      </c>
      <c r="G294" s="140" t="s">
        <v>471</v>
      </c>
      <c r="H294" s="141">
        <v>40</v>
      </c>
      <c r="I294" s="142"/>
      <c r="J294" s="143">
        <f>ROUND(I294*H294,2)</f>
        <v>0</v>
      </c>
      <c r="K294" s="144"/>
      <c r="L294" s="32"/>
      <c r="M294" s="145" t="s">
        <v>1</v>
      </c>
      <c r="N294" s="146" t="s">
        <v>41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679</v>
      </c>
      <c r="AT294" s="149" t="s">
        <v>284</v>
      </c>
      <c r="AU294" s="149" t="s">
        <v>85</v>
      </c>
      <c r="AY294" s="17" t="s">
        <v>282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83</v>
      </c>
      <c r="BK294" s="150">
        <f>ROUND(I294*H294,2)</f>
        <v>0</v>
      </c>
      <c r="BL294" s="17" t="s">
        <v>679</v>
      </c>
      <c r="BM294" s="149" t="s">
        <v>5093</v>
      </c>
    </row>
    <row r="295" spans="2:65" s="11" customFormat="1" ht="25.9" customHeight="1" x14ac:dyDescent="0.2">
      <c r="B295" s="125"/>
      <c r="D295" s="126" t="s">
        <v>75</v>
      </c>
      <c r="E295" s="127" t="s">
        <v>3359</v>
      </c>
      <c r="F295" s="127" t="s">
        <v>3360</v>
      </c>
      <c r="I295" s="128"/>
      <c r="J295" s="129">
        <f>BK295</f>
        <v>0</v>
      </c>
      <c r="L295" s="125"/>
      <c r="M295" s="130"/>
      <c r="P295" s="131">
        <f>P296+P299</f>
        <v>0</v>
      </c>
      <c r="R295" s="131">
        <f>R296+R299</f>
        <v>0</v>
      </c>
      <c r="T295" s="132">
        <f>T296+T299</f>
        <v>0</v>
      </c>
      <c r="AR295" s="126" t="s">
        <v>330</v>
      </c>
      <c r="AT295" s="133" t="s">
        <v>75</v>
      </c>
      <c r="AU295" s="133" t="s">
        <v>76</v>
      </c>
      <c r="AY295" s="126" t="s">
        <v>282</v>
      </c>
      <c r="BK295" s="134">
        <f>BK296+BK299</f>
        <v>0</v>
      </c>
    </row>
    <row r="296" spans="2:65" s="11" customFormat="1" ht="22.9" customHeight="1" x14ac:dyDescent="0.2">
      <c r="B296" s="125"/>
      <c r="D296" s="126" t="s">
        <v>75</v>
      </c>
      <c r="E296" s="135" t="s">
        <v>3361</v>
      </c>
      <c r="F296" s="135" t="s">
        <v>3362</v>
      </c>
      <c r="I296" s="128"/>
      <c r="J296" s="136">
        <f>BK296</f>
        <v>0</v>
      </c>
      <c r="L296" s="125"/>
      <c r="M296" s="130"/>
      <c r="P296" s="131">
        <f>SUM(P297:P298)</f>
        <v>0</v>
      </c>
      <c r="R296" s="131">
        <f>SUM(R297:R298)</f>
        <v>0</v>
      </c>
      <c r="T296" s="132">
        <f>SUM(T297:T298)</f>
        <v>0</v>
      </c>
      <c r="AR296" s="126" t="s">
        <v>330</v>
      </c>
      <c r="AT296" s="133" t="s">
        <v>75</v>
      </c>
      <c r="AU296" s="133" t="s">
        <v>83</v>
      </c>
      <c r="AY296" s="126" t="s">
        <v>282</v>
      </c>
      <c r="BK296" s="134">
        <f>SUM(BK297:BK298)</f>
        <v>0</v>
      </c>
    </row>
    <row r="297" spans="2:65" s="1" customFormat="1" ht="16.5" customHeight="1" x14ac:dyDescent="0.2">
      <c r="B297" s="32"/>
      <c r="C297" s="137" t="s">
        <v>1007</v>
      </c>
      <c r="D297" s="137" t="s">
        <v>284</v>
      </c>
      <c r="E297" s="138" t="s">
        <v>3387</v>
      </c>
      <c r="F297" s="139" t="s">
        <v>3388</v>
      </c>
      <c r="G297" s="140" t="s">
        <v>2246</v>
      </c>
      <c r="H297" s="141">
        <v>1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3366</v>
      </c>
      <c r="AT297" s="149" t="s">
        <v>284</v>
      </c>
      <c r="AU297" s="149" t="s">
        <v>85</v>
      </c>
      <c r="AY297" s="17" t="s">
        <v>282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3366</v>
      </c>
      <c r="BM297" s="149" t="s">
        <v>5094</v>
      </c>
    </row>
    <row r="298" spans="2:65" s="1" customFormat="1" ht="16.5" customHeight="1" x14ac:dyDescent="0.2">
      <c r="B298" s="32"/>
      <c r="C298" s="137" t="s">
        <v>1011</v>
      </c>
      <c r="D298" s="137" t="s">
        <v>284</v>
      </c>
      <c r="E298" s="138" t="s">
        <v>3405</v>
      </c>
      <c r="F298" s="139" t="s">
        <v>5095</v>
      </c>
      <c r="G298" s="140" t="s">
        <v>792</v>
      </c>
      <c r="H298" s="141">
        <v>1</v>
      </c>
      <c r="I298" s="142"/>
      <c r="J298" s="143">
        <f>ROUND(I298*H298,2)</f>
        <v>0</v>
      </c>
      <c r="K298" s="144"/>
      <c r="L298" s="32"/>
      <c r="M298" s="145" t="s">
        <v>1</v>
      </c>
      <c r="N298" s="146" t="s">
        <v>41</v>
      </c>
      <c r="P298" s="147">
        <f>O298*H298</f>
        <v>0</v>
      </c>
      <c r="Q298" s="147">
        <v>0</v>
      </c>
      <c r="R298" s="147">
        <f>Q298*H298</f>
        <v>0</v>
      </c>
      <c r="S298" s="147">
        <v>0</v>
      </c>
      <c r="T298" s="148">
        <f>S298*H298</f>
        <v>0</v>
      </c>
      <c r="AR298" s="149" t="s">
        <v>3366</v>
      </c>
      <c r="AT298" s="149" t="s">
        <v>284</v>
      </c>
      <c r="AU298" s="149" t="s">
        <v>85</v>
      </c>
      <c r="AY298" s="17" t="s">
        <v>282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83</v>
      </c>
      <c r="BK298" s="150">
        <f>ROUND(I298*H298,2)</f>
        <v>0</v>
      </c>
      <c r="BL298" s="17" t="s">
        <v>3366</v>
      </c>
      <c r="BM298" s="149" t="s">
        <v>5096</v>
      </c>
    </row>
    <row r="299" spans="2:65" s="11" customFormat="1" ht="22.9" customHeight="1" x14ac:dyDescent="0.2">
      <c r="B299" s="125"/>
      <c r="D299" s="126" t="s">
        <v>75</v>
      </c>
      <c r="E299" s="135" t="s">
        <v>5097</v>
      </c>
      <c r="F299" s="135" t="s">
        <v>5098</v>
      </c>
      <c r="I299" s="128"/>
      <c r="J299" s="136">
        <f>BK299</f>
        <v>0</v>
      </c>
      <c r="L299" s="125"/>
      <c r="M299" s="130"/>
      <c r="P299" s="131">
        <f>SUM(P300:P305)</f>
        <v>0</v>
      </c>
      <c r="R299" s="131">
        <f>SUM(R300:R305)</f>
        <v>0</v>
      </c>
      <c r="T299" s="132">
        <f>SUM(T300:T305)</f>
        <v>0</v>
      </c>
      <c r="AR299" s="126" t="s">
        <v>330</v>
      </c>
      <c r="AT299" s="133" t="s">
        <v>75</v>
      </c>
      <c r="AU299" s="133" t="s">
        <v>83</v>
      </c>
      <c r="AY299" s="126" t="s">
        <v>282</v>
      </c>
      <c r="BK299" s="134">
        <f>SUM(BK300:BK305)</f>
        <v>0</v>
      </c>
    </row>
    <row r="300" spans="2:65" s="1" customFormat="1" ht="21.75" customHeight="1" x14ac:dyDescent="0.2">
      <c r="B300" s="32"/>
      <c r="C300" s="137" t="s">
        <v>1015</v>
      </c>
      <c r="D300" s="137" t="s">
        <v>284</v>
      </c>
      <c r="E300" s="138" t="s">
        <v>5099</v>
      </c>
      <c r="F300" s="139" t="s">
        <v>5100</v>
      </c>
      <c r="G300" s="140" t="s">
        <v>792</v>
      </c>
      <c r="H300" s="141">
        <v>1</v>
      </c>
      <c r="I300" s="142"/>
      <c r="J300" s="143">
        <f>ROUND(I300*H300,2)</f>
        <v>0</v>
      </c>
      <c r="K300" s="144"/>
      <c r="L300" s="32"/>
      <c r="M300" s="145" t="s">
        <v>1</v>
      </c>
      <c r="N300" s="146" t="s">
        <v>41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3366</v>
      </c>
      <c r="AT300" s="149" t="s">
        <v>284</v>
      </c>
      <c r="AU300" s="149" t="s">
        <v>85</v>
      </c>
      <c r="AY300" s="17" t="s">
        <v>282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3366</v>
      </c>
      <c r="BM300" s="149" t="s">
        <v>5101</v>
      </c>
    </row>
    <row r="301" spans="2:65" s="1" customFormat="1" ht="29.25" x14ac:dyDescent="0.2">
      <c r="B301" s="32"/>
      <c r="D301" s="152" t="s">
        <v>3804</v>
      </c>
      <c r="F301" s="198" t="s">
        <v>5102</v>
      </c>
      <c r="I301" s="199"/>
      <c r="L301" s="32"/>
      <c r="M301" s="200"/>
      <c r="T301" s="56"/>
      <c r="AT301" s="17" t="s">
        <v>3804</v>
      </c>
      <c r="AU301" s="17" t="s">
        <v>85</v>
      </c>
    </row>
    <row r="302" spans="2:65" s="1" customFormat="1" ht="16.5" customHeight="1" x14ac:dyDescent="0.2">
      <c r="B302" s="32"/>
      <c r="C302" s="137" t="s">
        <v>1019</v>
      </c>
      <c r="D302" s="137" t="s">
        <v>284</v>
      </c>
      <c r="E302" s="138" t="s">
        <v>5103</v>
      </c>
      <c r="F302" s="139" t="s">
        <v>5104</v>
      </c>
      <c r="G302" s="140" t="s">
        <v>792</v>
      </c>
      <c r="H302" s="141">
        <v>1</v>
      </c>
      <c r="I302" s="142"/>
      <c r="J302" s="143">
        <f>ROUND(I302*H302,2)</f>
        <v>0</v>
      </c>
      <c r="K302" s="144"/>
      <c r="L302" s="32"/>
      <c r="M302" s="145" t="s">
        <v>1</v>
      </c>
      <c r="N302" s="146" t="s">
        <v>41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3366</v>
      </c>
      <c r="AT302" s="149" t="s">
        <v>284</v>
      </c>
      <c r="AU302" s="149" t="s">
        <v>85</v>
      </c>
      <c r="AY302" s="17" t="s">
        <v>282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3366</v>
      </c>
      <c r="BM302" s="149" t="s">
        <v>5105</v>
      </c>
    </row>
    <row r="303" spans="2:65" s="1" customFormat="1" ht="19.5" x14ac:dyDescent="0.2">
      <c r="B303" s="32"/>
      <c r="D303" s="152" t="s">
        <v>3804</v>
      </c>
      <c r="F303" s="198" t="s">
        <v>5106</v>
      </c>
      <c r="I303" s="199"/>
      <c r="L303" s="32"/>
      <c r="M303" s="200"/>
      <c r="T303" s="56"/>
      <c r="AT303" s="17" t="s">
        <v>3804</v>
      </c>
      <c r="AU303" s="17" t="s">
        <v>85</v>
      </c>
    </row>
    <row r="304" spans="2:65" s="1" customFormat="1" ht="16.5" customHeight="1" x14ac:dyDescent="0.2">
      <c r="B304" s="32"/>
      <c r="C304" s="137" t="s">
        <v>1026</v>
      </c>
      <c r="D304" s="137" t="s">
        <v>284</v>
      </c>
      <c r="E304" s="138" t="s">
        <v>5107</v>
      </c>
      <c r="F304" s="139" t="s">
        <v>5108</v>
      </c>
      <c r="G304" s="140" t="s">
        <v>792</v>
      </c>
      <c r="H304" s="141">
        <v>1</v>
      </c>
      <c r="I304" s="142"/>
      <c r="J304" s="143">
        <f>ROUND(I304*H304,2)</f>
        <v>0</v>
      </c>
      <c r="K304" s="144"/>
      <c r="L304" s="32"/>
      <c r="M304" s="145" t="s">
        <v>1</v>
      </c>
      <c r="N304" s="146" t="s">
        <v>41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3366</v>
      </c>
      <c r="AT304" s="149" t="s">
        <v>284</v>
      </c>
      <c r="AU304" s="149" t="s">
        <v>85</v>
      </c>
      <c r="AY304" s="17" t="s">
        <v>282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83</v>
      </c>
      <c r="BK304" s="150">
        <f>ROUND(I304*H304,2)</f>
        <v>0</v>
      </c>
      <c r="BL304" s="17" t="s">
        <v>3366</v>
      </c>
      <c r="BM304" s="149" t="s">
        <v>5109</v>
      </c>
    </row>
    <row r="305" spans="2:47" s="1" customFormat="1" ht="19.5" x14ac:dyDescent="0.2">
      <c r="B305" s="32"/>
      <c r="D305" s="152" t="s">
        <v>3804</v>
      </c>
      <c r="F305" s="198" t="s">
        <v>5110</v>
      </c>
      <c r="I305" s="199"/>
      <c r="L305" s="32"/>
      <c r="M305" s="201"/>
      <c r="N305" s="195"/>
      <c r="O305" s="195"/>
      <c r="P305" s="195"/>
      <c r="Q305" s="195"/>
      <c r="R305" s="195"/>
      <c r="S305" s="195"/>
      <c r="T305" s="202"/>
      <c r="AT305" s="17" t="s">
        <v>3804</v>
      </c>
      <c r="AU305" s="17" t="s">
        <v>85</v>
      </c>
    </row>
    <row r="306" spans="2:47" s="1" customFormat="1" ht="6.95" customHeight="1" x14ac:dyDescent="0.2"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2"/>
    </row>
  </sheetData>
  <sheetProtection algorithmName="SHA-512" hashValue="IPp70lQ4Ba5nDBCUCnU7B0p2OixG88Nn6U8L+hJfQyB9odMBdneI4aNgLjt7pXUTSJwfiqxuTuxAumYWFEES4A==" saltValue="0Qf9xrOcVlKXeNU/MfhJiiXFTr/uTPHiIsGky+ZnOlDiIWgLzf7Ab4y6Sjof1u5LkA0xrkBQ+XV1BK+eLEx4dg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6"/>
  <sheetViews>
    <sheetView showGridLines="0" tabSelected="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124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4702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5111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ROUND(J129,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ROUND((SUM(BE129:BE265)),  2)</f>
        <v>0</v>
      </c>
      <c r="I37" s="96">
        <v>0.21</v>
      </c>
      <c r="J37" s="86">
        <f>ROUND(((SUM(BE129:BE265))*I37),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ROUND((SUM(BF129:BF265)),  2)</f>
        <v>0</v>
      </c>
      <c r="I38" s="96">
        <v>0.15</v>
      </c>
      <c r="J38" s="86">
        <f>ROUND(((SUM(BF129:BF265))*I38),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ROUND((SUM(BG129:BG265)),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ROUND((SUM(BH129:BH265)),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ROUND((SUM(BI129:BI265)),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4702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04g.2 - Rozváděče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J129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244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9" customFormat="1" ht="19.899999999999999" customHeight="1" x14ac:dyDescent="0.2">
      <c r="B102" s="112"/>
      <c r="D102" s="113" t="s">
        <v>4705</v>
      </c>
      <c r="E102" s="114"/>
      <c r="F102" s="114"/>
      <c r="G102" s="114"/>
      <c r="H102" s="114"/>
      <c r="I102" s="114"/>
      <c r="J102" s="115">
        <f>J131</f>
        <v>0</v>
      </c>
      <c r="L102" s="112"/>
    </row>
    <row r="103" spans="2:47" s="8" customFormat="1" ht="24.95" customHeight="1" x14ac:dyDescent="0.2">
      <c r="B103" s="108"/>
      <c r="D103" s="109" t="s">
        <v>264</v>
      </c>
      <c r="E103" s="110"/>
      <c r="F103" s="110"/>
      <c r="G103" s="110"/>
      <c r="H103" s="110"/>
      <c r="I103" s="110"/>
      <c r="J103" s="111">
        <f>J257</f>
        <v>0</v>
      </c>
      <c r="L103" s="108"/>
    </row>
    <row r="104" spans="2:47" s="9" customFormat="1" ht="19.899999999999999" customHeight="1" x14ac:dyDescent="0.2">
      <c r="B104" s="112"/>
      <c r="D104" s="113" t="s">
        <v>265</v>
      </c>
      <c r="E104" s="114"/>
      <c r="F104" s="114"/>
      <c r="G104" s="114"/>
      <c r="H104" s="114"/>
      <c r="I104" s="114"/>
      <c r="J104" s="115">
        <f>J258</f>
        <v>0</v>
      </c>
      <c r="L104" s="112"/>
    </row>
    <row r="105" spans="2:47" s="9" customFormat="1" ht="19.899999999999999" customHeight="1" x14ac:dyDescent="0.2">
      <c r="B105" s="112"/>
      <c r="D105" s="113" t="s">
        <v>4708</v>
      </c>
      <c r="E105" s="114"/>
      <c r="F105" s="114"/>
      <c r="G105" s="114"/>
      <c r="H105" s="114"/>
      <c r="I105" s="114"/>
      <c r="J105" s="115">
        <f>J263</f>
        <v>0</v>
      </c>
      <c r="L105" s="112"/>
    </row>
    <row r="106" spans="2:47" s="1" customFormat="1" ht="21.75" customHeight="1" x14ac:dyDescent="0.2">
      <c r="B106" s="32"/>
      <c r="L106" s="32"/>
    </row>
    <row r="107" spans="2:47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 x14ac:dyDescent="0.2">
      <c r="B112" s="32"/>
      <c r="C112" s="21" t="s">
        <v>267</v>
      </c>
      <c r="L112" s="32"/>
    </row>
    <row r="113" spans="2:20" s="1" customFormat="1" ht="6.95" customHeight="1" x14ac:dyDescent="0.2">
      <c r="B113" s="32"/>
      <c r="L113" s="32"/>
    </row>
    <row r="114" spans="2:20" s="1" customFormat="1" ht="12" customHeight="1" x14ac:dyDescent="0.2">
      <c r="B114" s="32"/>
      <c r="C114" s="27" t="s">
        <v>16</v>
      </c>
      <c r="L114" s="32"/>
    </row>
    <row r="115" spans="2:20" s="1" customFormat="1" ht="16.5" customHeight="1" x14ac:dyDescent="0.2">
      <c r="B115" s="32"/>
      <c r="E115" s="254" t="str">
        <f>E7</f>
        <v>MŠ Vokovická</v>
      </c>
      <c r="F115" s="255"/>
      <c r="G115" s="255"/>
      <c r="H115" s="255"/>
      <c r="L115" s="32"/>
    </row>
    <row r="116" spans="2:20" ht="12" customHeight="1" x14ac:dyDescent="0.2">
      <c r="B116" s="20"/>
      <c r="C116" s="27" t="s">
        <v>226</v>
      </c>
      <c r="L116" s="20"/>
    </row>
    <row r="117" spans="2:20" ht="16.5" customHeight="1" x14ac:dyDescent="0.2">
      <c r="B117" s="20"/>
      <c r="E117" s="254" t="s">
        <v>227</v>
      </c>
      <c r="F117" s="238"/>
      <c r="G117" s="238"/>
      <c r="H117" s="238"/>
      <c r="L117" s="20"/>
    </row>
    <row r="118" spans="2:20" ht="12" customHeight="1" x14ac:dyDescent="0.2">
      <c r="B118" s="20"/>
      <c r="C118" s="27" t="s">
        <v>228</v>
      </c>
      <c r="L118" s="20"/>
    </row>
    <row r="119" spans="2:20" s="1" customFormat="1" ht="16.5" customHeight="1" x14ac:dyDescent="0.2">
      <c r="B119" s="32"/>
      <c r="E119" s="218" t="s">
        <v>4702</v>
      </c>
      <c r="F119" s="253"/>
      <c r="G119" s="253"/>
      <c r="H119" s="253"/>
      <c r="L119" s="32"/>
    </row>
    <row r="120" spans="2:20" s="1" customFormat="1" ht="12" customHeight="1" x14ac:dyDescent="0.2">
      <c r="B120" s="32"/>
      <c r="C120" s="27" t="s">
        <v>4192</v>
      </c>
      <c r="L120" s="32"/>
    </row>
    <row r="121" spans="2:20" s="1" customFormat="1" ht="16.5" customHeight="1" x14ac:dyDescent="0.2">
      <c r="B121" s="32"/>
      <c r="E121" s="231" t="str">
        <f>E13</f>
        <v>04g.2 - Rozváděče</v>
      </c>
      <c r="F121" s="253"/>
      <c r="G121" s="253"/>
      <c r="H121" s="253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F16</f>
        <v>Vokovice, p.č. 1281/256, 1281/257</v>
      </c>
      <c r="I123" s="27" t="s">
        <v>22</v>
      </c>
      <c r="J123" s="52" t="str">
        <f>IF(J16="","",J16)</f>
        <v>21. 2. 2023</v>
      </c>
      <c r="L123" s="32"/>
    </row>
    <row r="124" spans="2:20" s="1" customFormat="1" ht="6.95" customHeight="1" x14ac:dyDescent="0.2">
      <c r="B124" s="32"/>
      <c r="L124" s="32"/>
    </row>
    <row r="125" spans="2:20" s="1" customFormat="1" ht="25.7" customHeight="1" x14ac:dyDescent="0.2">
      <c r="B125" s="32"/>
      <c r="C125" s="27" t="s">
        <v>24</v>
      </c>
      <c r="F125" s="25" t="str">
        <f>E19</f>
        <v>Městská část Praha 6, Čs. Armády 601/23</v>
      </c>
      <c r="I125" s="27" t="s">
        <v>30</v>
      </c>
      <c r="J125" s="30" t="str">
        <f>E25</f>
        <v>ra15 a.s., ATELIER SEVER s.r.o.</v>
      </c>
      <c r="L125" s="32"/>
    </row>
    <row r="126" spans="2:20" s="1" customFormat="1" ht="15.2" customHeight="1" x14ac:dyDescent="0.2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Ecoten s.r.o.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6"/>
      <c r="C128" s="117" t="s">
        <v>268</v>
      </c>
      <c r="D128" s="118" t="s">
        <v>61</v>
      </c>
      <c r="E128" s="118" t="s">
        <v>57</v>
      </c>
      <c r="F128" s="118" t="s">
        <v>58</v>
      </c>
      <c r="G128" s="118" t="s">
        <v>269</v>
      </c>
      <c r="H128" s="118" t="s">
        <v>270</v>
      </c>
      <c r="I128" s="118" t="s">
        <v>271</v>
      </c>
      <c r="J128" s="119" t="s">
        <v>232</v>
      </c>
      <c r="K128" s="120" t="s">
        <v>272</v>
      </c>
      <c r="L128" s="116"/>
      <c r="M128" s="59" t="s">
        <v>1</v>
      </c>
      <c r="N128" s="60" t="s">
        <v>40</v>
      </c>
      <c r="O128" s="60" t="s">
        <v>273</v>
      </c>
      <c r="P128" s="60" t="s">
        <v>274</v>
      </c>
      <c r="Q128" s="60" t="s">
        <v>275</v>
      </c>
      <c r="R128" s="60" t="s">
        <v>276</v>
      </c>
      <c r="S128" s="60" t="s">
        <v>277</v>
      </c>
      <c r="T128" s="61" t="s">
        <v>278</v>
      </c>
    </row>
    <row r="129" spans="2:65" s="1" customFormat="1" ht="22.9" customHeight="1" x14ac:dyDescent="0.25">
      <c r="B129" s="32"/>
      <c r="C129" s="64" t="s">
        <v>279</v>
      </c>
      <c r="J129" s="121">
        <f>BK129</f>
        <v>0</v>
      </c>
      <c r="L129" s="32"/>
      <c r="M129" s="62"/>
      <c r="N129" s="53"/>
      <c r="O129" s="53"/>
      <c r="P129" s="122">
        <f>P130+P257</f>
        <v>0</v>
      </c>
      <c r="Q129" s="53"/>
      <c r="R129" s="122">
        <f>R130+R257</f>
        <v>7.573000000000002E-2</v>
      </c>
      <c r="S129" s="53"/>
      <c r="T129" s="123">
        <f>T130+T257</f>
        <v>0</v>
      </c>
      <c r="AT129" s="17" t="s">
        <v>75</v>
      </c>
      <c r="AU129" s="17" t="s">
        <v>234</v>
      </c>
      <c r="BK129" s="124">
        <f>BK130+BK257</f>
        <v>0</v>
      </c>
    </row>
    <row r="130" spans="2:65" s="11" customFormat="1" ht="25.9" customHeight="1" x14ac:dyDescent="0.2">
      <c r="B130" s="125"/>
      <c r="D130" s="126" t="s">
        <v>75</v>
      </c>
      <c r="E130" s="127" t="s">
        <v>1431</v>
      </c>
      <c r="F130" s="127" t="s">
        <v>1432</v>
      </c>
      <c r="I130" s="128"/>
      <c r="J130" s="129">
        <f>BK130</f>
        <v>0</v>
      </c>
      <c r="L130" s="125"/>
      <c r="M130" s="130"/>
      <c r="P130" s="131">
        <f>P131</f>
        <v>0</v>
      </c>
      <c r="R130" s="131">
        <f>R131</f>
        <v>7.573000000000002E-2</v>
      </c>
      <c r="T130" s="132">
        <f>T131</f>
        <v>0</v>
      </c>
      <c r="AR130" s="126" t="s">
        <v>85</v>
      </c>
      <c r="AT130" s="133" t="s">
        <v>75</v>
      </c>
      <c r="AU130" s="133" t="s">
        <v>76</v>
      </c>
      <c r="AY130" s="126" t="s">
        <v>282</v>
      </c>
      <c r="BK130" s="134">
        <f>BK131</f>
        <v>0</v>
      </c>
    </row>
    <row r="131" spans="2:65" s="11" customFormat="1" ht="22.9" customHeight="1" x14ac:dyDescent="0.2">
      <c r="B131" s="125"/>
      <c r="D131" s="126" t="s">
        <v>75</v>
      </c>
      <c r="E131" s="135" t="s">
        <v>4723</v>
      </c>
      <c r="F131" s="135" t="s">
        <v>4724</v>
      </c>
      <c r="I131" s="128"/>
      <c r="J131" s="136">
        <f>BK131</f>
        <v>0</v>
      </c>
      <c r="L131" s="125"/>
      <c r="M131" s="130"/>
      <c r="P131" s="131">
        <f>SUM(P132:P256)</f>
        <v>0</v>
      </c>
      <c r="R131" s="131">
        <f>SUM(R132:R256)</f>
        <v>7.573000000000002E-2</v>
      </c>
      <c r="T131" s="132">
        <f>SUM(T132:T256)</f>
        <v>0</v>
      </c>
      <c r="AR131" s="126" t="s">
        <v>85</v>
      </c>
      <c r="AT131" s="133" t="s">
        <v>75</v>
      </c>
      <c r="AU131" s="133" t="s">
        <v>83</v>
      </c>
      <c r="AY131" s="126" t="s">
        <v>282</v>
      </c>
      <c r="BK131" s="134">
        <f>SUM(BK132:BK256)</f>
        <v>0</v>
      </c>
    </row>
    <row r="132" spans="2:65" s="1" customFormat="1" ht="24.2" customHeight="1" x14ac:dyDescent="0.2">
      <c r="B132" s="32"/>
      <c r="C132" s="137" t="s">
        <v>83</v>
      </c>
      <c r="D132" s="137" t="s">
        <v>284</v>
      </c>
      <c r="E132" s="138" t="s">
        <v>5112</v>
      </c>
      <c r="F132" s="139" t="s">
        <v>5113</v>
      </c>
      <c r="G132" s="140" t="s">
        <v>613</v>
      </c>
      <c r="H132" s="141">
        <v>1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199</v>
      </c>
      <c r="AT132" s="149" t="s">
        <v>284</v>
      </c>
      <c r="AU132" s="149" t="s">
        <v>85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199</v>
      </c>
      <c r="BM132" s="149" t="s">
        <v>5114</v>
      </c>
    </row>
    <row r="133" spans="2:65" s="1" customFormat="1" ht="16.5" customHeight="1" x14ac:dyDescent="0.2">
      <c r="B133" s="32"/>
      <c r="C133" s="137" t="s">
        <v>85</v>
      </c>
      <c r="D133" s="137" t="s">
        <v>284</v>
      </c>
      <c r="E133" s="138" t="s">
        <v>5115</v>
      </c>
      <c r="F133" s="139" t="s">
        <v>5116</v>
      </c>
      <c r="G133" s="140" t="s">
        <v>613</v>
      </c>
      <c r="H133" s="141">
        <v>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199</v>
      </c>
      <c r="AT133" s="149" t="s">
        <v>284</v>
      </c>
      <c r="AU133" s="149" t="s">
        <v>85</v>
      </c>
      <c r="AY133" s="17" t="s">
        <v>282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199</v>
      </c>
      <c r="BM133" s="149" t="s">
        <v>5117</v>
      </c>
    </row>
    <row r="134" spans="2:65" s="1" customFormat="1" ht="19.5" x14ac:dyDescent="0.2">
      <c r="B134" s="32"/>
      <c r="D134" s="152" t="s">
        <v>3804</v>
      </c>
      <c r="F134" s="198" t="s">
        <v>5118</v>
      </c>
      <c r="I134" s="199"/>
      <c r="L134" s="32"/>
      <c r="M134" s="200"/>
      <c r="T134" s="56"/>
      <c r="AT134" s="17" t="s">
        <v>3804</v>
      </c>
      <c r="AU134" s="17" t="s">
        <v>85</v>
      </c>
    </row>
    <row r="135" spans="2:65" s="1" customFormat="1" ht="21.75" customHeight="1" x14ac:dyDescent="0.2">
      <c r="B135" s="32"/>
      <c r="C135" s="179" t="s">
        <v>105</v>
      </c>
      <c r="D135" s="179" t="s">
        <v>1020</v>
      </c>
      <c r="E135" s="180" t="s">
        <v>5119</v>
      </c>
      <c r="F135" s="181" t="s">
        <v>5120</v>
      </c>
      <c r="G135" s="182" t="s">
        <v>613</v>
      </c>
      <c r="H135" s="183">
        <v>1</v>
      </c>
      <c r="I135" s="184"/>
      <c r="J135" s="185">
        <f t="shared" ref="J135:J147" si="0">ROUND(I135*H135,2)</f>
        <v>0</v>
      </c>
      <c r="K135" s="186"/>
      <c r="L135" s="187"/>
      <c r="M135" s="188" t="s">
        <v>1</v>
      </c>
      <c r="N135" s="189" t="s">
        <v>41</v>
      </c>
      <c r="P135" s="147">
        <f t="shared" ref="P135:P147" si="1">O135*H135</f>
        <v>0</v>
      </c>
      <c r="Q135" s="147">
        <v>2.7499999999999998E-3</v>
      </c>
      <c r="R135" s="147">
        <f t="shared" ref="R135:R147" si="2">Q135*H135</f>
        <v>2.7499999999999998E-3</v>
      </c>
      <c r="S135" s="147">
        <v>0</v>
      </c>
      <c r="T135" s="148">
        <f t="shared" ref="T135:T147" si="3">S135*H135</f>
        <v>0</v>
      </c>
      <c r="AR135" s="149" t="s">
        <v>498</v>
      </c>
      <c r="AT135" s="149" t="s">
        <v>1020</v>
      </c>
      <c r="AU135" s="149" t="s">
        <v>85</v>
      </c>
      <c r="AY135" s="17" t="s">
        <v>282</v>
      </c>
      <c r="BE135" s="150">
        <f t="shared" ref="BE135:BE147" si="4">IF(N135="základní",J135,0)</f>
        <v>0</v>
      </c>
      <c r="BF135" s="150">
        <f t="shared" ref="BF135:BF147" si="5">IF(N135="snížená",J135,0)</f>
        <v>0</v>
      </c>
      <c r="BG135" s="150">
        <f t="shared" ref="BG135:BG147" si="6">IF(N135="zákl. přenesená",J135,0)</f>
        <v>0</v>
      </c>
      <c r="BH135" s="150">
        <f t="shared" ref="BH135:BH147" si="7">IF(N135="sníž. přenesená",J135,0)</f>
        <v>0</v>
      </c>
      <c r="BI135" s="150">
        <f t="shared" ref="BI135:BI147" si="8">IF(N135="nulová",J135,0)</f>
        <v>0</v>
      </c>
      <c r="BJ135" s="17" t="s">
        <v>83</v>
      </c>
      <c r="BK135" s="150">
        <f t="shared" ref="BK135:BK147" si="9">ROUND(I135*H135,2)</f>
        <v>0</v>
      </c>
      <c r="BL135" s="17" t="s">
        <v>199</v>
      </c>
      <c r="BM135" s="149" t="s">
        <v>5121</v>
      </c>
    </row>
    <row r="136" spans="2:65" s="1" customFormat="1" ht="16.5" customHeight="1" x14ac:dyDescent="0.2">
      <c r="B136" s="32"/>
      <c r="C136" s="179" t="s">
        <v>288</v>
      </c>
      <c r="D136" s="179" t="s">
        <v>1020</v>
      </c>
      <c r="E136" s="180" t="s">
        <v>5122</v>
      </c>
      <c r="F136" s="181" t="s">
        <v>5123</v>
      </c>
      <c r="G136" s="182" t="s">
        <v>613</v>
      </c>
      <c r="H136" s="183">
        <v>1</v>
      </c>
      <c r="I136" s="184"/>
      <c r="J136" s="185">
        <f t="shared" si="0"/>
        <v>0</v>
      </c>
      <c r="K136" s="186"/>
      <c r="L136" s="187"/>
      <c r="M136" s="188" t="s">
        <v>1</v>
      </c>
      <c r="N136" s="189" t="s">
        <v>41</v>
      </c>
      <c r="P136" s="147">
        <f t="shared" si="1"/>
        <v>0</v>
      </c>
      <c r="Q136" s="147">
        <v>1.15E-3</v>
      </c>
      <c r="R136" s="147">
        <f t="shared" si="2"/>
        <v>1.15E-3</v>
      </c>
      <c r="S136" s="147">
        <v>0</v>
      </c>
      <c r="T136" s="148">
        <f t="shared" si="3"/>
        <v>0</v>
      </c>
      <c r="AR136" s="149" t="s">
        <v>498</v>
      </c>
      <c r="AT136" s="149" t="s">
        <v>1020</v>
      </c>
      <c r="AU136" s="149" t="s">
        <v>85</v>
      </c>
      <c r="AY136" s="17" t="s">
        <v>282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199</v>
      </c>
      <c r="BM136" s="149" t="s">
        <v>5124</v>
      </c>
    </row>
    <row r="137" spans="2:65" s="1" customFormat="1" ht="16.5" customHeight="1" x14ac:dyDescent="0.2">
      <c r="B137" s="32"/>
      <c r="C137" s="179" t="s">
        <v>330</v>
      </c>
      <c r="D137" s="179" t="s">
        <v>1020</v>
      </c>
      <c r="E137" s="180" t="s">
        <v>5125</v>
      </c>
      <c r="F137" s="181" t="s">
        <v>5126</v>
      </c>
      <c r="G137" s="182" t="s">
        <v>613</v>
      </c>
      <c r="H137" s="183">
        <v>1</v>
      </c>
      <c r="I137" s="184"/>
      <c r="J137" s="185">
        <f t="shared" si="0"/>
        <v>0</v>
      </c>
      <c r="K137" s="186"/>
      <c r="L137" s="187"/>
      <c r="M137" s="188" t="s">
        <v>1</v>
      </c>
      <c r="N137" s="189" t="s">
        <v>41</v>
      </c>
      <c r="P137" s="147">
        <f t="shared" si="1"/>
        <v>0</v>
      </c>
      <c r="Q137" s="147">
        <v>4.0000000000000003E-5</v>
      </c>
      <c r="R137" s="147">
        <f t="shared" si="2"/>
        <v>4.0000000000000003E-5</v>
      </c>
      <c r="S137" s="147">
        <v>0</v>
      </c>
      <c r="T137" s="148">
        <f t="shared" si="3"/>
        <v>0</v>
      </c>
      <c r="AR137" s="149" t="s">
        <v>498</v>
      </c>
      <c r="AT137" s="149" t="s">
        <v>1020</v>
      </c>
      <c r="AU137" s="149" t="s">
        <v>85</v>
      </c>
      <c r="AY137" s="17" t="s">
        <v>282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199</v>
      </c>
      <c r="BM137" s="149" t="s">
        <v>5127</v>
      </c>
    </row>
    <row r="138" spans="2:65" s="1" customFormat="1" ht="16.5" customHeight="1" x14ac:dyDescent="0.2">
      <c r="B138" s="32"/>
      <c r="C138" s="179" t="s">
        <v>338</v>
      </c>
      <c r="D138" s="179" t="s">
        <v>1020</v>
      </c>
      <c r="E138" s="180" t="s">
        <v>5128</v>
      </c>
      <c r="F138" s="181" t="s">
        <v>5129</v>
      </c>
      <c r="G138" s="182" t="s">
        <v>613</v>
      </c>
      <c r="H138" s="183">
        <v>1</v>
      </c>
      <c r="I138" s="184"/>
      <c r="J138" s="185">
        <f t="shared" si="0"/>
        <v>0</v>
      </c>
      <c r="K138" s="186"/>
      <c r="L138" s="187"/>
      <c r="M138" s="188" t="s">
        <v>1</v>
      </c>
      <c r="N138" s="189" t="s">
        <v>41</v>
      </c>
      <c r="P138" s="147">
        <f t="shared" si="1"/>
        <v>0</v>
      </c>
      <c r="Q138" s="147">
        <v>1.1E-4</v>
      </c>
      <c r="R138" s="147">
        <f t="shared" si="2"/>
        <v>1.1E-4</v>
      </c>
      <c r="S138" s="147">
        <v>0</v>
      </c>
      <c r="T138" s="148">
        <f t="shared" si="3"/>
        <v>0</v>
      </c>
      <c r="AR138" s="149" t="s">
        <v>498</v>
      </c>
      <c r="AT138" s="149" t="s">
        <v>1020</v>
      </c>
      <c r="AU138" s="149" t="s">
        <v>85</v>
      </c>
      <c r="AY138" s="17" t="s">
        <v>282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199</v>
      </c>
      <c r="BM138" s="149" t="s">
        <v>5130</v>
      </c>
    </row>
    <row r="139" spans="2:65" s="1" customFormat="1" ht="16.5" customHeight="1" x14ac:dyDescent="0.2">
      <c r="B139" s="32"/>
      <c r="C139" s="179" t="s">
        <v>343</v>
      </c>
      <c r="D139" s="179" t="s">
        <v>1020</v>
      </c>
      <c r="E139" s="180" t="s">
        <v>5131</v>
      </c>
      <c r="F139" s="181" t="s">
        <v>5132</v>
      </c>
      <c r="G139" s="182" t="s">
        <v>613</v>
      </c>
      <c r="H139" s="183">
        <v>1</v>
      </c>
      <c r="I139" s="184"/>
      <c r="J139" s="185">
        <f t="shared" si="0"/>
        <v>0</v>
      </c>
      <c r="K139" s="186"/>
      <c r="L139" s="187"/>
      <c r="M139" s="188" t="s">
        <v>1</v>
      </c>
      <c r="N139" s="189" t="s">
        <v>41</v>
      </c>
      <c r="P139" s="147">
        <f t="shared" si="1"/>
        <v>0</v>
      </c>
      <c r="Q139" s="147">
        <v>2.0000000000000002E-5</v>
      </c>
      <c r="R139" s="147">
        <f t="shared" si="2"/>
        <v>2.0000000000000002E-5</v>
      </c>
      <c r="S139" s="147">
        <v>0</v>
      </c>
      <c r="T139" s="148">
        <f t="shared" si="3"/>
        <v>0</v>
      </c>
      <c r="AR139" s="149" t="s">
        <v>498</v>
      </c>
      <c r="AT139" s="149" t="s">
        <v>1020</v>
      </c>
      <c r="AU139" s="149" t="s">
        <v>85</v>
      </c>
      <c r="AY139" s="17" t="s">
        <v>282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199</v>
      </c>
      <c r="BM139" s="149" t="s">
        <v>5133</v>
      </c>
    </row>
    <row r="140" spans="2:65" s="1" customFormat="1" ht="16.5" customHeight="1" x14ac:dyDescent="0.2">
      <c r="B140" s="32"/>
      <c r="C140" s="179" t="s">
        <v>350</v>
      </c>
      <c r="D140" s="179" t="s">
        <v>1020</v>
      </c>
      <c r="E140" s="180" t="s">
        <v>5134</v>
      </c>
      <c r="F140" s="181" t="s">
        <v>5135</v>
      </c>
      <c r="G140" s="182" t="s">
        <v>2246</v>
      </c>
      <c r="H140" s="183">
        <v>1</v>
      </c>
      <c r="I140" s="184"/>
      <c r="J140" s="185">
        <f t="shared" si="0"/>
        <v>0</v>
      </c>
      <c r="K140" s="186"/>
      <c r="L140" s="187"/>
      <c r="M140" s="188" t="s">
        <v>1</v>
      </c>
      <c r="N140" s="189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498</v>
      </c>
      <c r="AT140" s="149" t="s">
        <v>1020</v>
      </c>
      <c r="AU140" s="149" t="s">
        <v>85</v>
      </c>
      <c r="AY140" s="17" t="s">
        <v>282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199</v>
      </c>
      <c r="BM140" s="149" t="s">
        <v>5136</v>
      </c>
    </row>
    <row r="141" spans="2:65" s="1" customFormat="1" ht="16.5" customHeight="1" x14ac:dyDescent="0.2">
      <c r="B141" s="32"/>
      <c r="C141" s="179" t="s">
        <v>356</v>
      </c>
      <c r="D141" s="179" t="s">
        <v>1020</v>
      </c>
      <c r="E141" s="180" t="s">
        <v>5137</v>
      </c>
      <c r="F141" s="181" t="s">
        <v>5138</v>
      </c>
      <c r="G141" s="182" t="s">
        <v>2246</v>
      </c>
      <c r="H141" s="183">
        <v>1</v>
      </c>
      <c r="I141" s="184"/>
      <c r="J141" s="185">
        <f t="shared" si="0"/>
        <v>0</v>
      </c>
      <c r="K141" s="186"/>
      <c r="L141" s="187"/>
      <c r="M141" s="188" t="s">
        <v>1</v>
      </c>
      <c r="N141" s="189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498</v>
      </c>
      <c r="AT141" s="149" t="s">
        <v>1020</v>
      </c>
      <c r="AU141" s="149" t="s">
        <v>85</v>
      </c>
      <c r="AY141" s="17" t="s">
        <v>282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199</v>
      </c>
      <c r="BM141" s="149" t="s">
        <v>5139</v>
      </c>
    </row>
    <row r="142" spans="2:65" s="1" customFormat="1" ht="16.5" customHeight="1" x14ac:dyDescent="0.2">
      <c r="B142" s="32"/>
      <c r="C142" s="179" t="s">
        <v>361</v>
      </c>
      <c r="D142" s="179" t="s">
        <v>1020</v>
      </c>
      <c r="E142" s="180" t="s">
        <v>5140</v>
      </c>
      <c r="F142" s="181" t="s">
        <v>5141</v>
      </c>
      <c r="G142" s="182" t="s">
        <v>2246</v>
      </c>
      <c r="H142" s="183">
        <v>1</v>
      </c>
      <c r="I142" s="184"/>
      <c r="J142" s="185">
        <f t="shared" si="0"/>
        <v>0</v>
      </c>
      <c r="K142" s="186"/>
      <c r="L142" s="187"/>
      <c r="M142" s="188" t="s">
        <v>1</v>
      </c>
      <c r="N142" s="189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498</v>
      </c>
      <c r="AT142" s="149" t="s">
        <v>1020</v>
      </c>
      <c r="AU142" s="149" t="s">
        <v>85</v>
      </c>
      <c r="AY142" s="17" t="s">
        <v>282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199</v>
      </c>
      <c r="BM142" s="149" t="s">
        <v>5142</v>
      </c>
    </row>
    <row r="143" spans="2:65" s="1" customFormat="1" ht="16.5" customHeight="1" x14ac:dyDescent="0.2">
      <c r="B143" s="32"/>
      <c r="C143" s="179" t="s">
        <v>185</v>
      </c>
      <c r="D143" s="179" t="s">
        <v>1020</v>
      </c>
      <c r="E143" s="180" t="s">
        <v>5143</v>
      </c>
      <c r="F143" s="181" t="s">
        <v>5144</v>
      </c>
      <c r="G143" s="182" t="s">
        <v>2246</v>
      </c>
      <c r="H143" s="183">
        <v>4</v>
      </c>
      <c r="I143" s="184"/>
      <c r="J143" s="185">
        <f t="shared" si="0"/>
        <v>0</v>
      </c>
      <c r="K143" s="186"/>
      <c r="L143" s="187"/>
      <c r="M143" s="188" t="s">
        <v>1</v>
      </c>
      <c r="N143" s="189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498</v>
      </c>
      <c r="AT143" s="149" t="s">
        <v>1020</v>
      </c>
      <c r="AU143" s="149" t="s">
        <v>85</v>
      </c>
      <c r="AY143" s="17" t="s">
        <v>282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199</v>
      </c>
      <c r="BM143" s="149" t="s">
        <v>5145</v>
      </c>
    </row>
    <row r="144" spans="2:65" s="1" customFormat="1" ht="16.5" customHeight="1" x14ac:dyDescent="0.2">
      <c r="B144" s="32"/>
      <c r="C144" s="179" t="s">
        <v>188</v>
      </c>
      <c r="D144" s="179" t="s">
        <v>1020</v>
      </c>
      <c r="E144" s="180" t="s">
        <v>5146</v>
      </c>
      <c r="F144" s="181" t="s">
        <v>5147</v>
      </c>
      <c r="G144" s="182" t="s">
        <v>2246</v>
      </c>
      <c r="H144" s="183">
        <v>1</v>
      </c>
      <c r="I144" s="184"/>
      <c r="J144" s="185">
        <f t="shared" si="0"/>
        <v>0</v>
      </c>
      <c r="K144" s="186"/>
      <c r="L144" s="187"/>
      <c r="M144" s="188" t="s">
        <v>1</v>
      </c>
      <c r="N144" s="189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498</v>
      </c>
      <c r="AT144" s="149" t="s">
        <v>1020</v>
      </c>
      <c r="AU144" s="149" t="s">
        <v>85</v>
      </c>
      <c r="AY144" s="17" t="s">
        <v>282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199</v>
      </c>
      <c r="BM144" s="149" t="s">
        <v>5148</v>
      </c>
    </row>
    <row r="145" spans="2:65" s="1" customFormat="1" ht="16.5" customHeight="1" x14ac:dyDescent="0.2">
      <c r="B145" s="32"/>
      <c r="C145" s="179" t="s">
        <v>191</v>
      </c>
      <c r="D145" s="179" t="s">
        <v>1020</v>
      </c>
      <c r="E145" s="180" t="s">
        <v>5149</v>
      </c>
      <c r="F145" s="181" t="s">
        <v>5150</v>
      </c>
      <c r="G145" s="182" t="s">
        <v>2246</v>
      </c>
      <c r="H145" s="183">
        <v>1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199</v>
      </c>
      <c r="BM145" s="149" t="s">
        <v>5151</v>
      </c>
    </row>
    <row r="146" spans="2:65" s="1" customFormat="1" ht="24.2" customHeight="1" x14ac:dyDescent="0.2">
      <c r="B146" s="32"/>
      <c r="C146" s="137" t="s">
        <v>194</v>
      </c>
      <c r="D146" s="137" t="s">
        <v>284</v>
      </c>
      <c r="E146" s="138" t="s">
        <v>5152</v>
      </c>
      <c r="F146" s="139" t="s">
        <v>5153</v>
      </c>
      <c r="G146" s="140" t="s">
        <v>613</v>
      </c>
      <c r="H146" s="141">
        <v>1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199</v>
      </c>
      <c r="AT146" s="149" t="s">
        <v>284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199</v>
      </c>
      <c r="BM146" s="149" t="s">
        <v>5154</v>
      </c>
    </row>
    <row r="147" spans="2:65" s="1" customFormat="1" ht="16.5" customHeight="1" x14ac:dyDescent="0.2">
      <c r="B147" s="32"/>
      <c r="C147" s="137" t="s">
        <v>8</v>
      </c>
      <c r="D147" s="137" t="s">
        <v>284</v>
      </c>
      <c r="E147" s="138" t="s">
        <v>5155</v>
      </c>
      <c r="F147" s="139" t="s">
        <v>5156</v>
      </c>
      <c r="G147" s="140" t="s">
        <v>613</v>
      </c>
      <c r="H147" s="141">
        <v>1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199</v>
      </c>
      <c r="AT147" s="149" t="s">
        <v>284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199</v>
      </c>
      <c r="BM147" s="149" t="s">
        <v>5157</v>
      </c>
    </row>
    <row r="148" spans="2:65" s="1" customFormat="1" ht="19.5" x14ac:dyDescent="0.2">
      <c r="B148" s="32"/>
      <c r="D148" s="152" t="s">
        <v>3804</v>
      </c>
      <c r="F148" s="198" t="s">
        <v>5118</v>
      </c>
      <c r="I148" s="199"/>
      <c r="L148" s="32"/>
      <c r="M148" s="200"/>
      <c r="T148" s="56"/>
      <c r="AT148" s="17" t="s">
        <v>3804</v>
      </c>
      <c r="AU148" s="17" t="s">
        <v>85</v>
      </c>
    </row>
    <row r="149" spans="2:65" s="1" customFormat="1" ht="21.75" customHeight="1" x14ac:dyDescent="0.2">
      <c r="B149" s="32"/>
      <c r="C149" s="179" t="s">
        <v>199</v>
      </c>
      <c r="D149" s="179" t="s">
        <v>1020</v>
      </c>
      <c r="E149" s="180" t="s">
        <v>5119</v>
      </c>
      <c r="F149" s="181" t="s">
        <v>5120</v>
      </c>
      <c r="G149" s="182" t="s">
        <v>613</v>
      </c>
      <c r="H149" s="183">
        <v>1</v>
      </c>
      <c r="I149" s="184"/>
      <c r="J149" s="185">
        <f t="shared" ref="J149:J160" si="10">ROUND(I149*H149,2)</f>
        <v>0</v>
      </c>
      <c r="K149" s="186"/>
      <c r="L149" s="187"/>
      <c r="M149" s="188" t="s">
        <v>1</v>
      </c>
      <c r="N149" s="189" t="s">
        <v>41</v>
      </c>
      <c r="P149" s="147">
        <f t="shared" ref="P149:P160" si="11">O149*H149</f>
        <v>0</v>
      </c>
      <c r="Q149" s="147">
        <v>2.7499999999999998E-3</v>
      </c>
      <c r="R149" s="147">
        <f t="shared" ref="R149:R160" si="12">Q149*H149</f>
        <v>2.7499999999999998E-3</v>
      </c>
      <c r="S149" s="147">
        <v>0</v>
      </c>
      <c r="T149" s="148">
        <f t="shared" ref="T149:T160" si="13">S149*H149</f>
        <v>0</v>
      </c>
      <c r="AR149" s="149" t="s">
        <v>498</v>
      </c>
      <c r="AT149" s="149" t="s">
        <v>1020</v>
      </c>
      <c r="AU149" s="149" t="s">
        <v>85</v>
      </c>
      <c r="AY149" s="17" t="s">
        <v>282</v>
      </c>
      <c r="BE149" s="150">
        <f t="shared" ref="BE149:BE160" si="14">IF(N149="základní",J149,0)</f>
        <v>0</v>
      </c>
      <c r="BF149" s="150">
        <f t="shared" ref="BF149:BF160" si="15">IF(N149="snížená",J149,0)</f>
        <v>0</v>
      </c>
      <c r="BG149" s="150">
        <f t="shared" ref="BG149:BG160" si="16">IF(N149="zákl. přenesená",J149,0)</f>
        <v>0</v>
      </c>
      <c r="BH149" s="150">
        <f t="shared" ref="BH149:BH160" si="17">IF(N149="sníž. přenesená",J149,0)</f>
        <v>0</v>
      </c>
      <c r="BI149" s="150">
        <f t="shared" ref="BI149:BI160" si="18">IF(N149="nulová",J149,0)</f>
        <v>0</v>
      </c>
      <c r="BJ149" s="17" t="s">
        <v>83</v>
      </c>
      <c r="BK149" s="150">
        <f t="shared" ref="BK149:BK160" si="19">ROUND(I149*H149,2)</f>
        <v>0</v>
      </c>
      <c r="BL149" s="17" t="s">
        <v>199</v>
      </c>
      <c r="BM149" s="149" t="s">
        <v>5158</v>
      </c>
    </row>
    <row r="150" spans="2:65" s="1" customFormat="1" ht="16.5" customHeight="1" x14ac:dyDescent="0.2">
      <c r="B150" s="32"/>
      <c r="C150" s="179" t="s">
        <v>202</v>
      </c>
      <c r="D150" s="179" t="s">
        <v>1020</v>
      </c>
      <c r="E150" s="180" t="s">
        <v>5122</v>
      </c>
      <c r="F150" s="181" t="s">
        <v>5123</v>
      </c>
      <c r="G150" s="182" t="s">
        <v>613</v>
      </c>
      <c r="H150" s="183">
        <v>1</v>
      </c>
      <c r="I150" s="184"/>
      <c r="J150" s="185">
        <f t="shared" si="10"/>
        <v>0</v>
      </c>
      <c r="K150" s="186"/>
      <c r="L150" s="187"/>
      <c r="M150" s="188" t="s">
        <v>1</v>
      </c>
      <c r="N150" s="189" t="s">
        <v>41</v>
      </c>
      <c r="P150" s="147">
        <f t="shared" si="11"/>
        <v>0</v>
      </c>
      <c r="Q150" s="147">
        <v>1.15E-3</v>
      </c>
      <c r="R150" s="147">
        <f t="shared" si="12"/>
        <v>1.15E-3</v>
      </c>
      <c r="S150" s="147">
        <v>0</v>
      </c>
      <c r="T150" s="148">
        <f t="shared" si="13"/>
        <v>0</v>
      </c>
      <c r="AR150" s="149" t="s">
        <v>498</v>
      </c>
      <c r="AT150" s="149" t="s">
        <v>1020</v>
      </c>
      <c r="AU150" s="149" t="s">
        <v>85</v>
      </c>
      <c r="AY150" s="17" t="s">
        <v>282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199</v>
      </c>
      <c r="BM150" s="149" t="s">
        <v>5159</v>
      </c>
    </row>
    <row r="151" spans="2:65" s="1" customFormat="1" ht="16.5" customHeight="1" x14ac:dyDescent="0.2">
      <c r="B151" s="32"/>
      <c r="C151" s="179" t="s">
        <v>205</v>
      </c>
      <c r="D151" s="179" t="s">
        <v>1020</v>
      </c>
      <c r="E151" s="180" t="s">
        <v>5125</v>
      </c>
      <c r="F151" s="181" t="s">
        <v>5126</v>
      </c>
      <c r="G151" s="182" t="s">
        <v>613</v>
      </c>
      <c r="H151" s="183">
        <v>1</v>
      </c>
      <c r="I151" s="184"/>
      <c r="J151" s="185">
        <f t="shared" si="10"/>
        <v>0</v>
      </c>
      <c r="K151" s="186"/>
      <c r="L151" s="187"/>
      <c r="M151" s="188" t="s">
        <v>1</v>
      </c>
      <c r="N151" s="189" t="s">
        <v>41</v>
      </c>
      <c r="P151" s="147">
        <f t="shared" si="11"/>
        <v>0</v>
      </c>
      <c r="Q151" s="147">
        <v>4.0000000000000003E-5</v>
      </c>
      <c r="R151" s="147">
        <f t="shared" si="12"/>
        <v>4.0000000000000003E-5</v>
      </c>
      <c r="S151" s="147">
        <v>0</v>
      </c>
      <c r="T151" s="148">
        <f t="shared" si="13"/>
        <v>0</v>
      </c>
      <c r="AR151" s="149" t="s">
        <v>498</v>
      </c>
      <c r="AT151" s="149" t="s">
        <v>1020</v>
      </c>
      <c r="AU151" s="149" t="s">
        <v>85</v>
      </c>
      <c r="AY151" s="17" t="s">
        <v>282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199</v>
      </c>
      <c r="BM151" s="149" t="s">
        <v>5160</v>
      </c>
    </row>
    <row r="152" spans="2:65" s="1" customFormat="1" ht="16.5" customHeight="1" x14ac:dyDescent="0.2">
      <c r="B152" s="32"/>
      <c r="C152" s="179" t="s">
        <v>416</v>
      </c>
      <c r="D152" s="179" t="s">
        <v>1020</v>
      </c>
      <c r="E152" s="180" t="s">
        <v>5128</v>
      </c>
      <c r="F152" s="181" t="s">
        <v>5129</v>
      </c>
      <c r="G152" s="182" t="s">
        <v>613</v>
      </c>
      <c r="H152" s="183">
        <v>1</v>
      </c>
      <c r="I152" s="184"/>
      <c r="J152" s="185">
        <f t="shared" si="10"/>
        <v>0</v>
      </c>
      <c r="K152" s="186"/>
      <c r="L152" s="187"/>
      <c r="M152" s="188" t="s">
        <v>1</v>
      </c>
      <c r="N152" s="189" t="s">
        <v>41</v>
      </c>
      <c r="P152" s="147">
        <f t="shared" si="11"/>
        <v>0</v>
      </c>
      <c r="Q152" s="147">
        <v>1.1E-4</v>
      </c>
      <c r="R152" s="147">
        <f t="shared" si="12"/>
        <v>1.1E-4</v>
      </c>
      <c r="S152" s="147">
        <v>0</v>
      </c>
      <c r="T152" s="148">
        <f t="shared" si="13"/>
        <v>0</v>
      </c>
      <c r="AR152" s="149" t="s">
        <v>498</v>
      </c>
      <c r="AT152" s="149" t="s">
        <v>1020</v>
      </c>
      <c r="AU152" s="149" t="s">
        <v>85</v>
      </c>
      <c r="AY152" s="17" t="s">
        <v>282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199</v>
      </c>
      <c r="BM152" s="149" t="s">
        <v>5161</v>
      </c>
    </row>
    <row r="153" spans="2:65" s="1" customFormat="1" ht="16.5" customHeight="1" x14ac:dyDescent="0.2">
      <c r="B153" s="32"/>
      <c r="C153" s="179" t="s">
        <v>208</v>
      </c>
      <c r="D153" s="179" t="s">
        <v>1020</v>
      </c>
      <c r="E153" s="180" t="s">
        <v>5131</v>
      </c>
      <c r="F153" s="181" t="s">
        <v>5132</v>
      </c>
      <c r="G153" s="182" t="s">
        <v>613</v>
      </c>
      <c r="H153" s="183">
        <v>1</v>
      </c>
      <c r="I153" s="184"/>
      <c r="J153" s="185">
        <f t="shared" si="10"/>
        <v>0</v>
      </c>
      <c r="K153" s="186"/>
      <c r="L153" s="187"/>
      <c r="M153" s="188" t="s">
        <v>1</v>
      </c>
      <c r="N153" s="189" t="s">
        <v>41</v>
      </c>
      <c r="P153" s="147">
        <f t="shared" si="11"/>
        <v>0</v>
      </c>
      <c r="Q153" s="147">
        <v>2.0000000000000002E-5</v>
      </c>
      <c r="R153" s="147">
        <f t="shared" si="12"/>
        <v>2.0000000000000002E-5</v>
      </c>
      <c r="S153" s="147">
        <v>0</v>
      </c>
      <c r="T153" s="148">
        <f t="shared" si="13"/>
        <v>0</v>
      </c>
      <c r="AR153" s="149" t="s">
        <v>498</v>
      </c>
      <c r="AT153" s="149" t="s">
        <v>1020</v>
      </c>
      <c r="AU153" s="149" t="s">
        <v>85</v>
      </c>
      <c r="AY153" s="17" t="s">
        <v>282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199</v>
      </c>
      <c r="BM153" s="149" t="s">
        <v>5162</v>
      </c>
    </row>
    <row r="154" spans="2:65" s="1" customFormat="1" ht="16.5" customHeight="1" x14ac:dyDescent="0.2">
      <c r="B154" s="32"/>
      <c r="C154" s="179" t="s">
        <v>7</v>
      </c>
      <c r="D154" s="179" t="s">
        <v>1020</v>
      </c>
      <c r="E154" s="180" t="s">
        <v>5134</v>
      </c>
      <c r="F154" s="181" t="s">
        <v>5135</v>
      </c>
      <c r="G154" s="182" t="s">
        <v>2246</v>
      </c>
      <c r="H154" s="183">
        <v>1</v>
      </c>
      <c r="I154" s="184"/>
      <c r="J154" s="185">
        <f t="shared" si="10"/>
        <v>0</v>
      </c>
      <c r="K154" s="186"/>
      <c r="L154" s="187"/>
      <c r="M154" s="188" t="s">
        <v>1</v>
      </c>
      <c r="N154" s="189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498</v>
      </c>
      <c r="AT154" s="149" t="s">
        <v>1020</v>
      </c>
      <c r="AU154" s="149" t="s">
        <v>85</v>
      </c>
      <c r="AY154" s="17" t="s">
        <v>282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199</v>
      </c>
      <c r="BM154" s="149" t="s">
        <v>5163</v>
      </c>
    </row>
    <row r="155" spans="2:65" s="1" customFormat="1" ht="16.5" customHeight="1" x14ac:dyDescent="0.2">
      <c r="B155" s="32"/>
      <c r="C155" s="179" t="s">
        <v>222</v>
      </c>
      <c r="D155" s="179" t="s">
        <v>1020</v>
      </c>
      <c r="E155" s="180" t="s">
        <v>5137</v>
      </c>
      <c r="F155" s="181" t="s">
        <v>5138</v>
      </c>
      <c r="G155" s="182" t="s">
        <v>2246</v>
      </c>
      <c r="H155" s="183">
        <v>1</v>
      </c>
      <c r="I155" s="184"/>
      <c r="J155" s="185">
        <f t="shared" si="10"/>
        <v>0</v>
      </c>
      <c r="K155" s="186"/>
      <c r="L155" s="187"/>
      <c r="M155" s="188" t="s">
        <v>1</v>
      </c>
      <c r="N155" s="189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498</v>
      </c>
      <c r="AT155" s="149" t="s">
        <v>1020</v>
      </c>
      <c r="AU155" s="149" t="s">
        <v>85</v>
      </c>
      <c r="AY155" s="17" t="s">
        <v>282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199</v>
      </c>
      <c r="BM155" s="149" t="s">
        <v>5164</v>
      </c>
    </row>
    <row r="156" spans="2:65" s="1" customFormat="1" ht="16.5" customHeight="1" x14ac:dyDescent="0.2">
      <c r="B156" s="32"/>
      <c r="C156" s="179" t="s">
        <v>447</v>
      </c>
      <c r="D156" s="179" t="s">
        <v>1020</v>
      </c>
      <c r="E156" s="180" t="s">
        <v>5140</v>
      </c>
      <c r="F156" s="181" t="s">
        <v>5141</v>
      </c>
      <c r="G156" s="182" t="s">
        <v>2246</v>
      </c>
      <c r="H156" s="183">
        <v>1</v>
      </c>
      <c r="I156" s="184"/>
      <c r="J156" s="185">
        <f t="shared" si="10"/>
        <v>0</v>
      </c>
      <c r="K156" s="186"/>
      <c r="L156" s="187"/>
      <c r="M156" s="188" t="s">
        <v>1</v>
      </c>
      <c r="N156" s="189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498</v>
      </c>
      <c r="AT156" s="149" t="s">
        <v>1020</v>
      </c>
      <c r="AU156" s="149" t="s">
        <v>85</v>
      </c>
      <c r="AY156" s="17" t="s">
        <v>282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199</v>
      </c>
      <c r="BM156" s="149" t="s">
        <v>5165</v>
      </c>
    </row>
    <row r="157" spans="2:65" s="1" customFormat="1" ht="16.5" customHeight="1" x14ac:dyDescent="0.2">
      <c r="B157" s="32"/>
      <c r="C157" s="179" t="s">
        <v>453</v>
      </c>
      <c r="D157" s="179" t="s">
        <v>1020</v>
      </c>
      <c r="E157" s="180" t="s">
        <v>5143</v>
      </c>
      <c r="F157" s="181" t="s">
        <v>5144</v>
      </c>
      <c r="G157" s="182" t="s">
        <v>2246</v>
      </c>
      <c r="H157" s="183">
        <v>4</v>
      </c>
      <c r="I157" s="184"/>
      <c r="J157" s="185">
        <f t="shared" si="10"/>
        <v>0</v>
      </c>
      <c r="K157" s="186"/>
      <c r="L157" s="187"/>
      <c r="M157" s="188" t="s">
        <v>1</v>
      </c>
      <c r="N157" s="189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498</v>
      </c>
      <c r="AT157" s="149" t="s">
        <v>1020</v>
      </c>
      <c r="AU157" s="149" t="s">
        <v>85</v>
      </c>
      <c r="AY157" s="17" t="s">
        <v>282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199</v>
      </c>
      <c r="BM157" s="149" t="s">
        <v>5166</v>
      </c>
    </row>
    <row r="158" spans="2:65" s="1" customFormat="1" ht="16.5" customHeight="1" x14ac:dyDescent="0.2">
      <c r="B158" s="32"/>
      <c r="C158" s="179" t="s">
        <v>459</v>
      </c>
      <c r="D158" s="179" t="s">
        <v>1020</v>
      </c>
      <c r="E158" s="180" t="s">
        <v>5149</v>
      </c>
      <c r="F158" s="181" t="s">
        <v>5150</v>
      </c>
      <c r="G158" s="182" t="s">
        <v>2246</v>
      </c>
      <c r="H158" s="183">
        <v>1</v>
      </c>
      <c r="I158" s="184"/>
      <c r="J158" s="185">
        <f t="shared" si="10"/>
        <v>0</v>
      </c>
      <c r="K158" s="186"/>
      <c r="L158" s="187"/>
      <c r="M158" s="188" t="s">
        <v>1</v>
      </c>
      <c r="N158" s="189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498</v>
      </c>
      <c r="AT158" s="149" t="s">
        <v>1020</v>
      </c>
      <c r="AU158" s="149" t="s">
        <v>85</v>
      </c>
      <c r="AY158" s="17" t="s">
        <v>282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199</v>
      </c>
      <c r="BM158" s="149" t="s">
        <v>5167</v>
      </c>
    </row>
    <row r="159" spans="2:65" s="1" customFormat="1" ht="24.2" customHeight="1" x14ac:dyDescent="0.2">
      <c r="B159" s="32"/>
      <c r="C159" s="137" t="s">
        <v>463</v>
      </c>
      <c r="D159" s="137" t="s">
        <v>284</v>
      </c>
      <c r="E159" s="138" t="s">
        <v>5168</v>
      </c>
      <c r="F159" s="139" t="s">
        <v>5169</v>
      </c>
      <c r="G159" s="140" t="s">
        <v>613</v>
      </c>
      <c r="H159" s="141">
        <v>1</v>
      </c>
      <c r="I159" s="142"/>
      <c r="J159" s="143">
        <f t="shared" si="10"/>
        <v>0</v>
      </c>
      <c r="K159" s="144"/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199</v>
      </c>
      <c r="AT159" s="149" t="s">
        <v>284</v>
      </c>
      <c r="AU159" s="149" t="s">
        <v>85</v>
      </c>
      <c r="AY159" s="17" t="s">
        <v>282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199</v>
      </c>
      <c r="BM159" s="149" t="s">
        <v>5170</v>
      </c>
    </row>
    <row r="160" spans="2:65" s="1" customFormat="1" ht="16.5" customHeight="1" x14ac:dyDescent="0.2">
      <c r="B160" s="32"/>
      <c r="C160" s="137" t="s">
        <v>468</v>
      </c>
      <c r="D160" s="137" t="s">
        <v>284</v>
      </c>
      <c r="E160" s="138" t="s">
        <v>5171</v>
      </c>
      <c r="F160" s="139" t="s">
        <v>5172</v>
      </c>
      <c r="G160" s="140" t="s">
        <v>613</v>
      </c>
      <c r="H160" s="141">
        <v>1</v>
      </c>
      <c r="I160" s="142"/>
      <c r="J160" s="143">
        <f t="shared" si="10"/>
        <v>0</v>
      </c>
      <c r="K160" s="144"/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199</v>
      </c>
      <c r="BM160" s="149" t="s">
        <v>5173</v>
      </c>
    </row>
    <row r="161" spans="2:65" s="1" customFormat="1" ht="19.5" x14ac:dyDescent="0.2">
      <c r="B161" s="32"/>
      <c r="D161" s="152" t="s">
        <v>3804</v>
      </c>
      <c r="F161" s="198" t="s">
        <v>5118</v>
      </c>
      <c r="I161" s="199"/>
      <c r="L161" s="32"/>
      <c r="M161" s="200"/>
      <c r="T161" s="56"/>
      <c r="AT161" s="17" t="s">
        <v>3804</v>
      </c>
      <c r="AU161" s="17" t="s">
        <v>85</v>
      </c>
    </row>
    <row r="162" spans="2:65" s="1" customFormat="1" ht="16.5" customHeight="1" x14ac:dyDescent="0.2">
      <c r="B162" s="32"/>
      <c r="C162" s="179" t="s">
        <v>476</v>
      </c>
      <c r="D162" s="179" t="s">
        <v>1020</v>
      </c>
      <c r="E162" s="180" t="s">
        <v>5174</v>
      </c>
      <c r="F162" s="181" t="s">
        <v>5175</v>
      </c>
      <c r="G162" s="182" t="s">
        <v>2246</v>
      </c>
      <c r="H162" s="183">
        <v>1</v>
      </c>
      <c r="I162" s="184"/>
      <c r="J162" s="185">
        <f t="shared" ref="J162:J174" si="20">ROUND(I162*H162,2)</f>
        <v>0</v>
      </c>
      <c r="K162" s="186"/>
      <c r="L162" s="187"/>
      <c r="M162" s="188" t="s">
        <v>1</v>
      </c>
      <c r="N162" s="189" t="s">
        <v>41</v>
      </c>
      <c r="P162" s="147">
        <f t="shared" ref="P162:P174" si="21">O162*H162</f>
        <v>0</v>
      </c>
      <c r="Q162" s="147">
        <v>0</v>
      </c>
      <c r="R162" s="147">
        <f t="shared" ref="R162:R174" si="22">Q162*H162</f>
        <v>0</v>
      </c>
      <c r="S162" s="147">
        <v>0</v>
      </c>
      <c r="T162" s="148">
        <f t="shared" ref="T162:T174" si="23">S162*H162</f>
        <v>0</v>
      </c>
      <c r="AR162" s="149" t="s">
        <v>498</v>
      </c>
      <c r="AT162" s="149" t="s">
        <v>1020</v>
      </c>
      <c r="AU162" s="149" t="s">
        <v>85</v>
      </c>
      <c r="AY162" s="17" t="s">
        <v>282</v>
      </c>
      <c r="BE162" s="150">
        <f t="shared" ref="BE162:BE174" si="24">IF(N162="základní",J162,0)</f>
        <v>0</v>
      </c>
      <c r="BF162" s="150">
        <f t="shared" ref="BF162:BF174" si="25">IF(N162="snížená",J162,0)</f>
        <v>0</v>
      </c>
      <c r="BG162" s="150">
        <f t="shared" ref="BG162:BG174" si="26">IF(N162="zákl. přenesená",J162,0)</f>
        <v>0</v>
      </c>
      <c r="BH162" s="150">
        <f t="shared" ref="BH162:BH174" si="27">IF(N162="sníž. přenesená",J162,0)</f>
        <v>0</v>
      </c>
      <c r="BI162" s="150">
        <f t="shared" ref="BI162:BI174" si="28">IF(N162="nulová",J162,0)</f>
        <v>0</v>
      </c>
      <c r="BJ162" s="17" t="s">
        <v>83</v>
      </c>
      <c r="BK162" s="150">
        <f t="shared" ref="BK162:BK174" si="29">ROUND(I162*H162,2)</f>
        <v>0</v>
      </c>
      <c r="BL162" s="17" t="s">
        <v>199</v>
      </c>
      <c r="BM162" s="149" t="s">
        <v>5176</v>
      </c>
    </row>
    <row r="163" spans="2:65" s="1" customFormat="1" ht="16.5" customHeight="1" x14ac:dyDescent="0.2">
      <c r="B163" s="32"/>
      <c r="C163" s="179" t="s">
        <v>482</v>
      </c>
      <c r="D163" s="179" t="s">
        <v>1020</v>
      </c>
      <c r="E163" s="180" t="s">
        <v>5125</v>
      </c>
      <c r="F163" s="181" t="s">
        <v>5126</v>
      </c>
      <c r="G163" s="182" t="s">
        <v>613</v>
      </c>
      <c r="H163" s="183">
        <v>1</v>
      </c>
      <c r="I163" s="184"/>
      <c r="J163" s="185">
        <f t="shared" si="20"/>
        <v>0</v>
      </c>
      <c r="K163" s="186"/>
      <c r="L163" s="187"/>
      <c r="M163" s="188" t="s">
        <v>1</v>
      </c>
      <c r="N163" s="189" t="s">
        <v>41</v>
      </c>
      <c r="P163" s="147">
        <f t="shared" si="21"/>
        <v>0</v>
      </c>
      <c r="Q163" s="147">
        <v>4.0000000000000003E-5</v>
      </c>
      <c r="R163" s="147">
        <f t="shared" si="22"/>
        <v>4.0000000000000003E-5</v>
      </c>
      <c r="S163" s="147">
        <v>0</v>
      </c>
      <c r="T163" s="148">
        <f t="shared" si="23"/>
        <v>0</v>
      </c>
      <c r="AR163" s="149" t="s">
        <v>498</v>
      </c>
      <c r="AT163" s="149" t="s">
        <v>1020</v>
      </c>
      <c r="AU163" s="149" t="s">
        <v>85</v>
      </c>
      <c r="AY163" s="17" t="s">
        <v>282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199</v>
      </c>
      <c r="BM163" s="149" t="s">
        <v>5177</v>
      </c>
    </row>
    <row r="164" spans="2:65" s="1" customFormat="1" ht="16.5" customHeight="1" x14ac:dyDescent="0.2">
      <c r="B164" s="32"/>
      <c r="C164" s="179" t="s">
        <v>487</v>
      </c>
      <c r="D164" s="179" t="s">
        <v>1020</v>
      </c>
      <c r="E164" s="180" t="s">
        <v>5128</v>
      </c>
      <c r="F164" s="181" t="s">
        <v>5129</v>
      </c>
      <c r="G164" s="182" t="s">
        <v>613</v>
      </c>
      <c r="H164" s="183">
        <v>1</v>
      </c>
      <c r="I164" s="184"/>
      <c r="J164" s="185">
        <f t="shared" si="20"/>
        <v>0</v>
      </c>
      <c r="K164" s="186"/>
      <c r="L164" s="187"/>
      <c r="M164" s="188" t="s">
        <v>1</v>
      </c>
      <c r="N164" s="189" t="s">
        <v>41</v>
      </c>
      <c r="P164" s="147">
        <f t="shared" si="21"/>
        <v>0</v>
      </c>
      <c r="Q164" s="147">
        <v>1.1E-4</v>
      </c>
      <c r="R164" s="147">
        <f t="shared" si="22"/>
        <v>1.1E-4</v>
      </c>
      <c r="S164" s="147">
        <v>0</v>
      </c>
      <c r="T164" s="148">
        <f t="shared" si="23"/>
        <v>0</v>
      </c>
      <c r="AR164" s="149" t="s">
        <v>498</v>
      </c>
      <c r="AT164" s="149" t="s">
        <v>1020</v>
      </c>
      <c r="AU164" s="149" t="s">
        <v>85</v>
      </c>
      <c r="AY164" s="17" t="s">
        <v>282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199</v>
      </c>
      <c r="BM164" s="149" t="s">
        <v>5178</v>
      </c>
    </row>
    <row r="165" spans="2:65" s="1" customFormat="1" ht="16.5" customHeight="1" x14ac:dyDescent="0.2">
      <c r="B165" s="32"/>
      <c r="C165" s="179" t="s">
        <v>493</v>
      </c>
      <c r="D165" s="179" t="s">
        <v>1020</v>
      </c>
      <c r="E165" s="180" t="s">
        <v>5131</v>
      </c>
      <c r="F165" s="181" t="s">
        <v>5132</v>
      </c>
      <c r="G165" s="182" t="s">
        <v>613</v>
      </c>
      <c r="H165" s="183">
        <v>1</v>
      </c>
      <c r="I165" s="184"/>
      <c r="J165" s="185">
        <f t="shared" si="20"/>
        <v>0</v>
      </c>
      <c r="K165" s="186"/>
      <c r="L165" s="187"/>
      <c r="M165" s="188" t="s">
        <v>1</v>
      </c>
      <c r="N165" s="189" t="s">
        <v>41</v>
      </c>
      <c r="P165" s="147">
        <f t="shared" si="21"/>
        <v>0</v>
      </c>
      <c r="Q165" s="147">
        <v>2.0000000000000002E-5</v>
      </c>
      <c r="R165" s="147">
        <f t="shared" si="22"/>
        <v>2.0000000000000002E-5</v>
      </c>
      <c r="S165" s="147">
        <v>0</v>
      </c>
      <c r="T165" s="148">
        <f t="shared" si="23"/>
        <v>0</v>
      </c>
      <c r="AR165" s="149" t="s">
        <v>498</v>
      </c>
      <c r="AT165" s="149" t="s">
        <v>1020</v>
      </c>
      <c r="AU165" s="149" t="s">
        <v>85</v>
      </c>
      <c r="AY165" s="17" t="s">
        <v>282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199</v>
      </c>
      <c r="BM165" s="149" t="s">
        <v>5179</v>
      </c>
    </row>
    <row r="166" spans="2:65" s="1" customFormat="1" ht="16.5" customHeight="1" x14ac:dyDescent="0.2">
      <c r="B166" s="32"/>
      <c r="C166" s="179" t="s">
        <v>498</v>
      </c>
      <c r="D166" s="179" t="s">
        <v>1020</v>
      </c>
      <c r="E166" s="180" t="s">
        <v>5134</v>
      </c>
      <c r="F166" s="181" t="s">
        <v>5135</v>
      </c>
      <c r="G166" s="182" t="s">
        <v>2246</v>
      </c>
      <c r="H166" s="183">
        <v>1</v>
      </c>
      <c r="I166" s="184"/>
      <c r="J166" s="185">
        <f t="shared" si="20"/>
        <v>0</v>
      </c>
      <c r="K166" s="186"/>
      <c r="L166" s="187"/>
      <c r="M166" s="188" t="s">
        <v>1</v>
      </c>
      <c r="N166" s="189" t="s">
        <v>41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498</v>
      </c>
      <c r="AT166" s="149" t="s">
        <v>1020</v>
      </c>
      <c r="AU166" s="149" t="s">
        <v>85</v>
      </c>
      <c r="AY166" s="17" t="s">
        <v>282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199</v>
      </c>
      <c r="BM166" s="149" t="s">
        <v>5180</v>
      </c>
    </row>
    <row r="167" spans="2:65" s="1" customFormat="1" ht="16.5" customHeight="1" x14ac:dyDescent="0.2">
      <c r="B167" s="32"/>
      <c r="C167" s="179" t="s">
        <v>503</v>
      </c>
      <c r="D167" s="179" t="s">
        <v>1020</v>
      </c>
      <c r="E167" s="180" t="s">
        <v>5181</v>
      </c>
      <c r="F167" s="181" t="s">
        <v>5182</v>
      </c>
      <c r="G167" s="182" t="s">
        <v>2246</v>
      </c>
      <c r="H167" s="183">
        <v>1</v>
      </c>
      <c r="I167" s="184"/>
      <c r="J167" s="185">
        <f t="shared" si="20"/>
        <v>0</v>
      </c>
      <c r="K167" s="186"/>
      <c r="L167" s="187"/>
      <c r="M167" s="188" t="s">
        <v>1</v>
      </c>
      <c r="N167" s="189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498</v>
      </c>
      <c r="AT167" s="149" t="s">
        <v>1020</v>
      </c>
      <c r="AU167" s="149" t="s">
        <v>85</v>
      </c>
      <c r="AY167" s="17" t="s">
        <v>282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199</v>
      </c>
      <c r="BM167" s="149" t="s">
        <v>5183</v>
      </c>
    </row>
    <row r="168" spans="2:65" s="1" customFormat="1" ht="16.5" customHeight="1" x14ac:dyDescent="0.2">
      <c r="B168" s="32"/>
      <c r="C168" s="179" t="s">
        <v>508</v>
      </c>
      <c r="D168" s="179" t="s">
        <v>1020</v>
      </c>
      <c r="E168" s="180" t="s">
        <v>5140</v>
      </c>
      <c r="F168" s="181" t="s">
        <v>5141</v>
      </c>
      <c r="G168" s="182" t="s">
        <v>2246</v>
      </c>
      <c r="H168" s="183">
        <v>1</v>
      </c>
      <c r="I168" s="184"/>
      <c r="J168" s="185">
        <f t="shared" si="20"/>
        <v>0</v>
      </c>
      <c r="K168" s="186"/>
      <c r="L168" s="187"/>
      <c r="M168" s="188" t="s">
        <v>1</v>
      </c>
      <c r="N168" s="189" t="s">
        <v>41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498</v>
      </c>
      <c r="AT168" s="149" t="s">
        <v>1020</v>
      </c>
      <c r="AU168" s="149" t="s">
        <v>85</v>
      </c>
      <c r="AY168" s="17" t="s">
        <v>282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199</v>
      </c>
      <c r="BM168" s="149" t="s">
        <v>5184</v>
      </c>
    </row>
    <row r="169" spans="2:65" s="1" customFormat="1" ht="16.5" customHeight="1" x14ac:dyDescent="0.2">
      <c r="B169" s="32"/>
      <c r="C169" s="179" t="s">
        <v>513</v>
      </c>
      <c r="D169" s="179" t="s">
        <v>1020</v>
      </c>
      <c r="E169" s="180" t="s">
        <v>5143</v>
      </c>
      <c r="F169" s="181" t="s">
        <v>5144</v>
      </c>
      <c r="G169" s="182" t="s">
        <v>2246</v>
      </c>
      <c r="H169" s="183">
        <v>2</v>
      </c>
      <c r="I169" s="184"/>
      <c r="J169" s="185">
        <f t="shared" si="20"/>
        <v>0</v>
      </c>
      <c r="K169" s="186"/>
      <c r="L169" s="187"/>
      <c r="M169" s="188" t="s">
        <v>1</v>
      </c>
      <c r="N169" s="189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498</v>
      </c>
      <c r="AT169" s="149" t="s">
        <v>1020</v>
      </c>
      <c r="AU169" s="149" t="s">
        <v>85</v>
      </c>
      <c r="AY169" s="17" t="s">
        <v>282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199</v>
      </c>
      <c r="BM169" s="149" t="s">
        <v>5185</v>
      </c>
    </row>
    <row r="170" spans="2:65" s="1" customFormat="1" ht="16.5" customHeight="1" x14ac:dyDescent="0.2">
      <c r="B170" s="32"/>
      <c r="C170" s="179" t="s">
        <v>518</v>
      </c>
      <c r="D170" s="179" t="s">
        <v>1020</v>
      </c>
      <c r="E170" s="180" t="s">
        <v>5146</v>
      </c>
      <c r="F170" s="181" t="s">
        <v>5147</v>
      </c>
      <c r="G170" s="182" t="s">
        <v>2246</v>
      </c>
      <c r="H170" s="183">
        <v>5</v>
      </c>
      <c r="I170" s="184"/>
      <c r="J170" s="185">
        <f t="shared" si="20"/>
        <v>0</v>
      </c>
      <c r="K170" s="186"/>
      <c r="L170" s="187"/>
      <c r="M170" s="188" t="s">
        <v>1</v>
      </c>
      <c r="N170" s="189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498</v>
      </c>
      <c r="AT170" s="149" t="s">
        <v>1020</v>
      </c>
      <c r="AU170" s="149" t="s">
        <v>85</v>
      </c>
      <c r="AY170" s="17" t="s">
        <v>282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199</v>
      </c>
      <c r="BM170" s="149" t="s">
        <v>5186</v>
      </c>
    </row>
    <row r="171" spans="2:65" s="1" customFormat="1" ht="16.5" customHeight="1" x14ac:dyDescent="0.2">
      <c r="B171" s="32"/>
      <c r="C171" s="179" t="s">
        <v>523</v>
      </c>
      <c r="D171" s="179" t="s">
        <v>1020</v>
      </c>
      <c r="E171" s="180" t="s">
        <v>5187</v>
      </c>
      <c r="F171" s="181" t="s">
        <v>5188</v>
      </c>
      <c r="G171" s="182" t="s">
        <v>2246</v>
      </c>
      <c r="H171" s="183">
        <v>4</v>
      </c>
      <c r="I171" s="184"/>
      <c r="J171" s="185">
        <f t="shared" si="20"/>
        <v>0</v>
      </c>
      <c r="K171" s="186"/>
      <c r="L171" s="187"/>
      <c r="M171" s="188" t="s">
        <v>1</v>
      </c>
      <c r="N171" s="189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498</v>
      </c>
      <c r="AT171" s="149" t="s">
        <v>1020</v>
      </c>
      <c r="AU171" s="149" t="s">
        <v>85</v>
      </c>
      <c r="AY171" s="17" t="s">
        <v>282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199</v>
      </c>
      <c r="BM171" s="149" t="s">
        <v>5189</v>
      </c>
    </row>
    <row r="172" spans="2:65" s="1" customFormat="1" ht="16.5" customHeight="1" x14ac:dyDescent="0.2">
      <c r="B172" s="32"/>
      <c r="C172" s="179" t="s">
        <v>528</v>
      </c>
      <c r="D172" s="179" t="s">
        <v>1020</v>
      </c>
      <c r="E172" s="180" t="s">
        <v>5149</v>
      </c>
      <c r="F172" s="181" t="s">
        <v>5150</v>
      </c>
      <c r="G172" s="182" t="s">
        <v>2246</v>
      </c>
      <c r="H172" s="183">
        <v>1</v>
      </c>
      <c r="I172" s="184"/>
      <c r="J172" s="185">
        <f t="shared" si="20"/>
        <v>0</v>
      </c>
      <c r="K172" s="186"/>
      <c r="L172" s="187"/>
      <c r="M172" s="188" t="s">
        <v>1</v>
      </c>
      <c r="N172" s="189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498</v>
      </c>
      <c r="AT172" s="149" t="s">
        <v>1020</v>
      </c>
      <c r="AU172" s="149" t="s">
        <v>85</v>
      </c>
      <c r="AY172" s="17" t="s">
        <v>282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199</v>
      </c>
      <c r="BM172" s="149" t="s">
        <v>5190</v>
      </c>
    </row>
    <row r="173" spans="2:65" s="1" customFormat="1" ht="16.5" customHeight="1" x14ac:dyDescent="0.2">
      <c r="B173" s="32"/>
      <c r="C173" s="137" t="s">
        <v>539</v>
      </c>
      <c r="D173" s="137" t="s">
        <v>284</v>
      </c>
      <c r="E173" s="138" t="s">
        <v>5191</v>
      </c>
      <c r="F173" s="139" t="s">
        <v>5192</v>
      </c>
      <c r="G173" s="140" t="s">
        <v>613</v>
      </c>
      <c r="H173" s="141">
        <v>1</v>
      </c>
      <c r="I173" s="142"/>
      <c r="J173" s="143">
        <f t="shared" si="20"/>
        <v>0</v>
      </c>
      <c r="K173" s="144"/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199</v>
      </c>
      <c r="AT173" s="149" t="s">
        <v>284</v>
      </c>
      <c r="AU173" s="149" t="s">
        <v>85</v>
      </c>
      <c r="AY173" s="17" t="s">
        <v>282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199</v>
      </c>
      <c r="BM173" s="149" t="s">
        <v>5193</v>
      </c>
    </row>
    <row r="174" spans="2:65" s="1" customFormat="1" ht="21.75" customHeight="1" x14ac:dyDescent="0.2">
      <c r="B174" s="32"/>
      <c r="C174" s="137" t="s">
        <v>545</v>
      </c>
      <c r="D174" s="137" t="s">
        <v>284</v>
      </c>
      <c r="E174" s="138" t="s">
        <v>5194</v>
      </c>
      <c r="F174" s="139" t="s">
        <v>5195</v>
      </c>
      <c r="G174" s="140" t="s">
        <v>613</v>
      </c>
      <c r="H174" s="141">
        <v>1</v>
      </c>
      <c r="I174" s="142"/>
      <c r="J174" s="143">
        <f t="shared" si="20"/>
        <v>0</v>
      </c>
      <c r="K174" s="144"/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199</v>
      </c>
      <c r="AT174" s="149" t="s">
        <v>284</v>
      </c>
      <c r="AU174" s="149" t="s">
        <v>85</v>
      </c>
      <c r="AY174" s="17" t="s">
        <v>282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199</v>
      </c>
      <c r="BM174" s="149" t="s">
        <v>5196</v>
      </c>
    </row>
    <row r="175" spans="2:65" s="1" customFormat="1" ht="19.5" x14ac:dyDescent="0.2">
      <c r="B175" s="32"/>
      <c r="D175" s="152" t="s">
        <v>3804</v>
      </c>
      <c r="F175" s="198" t="s">
        <v>5118</v>
      </c>
      <c r="I175" s="199"/>
      <c r="L175" s="32"/>
      <c r="M175" s="200"/>
      <c r="T175" s="56"/>
      <c r="AT175" s="17" t="s">
        <v>3804</v>
      </c>
      <c r="AU175" s="17" t="s">
        <v>85</v>
      </c>
    </row>
    <row r="176" spans="2:65" s="1" customFormat="1" ht="16.5" customHeight="1" x14ac:dyDescent="0.2">
      <c r="B176" s="32"/>
      <c r="C176" s="179" t="s">
        <v>550</v>
      </c>
      <c r="D176" s="179" t="s">
        <v>1020</v>
      </c>
      <c r="E176" s="180" t="s">
        <v>5197</v>
      </c>
      <c r="F176" s="181" t="s">
        <v>5198</v>
      </c>
      <c r="G176" s="182" t="s">
        <v>613</v>
      </c>
      <c r="H176" s="183">
        <v>1</v>
      </c>
      <c r="I176" s="184"/>
      <c r="J176" s="185">
        <f>ROUND(I176*H176,2)</f>
        <v>0</v>
      </c>
      <c r="K176" s="186"/>
      <c r="L176" s="187"/>
      <c r="M176" s="188" t="s">
        <v>1</v>
      </c>
      <c r="N176" s="189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498</v>
      </c>
      <c r="AT176" s="149" t="s">
        <v>1020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199</v>
      </c>
      <c r="BM176" s="149" t="s">
        <v>5199</v>
      </c>
    </row>
    <row r="177" spans="2:65" s="1" customFormat="1" ht="126.75" x14ac:dyDescent="0.2">
      <c r="B177" s="32"/>
      <c r="D177" s="152" t="s">
        <v>3804</v>
      </c>
      <c r="F177" s="198" t="s">
        <v>5200</v>
      </c>
      <c r="I177" s="199"/>
      <c r="L177" s="32"/>
      <c r="M177" s="200"/>
      <c r="T177" s="56"/>
      <c r="AT177" s="17" t="s">
        <v>3804</v>
      </c>
      <c r="AU177" s="17" t="s">
        <v>85</v>
      </c>
    </row>
    <row r="178" spans="2:65" s="1" customFormat="1" ht="21.75" customHeight="1" x14ac:dyDescent="0.2">
      <c r="B178" s="32"/>
      <c r="C178" s="137" t="s">
        <v>555</v>
      </c>
      <c r="D178" s="137" t="s">
        <v>284</v>
      </c>
      <c r="E178" s="138" t="s">
        <v>5201</v>
      </c>
      <c r="F178" s="139" t="s">
        <v>5202</v>
      </c>
      <c r="G178" s="140" t="s">
        <v>613</v>
      </c>
      <c r="H178" s="141">
        <v>2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199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199</v>
      </c>
      <c r="BM178" s="149" t="s">
        <v>5203</v>
      </c>
    </row>
    <row r="179" spans="2:65" s="1" customFormat="1" ht="21.75" customHeight="1" x14ac:dyDescent="0.2">
      <c r="B179" s="32"/>
      <c r="C179" s="137" t="s">
        <v>560</v>
      </c>
      <c r="D179" s="137" t="s">
        <v>284</v>
      </c>
      <c r="E179" s="138" t="s">
        <v>5204</v>
      </c>
      <c r="F179" s="139" t="s">
        <v>5205</v>
      </c>
      <c r="G179" s="140" t="s">
        <v>613</v>
      </c>
      <c r="H179" s="141">
        <v>2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199</v>
      </c>
      <c r="AT179" s="149" t="s">
        <v>284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5206</v>
      </c>
    </row>
    <row r="180" spans="2:65" s="1" customFormat="1" ht="19.5" x14ac:dyDescent="0.2">
      <c r="B180" s="32"/>
      <c r="D180" s="152" t="s">
        <v>3804</v>
      </c>
      <c r="F180" s="198" t="s">
        <v>5118</v>
      </c>
      <c r="I180" s="199"/>
      <c r="L180" s="32"/>
      <c r="M180" s="200"/>
      <c r="T180" s="56"/>
      <c r="AT180" s="17" t="s">
        <v>3804</v>
      </c>
      <c r="AU180" s="17" t="s">
        <v>85</v>
      </c>
    </row>
    <row r="181" spans="2:65" s="1" customFormat="1" ht="24.2" customHeight="1" x14ac:dyDescent="0.2">
      <c r="B181" s="32"/>
      <c r="C181" s="179" t="s">
        <v>566</v>
      </c>
      <c r="D181" s="179" t="s">
        <v>1020</v>
      </c>
      <c r="E181" s="180" t="s">
        <v>5207</v>
      </c>
      <c r="F181" s="181" t="s">
        <v>5208</v>
      </c>
      <c r="G181" s="182" t="s">
        <v>2246</v>
      </c>
      <c r="H181" s="183">
        <v>2</v>
      </c>
      <c r="I181" s="184"/>
      <c r="J181" s="185">
        <f t="shared" ref="J181:J212" si="30">ROUND(I181*H181,2)</f>
        <v>0</v>
      </c>
      <c r="K181" s="186"/>
      <c r="L181" s="187"/>
      <c r="M181" s="188" t="s">
        <v>1</v>
      </c>
      <c r="N181" s="189" t="s">
        <v>41</v>
      </c>
      <c r="P181" s="147">
        <f t="shared" ref="P181:P212" si="31">O181*H181</f>
        <v>0</v>
      </c>
      <c r="Q181" s="147">
        <v>0</v>
      </c>
      <c r="R181" s="147">
        <f t="shared" ref="R181:R212" si="32">Q181*H181</f>
        <v>0</v>
      </c>
      <c r="S181" s="147">
        <v>0</v>
      </c>
      <c r="T181" s="148">
        <f t="shared" ref="T181:T212" si="33">S181*H181</f>
        <v>0</v>
      </c>
      <c r="AR181" s="149" t="s">
        <v>498</v>
      </c>
      <c r="AT181" s="149" t="s">
        <v>1020</v>
      </c>
      <c r="AU181" s="149" t="s">
        <v>85</v>
      </c>
      <c r="AY181" s="17" t="s">
        <v>282</v>
      </c>
      <c r="BE181" s="150">
        <f t="shared" ref="BE181:BE212" si="34">IF(N181="základní",J181,0)</f>
        <v>0</v>
      </c>
      <c r="BF181" s="150">
        <f t="shared" ref="BF181:BF212" si="35">IF(N181="snížená",J181,0)</f>
        <v>0</v>
      </c>
      <c r="BG181" s="150">
        <f t="shared" ref="BG181:BG212" si="36">IF(N181="zákl. přenesená",J181,0)</f>
        <v>0</v>
      </c>
      <c r="BH181" s="150">
        <f t="shared" ref="BH181:BH212" si="37">IF(N181="sníž. přenesená",J181,0)</f>
        <v>0</v>
      </c>
      <c r="BI181" s="150">
        <f t="shared" ref="BI181:BI212" si="38">IF(N181="nulová",J181,0)</f>
        <v>0</v>
      </c>
      <c r="BJ181" s="17" t="s">
        <v>83</v>
      </c>
      <c r="BK181" s="150">
        <f t="shared" ref="BK181:BK212" si="39">ROUND(I181*H181,2)</f>
        <v>0</v>
      </c>
      <c r="BL181" s="17" t="s">
        <v>199</v>
      </c>
      <c r="BM181" s="149" t="s">
        <v>5209</v>
      </c>
    </row>
    <row r="182" spans="2:65" s="1" customFormat="1" ht="24.2" customHeight="1" x14ac:dyDescent="0.2">
      <c r="B182" s="32"/>
      <c r="C182" s="179" t="s">
        <v>574</v>
      </c>
      <c r="D182" s="179" t="s">
        <v>1020</v>
      </c>
      <c r="E182" s="180" t="s">
        <v>5210</v>
      </c>
      <c r="F182" s="181" t="s">
        <v>5211</v>
      </c>
      <c r="G182" s="182" t="s">
        <v>2246</v>
      </c>
      <c r="H182" s="183">
        <v>2</v>
      </c>
      <c r="I182" s="184"/>
      <c r="J182" s="185">
        <f t="shared" si="30"/>
        <v>0</v>
      </c>
      <c r="K182" s="186"/>
      <c r="L182" s="187"/>
      <c r="M182" s="188" t="s">
        <v>1</v>
      </c>
      <c r="N182" s="189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498</v>
      </c>
      <c r="AT182" s="149" t="s">
        <v>1020</v>
      </c>
      <c r="AU182" s="149" t="s">
        <v>85</v>
      </c>
      <c r="AY182" s="17" t="s">
        <v>282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199</v>
      </c>
      <c r="BM182" s="149" t="s">
        <v>5212</v>
      </c>
    </row>
    <row r="183" spans="2:65" s="1" customFormat="1" ht="24.2" customHeight="1" x14ac:dyDescent="0.2">
      <c r="B183" s="32"/>
      <c r="C183" s="179" t="s">
        <v>580</v>
      </c>
      <c r="D183" s="179" t="s">
        <v>1020</v>
      </c>
      <c r="E183" s="180" t="s">
        <v>5213</v>
      </c>
      <c r="F183" s="181" t="s">
        <v>5214</v>
      </c>
      <c r="G183" s="182" t="s">
        <v>2246</v>
      </c>
      <c r="H183" s="183">
        <v>2</v>
      </c>
      <c r="I183" s="184"/>
      <c r="J183" s="185">
        <f t="shared" si="30"/>
        <v>0</v>
      </c>
      <c r="K183" s="186"/>
      <c r="L183" s="187"/>
      <c r="M183" s="188" t="s">
        <v>1</v>
      </c>
      <c r="N183" s="189" t="s">
        <v>41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498</v>
      </c>
      <c r="AT183" s="149" t="s">
        <v>1020</v>
      </c>
      <c r="AU183" s="149" t="s">
        <v>85</v>
      </c>
      <c r="AY183" s="17" t="s">
        <v>282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199</v>
      </c>
      <c r="BM183" s="149" t="s">
        <v>5215</v>
      </c>
    </row>
    <row r="184" spans="2:65" s="1" customFormat="1" ht="24.2" customHeight="1" x14ac:dyDescent="0.2">
      <c r="B184" s="32"/>
      <c r="C184" s="179" t="s">
        <v>610</v>
      </c>
      <c r="D184" s="179" t="s">
        <v>1020</v>
      </c>
      <c r="E184" s="180" t="s">
        <v>5216</v>
      </c>
      <c r="F184" s="181" t="s">
        <v>5217</v>
      </c>
      <c r="G184" s="182" t="s">
        <v>2246</v>
      </c>
      <c r="H184" s="183">
        <v>1</v>
      </c>
      <c r="I184" s="184"/>
      <c r="J184" s="185">
        <f t="shared" si="30"/>
        <v>0</v>
      </c>
      <c r="K184" s="186"/>
      <c r="L184" s="187"/>
      <c r="M184" s="188" t="s">
        <v>1</v>
      </c>
      <c r="N184" s="189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498</v>
      </c>
      <c r="AT184" s="149" t="s">
        <v>1020</v>
      </c>
      <c r="AU184" s="149" t="s">
        <v>85</v>
      </c>
      <c r="AY184" s="17" t="s">
        <v>282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199</v>
      </c>
      <c r="BM184" s="149" t="s">
        <v>5218</v>
      </c>
    </row>
    <row r="185" spans="2:65" s="1" customFormat="1" ht="24.2" customHeight="1" x14ac:dyDescent="0.2">
      <c r="B185" s="32"/>
      <c r="C185" s="179" t="s">
        <v>615</v>
      </c>
      <c r="D185" s="179" t="s">
        <v>1020</v>
      </c>
      <c r="E185" s="180" t="s">
        <v>5219</v>
      </c>
      <c r="F185" s="181" t="s">
        <v>5220</v>
      </c>
      <c r="G185" s="182" t="s">
        <v>2246</v>
      </c>
      <c r="H185" s="183">
        <v>6</v>
      </c>
      <c r="I185" s="184"/>
      <c r="J185" s="185">
        <f t="shared" si="30"/>
        <v>0</v>
      </c>
      <c r="K185" s="186"/>
      <c r="L185" s="187"/>
      <c r="M185" s="188" t="s">
        <v>1</v>
      </c>
      <c r="N185" s="189" t="s">
        <v>41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498</v>
      </c>
      <c r="AT185" s="149" t="s">
        <v>1020</v>
      </c>
      <c r="AU185" s="149" t="s">
        <v>85</v>
      </c>
      <c r="AY185" s="17" t="s">
        <v>282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199</v>
      </c>
      <c r="BM185" s="149" t="s">
        <v>5221</v>
      </c>
    </row>
    <row r="186" spans="2:65" s="1" customFormat="1" ht="24.2" customHeight="1" x14ac:dyDescent="0.2">
      <c r="B186" s="32"/>
      <c r="C186" s="179" t="s">
        <v>619</v>
      </c>
      <c r="D186" s="179" t="s">
        <v>1020</v>
      </c>
      <c r="E186" s="180" t="s">
        <v>5222</v>
      </c>
      <c r="F186" s="181" t="s">
        <v>5223</v>
      </c>
      <c r="G186" s="182" t="s">
        <v>2246</v>
      </c>
      <c r="H186" s="183">
        <v>2</v>
      </c>
      <c r="I186" s="184"/>
      <c r="J186" s="185">
        <f t="shared" si="30"/>
        <v>0</v>
      </c>
      <c r="K186" s="186"/>
      <c r="L186" s="187"/>
      <c r="M186" s="188" t="s">
        <v>1</v>
      </c>
      <c r="N186" s="189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498</v>
      </c>
      <c r="AT186" s="149" t="s">
        <v>1020</v>
      </c>
      <c r="AU186" s="149" t="s">
        <v>85</v>
      </c>
      <c r="AY186" s="17" t="s">
        <v>282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199</v>
      </c>
      <c r="BM186" s="149" t="s">
        <v>5224</v>
      </c>
    </row>
    <row r="187" spans="2:65" s="1" customFormat="1" ht="33" customHeight="1" x14ac:dyDescent="0.2">
      <c r="B187" s="32"/>
      <c r="C187" s="179" t="s">
        <v>623</v>
      </c>
      <c r="D187" s="179" t="s">
        <v>1020</v>
      </c>
      <c r="E187" s="180" t="s">
        <v>5225</v>
      </c>
      <c r="F187" s="181" t="s">
        <v>5226</v>
      </c>
      <c r="G187" s="182" t="s">
        <v>2246</v>
      </c>
      <c r="H187" s="183">
        <v>1</v>
      </c>
      <c r="I187" s="184"/>
      <c r="J187" s="185">
        <f t="shared" si="30"/>
        <v>0</v>
      </c>
      <c r="K187" s="186"/>
      <c r="L187" s="187"/>
      <c r="M187" s="188" t="s">
        <v>1</v>
      </c>
      <c r="N187" s="189" t="s">
        <v>41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498</v>
      </c>
      <c r="AT187" s="149" t="s">
        <v>1020</v>
      </c>
      <c r="AU187" s="149" t="s">
        <v>85</v>
      </c>
      <c r="AY187" s="17" t="s">
        <v>282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199</v>
      </c>
      <c r="BM187" s="149" t="s">
        <v>5227</v>
      </c>
    </row>
    <row r="188" spans="2:65" s="1" customFormat="1" ht="24.2" customHeight="1" x14ac:dyDescent="0.2">
      <c r="B188" s="32"/>
      <c r="C188" s="179" t="s">
        <v>627</v>
      </c>
      <c r="D188" s="179" t="s">
        <v>1020</v>
      </c>
      <c r="E188" s="180" t="s">
        <v>5228</v>
      </c>
      <c r="F188" s="181" t="s">
        <v>5229</v>
      </c>
      <c r="G188" s="182" t="s">
        <v>2246</v>
      </c>
      <c r="H188" s="183">
        <v>23</v>
      </c>
      <c r="I188" s="184"/>
      <c r="J188" s="185">
        <f t="shared" si="30"/>
        <v>0</v>
      </c>
      <c r="K188" s="186"/>
      <c r="L188" s="187"/>
      <c r="M188" s="188" t="s">
        <v>1</v>
      </c>
      <c r="N188" s="189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498</v>
      </c>
      <c r="AT188" s="149" t="s">
        <v>1020</v>
      </c>
      <c r="AU188" s="149" t="s">
        <v>85</v>
      </c>
      <c r="AY188" s="17" t="s">
        <v>282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199</v>
      </c>
      <c r="BM188" s="149" t="s">
        <v>5230</v>
      </c>
    </row>
    <row r="189" spans="2:65" s="1" customFormat="1" ht="24.2" customHeight="1" x14ac:dyDescent="0.2">
      <c r="B189" s="32"/>
      <c r="C189" s="179" t="s">
        <v>631</v>
      </c>
      <c r="D189" s="179" t="s">
        <v>1020</v>
      </c>
      <c r="E189" s="180" t="s">
        <v>5231</v>
      </c>
      <c r="F189" s="181" t="s">
        <v>5232</v>
      </c>
      <c r="G189" s="182" t="s">
        <v>2246</v>
      </c>
      <c r="H189" s="183">
        <v>13</v>
      </c>
      <c r="I189" s="184"/>
      <c r="J189" s="185">
        <f t="shared" si="30"/>
        <v>0</v>
      </c>
      <c r="K189" s="186"/>
      <c r="L189" s="187"/>
      <c r="M189" s="188" t="s">
        <v>1</v>
      </c>
      <c r="N189" s="189" t="s">
        <v>41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498</v>
      </c>
      <c r="AT189" s="149" t="s">
        <v>1020</v>
      </c>
      <c r="AU189" s="149" t="s">
        <v>85</v>
      </c>
      <c r="AY189" s="17" t="s">
        <v>282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199</v>
      </c>
      <c r="BM189" s="149" t="s">
        <v>5233</v>
      </c>
    </row>
    <row r="190" spans="2:65" s="1" customFormat="1" ht="24.2" customHeight="1" x14ac:dyDescent="0.2">
      <c r="B190" s="32"/>
      <c r="C190" s="179" t="s">
        <v>635</v>
      </c>
      <c r="D190" s="179" t="s">
        <v>1020</v>
      </c>
      <c r="E190" s="180" t="s">
        <v>5234</v>
      </c>
      <c r="F190" s="181" t="s">
        <v>5235</v>
      </c>
      <c r="G190" s="182" t="s">
        <v>2246</v>
      </c>
      <c r="H190" s="183">
        <v>13</v>
      </c>
      <c r="I190" s="184"/>
      <c r="J190" s="185">
        <f t="shared" si="30"/>
        <v>0</v>
      </c>
      <c r="K190" s="186"/>
      <c r="L190" s="187"/>
      <c r="M190" s="188" t="s">
        <v>1</v>
      </c>
      <c r="N190" s="189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498</v>
      </c>
      <c r="AT190" s="149" t="s">
        <v>1020</v>
      </c>
      <c r="AU190" s="149" t="s">
        <v>85</v>
      </c>
      <c r="AY190" s="17" t="s">
        <v>282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199</v>
      </c>
      <c r="BM190" s="149" t="s">
        <v>5236</v>
      </c>
    </row>
    <row r="191" spans="2:65" s="1" customFormat="1" ht="24.2" customHeight="1" x14ac:dyDescent="0.2">
      <c r="B191" s="32"/>
      <c r="C191" s="179" t="s">
        <v>639</v>
      </c>
      <c r="D191" s="179" t="s">
        <v>1020</v>
      </c>
      <c r="E191" s="180" t="s">
        <v>5237</v>
      </c>
      <c r="F191" s="181" t="s">
        <v>5238</v>
      </c>
      <c r="G191" s="182" t="s">
        <v>2246</v>
      </c>
      <c r="H191" s="183">
        <v>10</v>
      </c>
      <c r="I191" s="184"/>
      <c r="J191" s="185">
        <f t="shared" si="30"/>
        <v>0</v>
      </c>
      <c r="K191" s="186"/>
      <c r="L191" s="187"/>
      <c r="M191" s="188" t="s">
        <v>1</v>
      </c>
      <c r="N191" s="189" t="s">
        <v>41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498</v>
      </c>
      <c r="AT191" s="149" t="s">
        <v>1020</v>
      </c>
      <c r="AU191" s="149" t="s">
        <v>85</v>
      </c>
      <c r="AY191" s="17" t="s">
        <v>282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199</v>
      </c>
      <c r="BM191" s="149" t="s">
        <v>5239</v>
      </c>
    </row>
    <row r="192" spans="2:65" s="1" customFormat="1" ht="24.2" customHeight="1" x14ac:dyDescent="0.2">
      <c r="B192" s="32"/>
      <c r="C192" s="179" t="s">
        <v>643</v>
      </c>
      <c r="D192" s="179" t="s">
        <v>1020</v>
      </c>
      <c r="E192" s="180" t="s">
        <v>5240</v>
      </c>
      <c r="F192" s="181" t="s">
        <v>5241</v>
      </c>
      <c r="G192" s="182" t="s">
        <v>2246</v>
      </c>
      <c r="H192" s="183">
        <v>14</v>
      </c>
      <c r="I192" s="184"/>
      <c r="J192" s="185">
        <f t="shared" si="30"/>
        <v>0</v>
      </c>
      <c r="K192" s="186"/>
      <c r="L192" s="187"/>
      <c r="M192" s="188" t="s">
        <v>1</v>
      </c>
      <c r="N192" s="189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498</v>
      </c>
      <c r="AT192" s="149" t="s">
        <v>1020</v>
      </c>
      <c r="AU192" s="149" t="s">
        <v>85</v>
      </c>
      <c r="AY192" s="17" t="s">
        <v>282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199</v>
      </c>
      <c r="BM192" s="149" t="s">
        <v>5242</v>
      </c>
    </row>
    <row r="193" spans="2:65" s="1" customFormat="1" ht="24.2" customHeight="1" x14ac:dyDescent="0.2">
      <c r="B193" s="32"/>
      <c r="C193" s="179" t="s">
        <v>647</v>
      </c>
      <c r="D193" s="179" t="s">
        <v>1020</v>
      </c>
      <c r="E193" s="180" t="s">
        <v>5243</v>
      </c>
      <c r="F193" s="181" t="s">
        <v>5244</v>
      </c>
      <c r="G193" s="182" t="s">
        <v>2246</v>
      </c>
      <c r="H193" s="183">
        <v>9</v>
      </c>
      <c r="I193" s="184"/>
      <c r="J193" s="185">
        <f t="shared" si="30"/>
        <v>0</v>
      </c>
      <c r="K193" s="186"/>
      <c r="L193" s="187"/>
      <c r="M193" s="188" t="s">
        <v>1</v>
      </c>
      <c r="N193" s="189" t="s">
        <v>41</v>
      </c>
      <c r="P193" s="147">
        <f t="shared" si="31"/>
        <v>0</v>
      </c>
      <c r="Q193" s="147">
        <v>0</v>
      </c>
      <c r="R193" s="147">
        <f t="shared" si="32"/>
        <v>0</v>
      </c>
      <c r="S193" s="147">
        <v>0</v>
      </c>
      <c r="T193" s="148">
        <f t="shared" si="33"/>
        <v>0</v>
      </c>
      <c r="AR193" s="149" t="s">
        <v>498</v>
      </c>
      <c r="AT193" s="149" t="s">
        <v>1020</v>
      </c>
      <c r="AU193" s="149" t="s">
        <v>85</v>
      </c>
      <c r="AY193" s="17" t="s">
        <v>282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7" t="s">
        <v>83</v>
      </c>
      <c r="BK193" s="150">
        <f t="shared" si="39"/>
        <v>0</v>
      </c>
      <c r="BL193" s="17" t="s">
        <v>199</v>
      </c>
      <c r="BM193" s="149" t="s">
        <v>5245</v>
      </c>
    </row>
    <row r="194" spans="2:65" s="1" customFormat="1" ht="16.5" customHeight="1" x14ac:dyDescent="0.2">
      <c r="B194" s="32"/>
      <c r="C194" s="179" t="s">
        <v>651</v>
      </c>
      <c r="D194" s="179" t="s">
        <v>1020</v>
      </c>
      <c r="E194" s="180" t="s">
        <v>5246</v>
      </c>
      <c r="F194" s="181" t="s">
        <v>5247</v>
      </c>
      <c r="G194" s="182" t="s">
        <v>2246</v>
      </c>
      <c r="H194" s="183">
        <v>1</v>
      </c>
      <c r="I194" s="184"/>
      <c r="J194" s="185">
        <f t="shared" si="30"/>
        <v>0</v>
      </c>
      <c r="K194" s="186"/>
      <c r="L194" s="187"/>
      <c r="M194" s="188" t="s">
        <v>1</v>
      </c>
      <c r="N194" s="189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498</v>
      </c>
      <c r="AT194" s="149" t="s">
        <v>1020</v>
      </c>
      <c r="AU194" s="149" t="s">
        <v>85</v>
      </c>
      <c r="AY194" s="17" t="s">
        <v>282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199</v>
      </c>
      <c r="BM194" s="149" t="s">
        <v>5248</v>
      </c>
    </row>
    <row r="195" spans="2:65" s="1" customFormat="1" ht="16.5" customHeight="1" x14ac:dyDescent="0.2">
      <c r="B195" s="32"/>
      <c r="C195" s="179" t="s">
        <v>655</v>
      </c>
      <c r="D195" s="179" t="s">
        <v>1020</v>
      </c>
      <c r="E195" s="180" t="s">
        <v>5249</v>
      </c>
      <c r="F195" s="181" t="s">
        <v>5250</v>
      </c>
      <c r="G195" s="182" t="s">
        <v>2246</v>
      </c>
      <c r="H195" s="183">
        <v>1</v>
      </c>
      <c r="I195" s="184"/>
      <c r="J195" s="185">
        <f t="shared" si="30"/>
        <v>0</v>
      </c>
      <c r="K195" s="186"/>
      <c r="L195" s="187"/>
      <c r="M195" s="188" t="s">
        <v>1</v>
      </c>
      <c r="N195" s="189" t="s">
        <v>41</v>
      </c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AR195" s="149" t="s">
        <v>498</v>
      </c>
      <c r="AT195" s="149" t="s">
        <v>1020</v>
      </c>
      <c r="AU195" s="149" t="s">
        <v>85</v>
      </c>
      <c r="AY195" s="17" t="s">
        <v>282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199</v>
      </c>
      <c r="BM195" s="149" t="s">
        <v>5251</v>
      </c>
    </row>
    <row r="196" spans="2:65" s="1" customFormat="1" ht="16.5" customHeight="1" x14ac:dyDescent="0.2">
      <c r="B196" s="32"/>
      <c r="C196" s="179" t="s">
        <v>659</v>
      </c>
      <c r="D196" s="179" t="s">
        <v>1020</v>
      </c>
      <c r="E196" s="180" t="s">
        <v>5252</v>
      </c>
      <c r="F196" s="181" t="s">
        <v>5253</v>
      </c>
      <c r="G196" s="182" t="s">
        <v>2246</v>
      </c>
      <c r="H196" s="183">
        <v>1</v>
      </c>
      <c r="I196" s="184"/>
      <c r="J196" s="185">
        <f t="shared" si="30"/>
        <v>0</v>
      </c>
      <c r="K196" s="186"/>
      <c r="L196" s="187"/>
      <c r="M196" s="188" t="s">
        <v>1</v>
      </c>
      <c r="N196" s="189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498</v>
      </c>
      <c r="AT196" s="149" t="s">
        <v>1020</v>
      </c>
      <c r="AU196" s="149" t="s">
        <v>85</v>
      </c>
      <c r="AY196" s="17" t="s">
        <v>282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199</v>
      </c>
      <c r="BM196" s="149" t="s">
        <v>5254</v>
      </c>
    </row>
    <row r="197" spans="2:65" s="1" customFormat="1" ht="16.5" customHeight="1" x14ac:dyDescent="0.2">
      <c r="B197" s="32"/>
      <c r="C197" s="179" t="s">
        <v>663</v>
      </c>
      <c r="D197" s="179" t="s">
        <v>1020</v>
      </c>
      <c r="E197" s="180" t="s">
        <v>5255</v>
      </c>
      <c r="F197" s="181" t="s">
        <v>5256</v>
      </c>
      <c r="G197" s="182" t="s">
        <v>2246</v>
      </c>
      <c r="H197" s="183">
        <v>1</v>
      </c>
      <c r="I197" s="184"/>
      <c r="J197" s="185">
        <f t="shared" si="30"/>
        <v>0</v>
      </c>
      <c r="K197" s="186"/>
      <c r="L197" s="187"/>
      <c r="M197" s="188" t="s">
        <v>1</v>
      </c>
      <c r="N197" s="189" t="s">
        <v>41</v>
      </c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AR197" s="149" t="s">
        <v>498</v>
      </c>
      <c r="AT197" s="149" t="s">
        <v>1020</v>
      </c>
      <c r="AU197" s="149" t="s">
        <v>85</v>
      </c>
      <c r="AY197" s="17" t="s">
        <v>282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199</v>
      </c>
      <c r="BM197" s="149" t="s">
        <v>5257</v>
      </c>
    </row>
    <row r="198" spans="2:65" s="1" customFormat="1" ht="16.5" customHeight="1" x14ac:dyDescent="0.2">
      <c r="B198" s="32"/>
      <c r="C198" s="179" t="s">
        <v>667</v>
      </c>
      <c r="D198" s="179" t="s">
        <v>1020</v>
      </c>
      <c r="E198" s="180" t="s">
        <v>5258</v>
      </c>
      <c r="F198" s="181" t="s">
        <v>5259</v>
      </c>
      <c r="G198" s="182" t="s">
        <v>2246</v>
      </c>
      <c r="H198" s="183">
        <v>1</v>
      </c>
      <c r="I198" s="184"/>
      <c r="J198" s="185">
        <f t="shared" si="30"/>
        <v>0</v>
      </c>
      <c r="K198" s="186"/>
      <c r="L198" s="187"/>
      <c r="M198" s="188" t="s">
        <v>1</v>
      </c>
      <c r="N198" s="189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498</v>
      </c>
      <c r="AT198" s="149" t="s">
        <v>1020</v>
      </c>
      <c r="AU198" s="149" t="s">
        <v>85</v>
      </c>
      <c r="AY198" s="17" t="s">
        <v>282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199</v>
      </c>
      <c r="BM198" s="149" t="s">
        <v>5260</v>
      </c>
    </row>
    <row r="199" spans="2:65" s="1" customFormat="1" ht="16.5" customHeight="1" x14ac:dyDescent="0.2">
      <c r="B199" s="32"/>
      <c r="C199" s="179" t="s">
        <v>671</v>
      </c>
      <c r="D199" s="179" t="s">
        <v>1020</v>
      </c>
      <c r="E199" s="180" t="s">
        <v>5261</v>
      </c>
      <c r="F199" s="181" t="s">
        <v>5262</v>
      </c>
      <c r="G199" s="182" t="s">
        <v>2246</v>
      </c>
      <c r="H199" s="183">
        <v>1</v>
      </c>
      <c r="I199" s="184"/>
      <c r="J199" s="185">
        <f t="shared" si="30"/>
        <v>0</v>
      </c>
      <c r="K199" s="186"/>
      <c r="L199" s="187"/>
      <c r="M199" s="188" t="s">
        <v>1</v>
      </c>
      <c r="N199" s="189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498</v>
      </c>
      <c r="AT199" s="149" t="s">
        <v>1020</v>
      </c>
      <c r="AU199" s="149" t="s">
        <v>85</v>
      </c>
      <c r="AY199" s="17" t="s">
        <v>282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199</v>
      </c>
      <c r="BM199" s="149" t="s">
        <v>5263</v>
      </c>
    </row>
    <row r="200" spans="2:65" s="1" customFormat="1" ht="16.5" customHeight="1" x14ac:dyDescent="0.2">
      <c r="B200" s="32"/>
      <c r="C200" s="179" t="s">
        <v>675</v>
      </c>
      <c r="D200" s="179" t="s">
        <v>1020</v>
      </c>
      <c r="E200" s="180" t="s">
        <v>5264</v>
      </c>
      <c r="F200" s="181" t="s">
        <v>5265</v>
      </c>
      <c r="G200" s="182" t="s">
        <v>2246</v>
      </c>
      <c r="H200" s="183">
        <v>1</v>
      </c>
      <c r="I200" s="184"/>
      <c r="J200" s="185">
        <f t="shared" si="30"/>
        <v>0</v>
      </c>
      <c r="K200" s="186"/>
      <c r="L200" s="187"/>
      <c r="M200" s="188" t="s">
        <v>1</v>
      </c>
      <c r="N200" s="189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498</v>
      </c>
      <c r="AT200" s="149" t="s">
        <v>1020</v>
      </c>
      <c r="AU200" s="149" t="s">
        <v>85</v>
      </c>
      <c r="AY200" s="17" t="s">
        <v>282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199</v>
      </c>
      <c r="BM200" s="149" t="s">
        <v>5266</v>
      </c>
    </row>
    <row r="201" spans="2:65" s="1" customFormat="1" ht="16.5" customHeight="1" x14ac:dyDescent="0.2">
      <c r="B201" s="32"/>
      <c r="C201" s="179" t="s">
        <v>679</v>
      </c>
      <c r="D201" s="179" t="s">
        <v>1020</v>
      </c>
      <c r="E201" s="180" t="s">
        <v>5267</v>
      </c>
      <c r="F201" s="181" t="s">
        <v>5268</v>
      </c>
      <c r="G201" s="182" t="s">
        <v>2246</v>
      </c>
      <c r="H201" s="183">
        <v>1</v>
      </c>
      <c r="I201" s="184"/>
      <c r="J201" s="185">
        <f t="shared" si="30"/>
        <v>0</v>
      </c>
      <c r="K201" s="186"/>
      <c r="L201" s="187"/>
      <c r="M201" s="188" t="s">
        <v>1</v>
      </c>
      <c r="N201" s="189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498</v>
      </c>
      <c r="AT201" s="149" t="s">
        <v>1020</v>
      </c>
      <c r="AU201" s="149" t="s">
        <v>85</v>
      </c>
      <c r="AY201" s="17" t="s">
        <v>282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199</v>
      </c>
      <c r="BM201" s="149" t="s">
        <v>5269</v>
      </c>
    </row>
    <row r="202" spans="2:65" s="1" customFormat="1" ht="16.5" customHeight="1" x14ac:dyDescent="0.2">
      <c r="B202" s="32"/>
      <c r="C202" s="179" t="s">
        <v>683</v>
      </c>
      <c r="D202" s="179" t="s">
        <v>1020</v>
      </c>
      <c r="E202" s="180" t="s">
        <v>5270</v>
      </c>
      <c r="F202" s="181" t="s">
        <v>5271</v>
      </c>
      <c r="G202" s="182" t="s">
        <v>2246</v>
      </c>
      <c r="H202" s="183">
        <v>1</v>
      </c>
      <c r="I202" s="184"/>
      <c r="J202" s="185">
        <f t="shared" si="30"/>
        <v>0</v>
      </c>
      <c r="K202" s="186"/>
      <c r="L202" s="187"/>
      <c r="M202" s="188" t="s">
        <v>1</v>
      </c>
      <c r="N202" s="189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498</v>
      </c>
      <c r="AT202" s="149" t="s">
        <v>1020</v>
      </c>
      <c r="AU202" s="149" t="s">
        <v>85</v>
      </c>
      <c r="AY202" s="17" t="s">
        <v>282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199</v>
      </c>
      <c r="BM202" s="149" t="s">
        <v>5272</v>
      </c>
    </row>
    <row r="203" spans="2:65" s="1" customFormat="1" ht="16.5" customHeight="1" x14ac:dyDescent="0.2">
      <c r="B203" s="32"/>
      <c r="C203" s="179" t="s">
        <v>689</v>
      </c>
      <c r="D203" s="179" t="s">
        <v>1020</v>
      </c>
      <c r="E203" s="180" t="s">
        <v>5273</v>
      </c>
      <c r="F203" s="181" t="s">
        <v>5274</v>
      </c>
      <c r="G203" s="182" t="s">
        <v>2246</v>
      </c>
      <c r="H203" s="183">
        <v>1</v>
      </c>
      <c r="I203" s="184"/>
      <c r="J203" s="185">
        <f t="shared" si="30"/>
        <v>0</v>
      </c>
      <c r="K203" s="186"/>
      <c r="L203" s="187"/>
      <c r="M203" s="188" t="s">
        <v>1</v>
      </c>
      <c r="N203" s="189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498</v>
      </c>
      <c r="AT203" s="149" t="s">
        <v>1020</v>
      </c>
      <c r="AU203" s="149" t="s">
        <v>85</v>
      </c>
      <c r="AY203" s="17" t="s">
        <v>282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199</v>
      </c>
      <c r="BM203" s="149" t="s">
        <v>5275</v>
      </c>
    </row>
    <row r="204" spans="2:65" s="1" customFormat="1" ht="16.5" customHeight="1" x14ac:dyDescent="0.2">
      <c r="B204" s="32"/>
      <c r="C204" s="179" t="s">
        <v>694</v>
      </c>
      <c r="D204" s="179" t="s">
        <v>1020</v>
      </c>
      <c r="E204" s="180" t="s">
        <v>5149</v>
      </c>
      <c r="F204" s="181" t="s">
        <v>5150</v>
      </c>
      <c r="G204" s="182" t="s">
        <v>2246</v>
      </c>
      <c r="H204" s="183">
        <v>1</v>
      </c>
      <c r="I204" s="184"/>
      <c r="J204" s="185">
        <f t="shared" si="30"/>
        <v>0</v>
      </c>
      <c r="K204" s="186"/>
      <c r="L204" s="187"/>
      <c r="M204" s="188" t="s">
        <v>1</v>
      </c>
      <c r="N204" s="189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498</v>
      </c>
      <c r="AT204" s="149" t="s">
        <v>1020</v>
      </c>
      <c r="AU204" s="149" t="s">
        <v>85</v>
      </c>
      <c r="AY204" s="17" t="s">
        <v>282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199</v>
      </c>
      <c r="BM204" s="149" t="s">
        <v>5276</v>
      </c>
    </row>
    <row r="205" spans="2:65" s="1" customFormat="1" ht="16.5" customHeight="1" x14ac:dyDescent="0.2">
      <c r="B205" s="32"/>
      <c r="C205" s="179" t="s">
        <v>699</v>
      </c>
      <c r="D205" s="179" t="s">
        <v>1020</v>
      </c>
      <c r="E205" s="180" t="s">
        <v>5277</v>
      </c>
      <c r="F205" s="181" t="s">
        <v>5278</v>
      </c>
      <c r="G205" s="182" t="s">
        <v>2246</v>
      </c>
      <c r="H205" s="183">
        <v>5</v>
      </c>
      <c r="I205" s="184"/>
      <c r="J205" s="185">
        <f t="shared" si="30"/>
        <v>0</v>
      </c>
      <c r="K205" s="186"/>
      <c r="L205" s="187"/>
      <c r="M205" s="188" t="s">
        <v>1</v>
      </c>
      <c r="N205" s="189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498</v>
      </c>
      <c r="AT205" s="149" t="s">
        <v>1020</v>
      </c>
      <c r="AU205" s="149" t="s">
        <v>85</v>
      </c>
      <c r="AY205" s="17" t="s">
        <v>282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199</v>
      </c>
      <c r="BM205" s="149" t="s">
        <v>5279</v>
      </c>
    </row>
    <row r="206" spans="2:65" s="1" customFormat="1" ht="16.5" customHeight="1" x14ac:dyDescent="0.2">
      <c r="B206" s="32"/>
      <c r="C206" s="179" t="s">
        <v>703</v>
      </c>
      <c r="D206" s="179" t="s">
        <v>1020</v>
      </c>
      <c r="E206" s="180" t="s">
        <v>5181</v>
      </c>
      <c r="F206" s="181" t="s">
        <v>5182</v>
      </c>
      <c r="G206" s="182" t="s">
        <v>2246</v>
      </c>
      <c r="H206" s="183">
        <v>4</v>
      </c>
      <c r="I206" s="184"/>
      <c r="J206" s="185">
        <f t="shared" si="30"/>
        <v>0</v>
      </c>
      <c r="K206" s="186"/>
      <c r="L206" s="187"/>
      <c r="M206" s="188" t="s">
        <v>1</v>
      </c>
      <c r="N206" s="189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498</v>
      </c>
      <c r="AT206" s="149" t="s">
        <v>1020</v>
      </c>
      <c r="AU206" s="149" t="s">
        <v>85</v>
      </c>
      <c r="AY206" s="17" t="s">
        <v>282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199</v>
      </c>
      <c r="BM206" s="149" t="s">
        <v>5280</v>
      </c>
    </row>
    <row r="207" spans="2:65" s="1" customFormat="1" ht="16.5" customHeight="1" x14ac:dyDescent="0.2">
      <c r="B207" s="32"/>
      <c r="C207" s="179" t="s">
        <v>709</v>
      </c>
      <c r="D207" s="179" t="s">
        <v>1020</v>
      </c>
      <c r="E207" s="180" t="s">
        <v>5137</v>
      </c>
      <c r="F207" s="181" t="s">
        <v>5138</v>
      </c>
      <c r="G207" s="182" t="s">
        <v>2246</v>
      </c>
      <c r="H207" s="183">
        <v>9</v>
      </c>
      <c r="I207" s="184"/>
      <c r="J207" s="185">
        <f t="shared" si="30"/>
        <v>0</v>
      </c>
      <c r="K207" s="186"/>
      <c r="L207" s="187"/>
      <c r="M207" s="188" t="s">
        <v>1</v>
      </c>
      <c r="N207" s="189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498</v>
      </c>
      <c r="AT207" s="149" t="s">
        <v>1020</v>
      </c>
      <c r="AU207" s="149" t="s">
        <v>85</v>
      </c>
      <c r="AY207" s="17" t="s">
        <v>282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199</v>
      </c>
      <c r="BM207" s="149" t="s">
        <v>5281</v>
      </c>
    </row>
    <row r="208" spans="2:65" s="1" customFormat="1" ht="16.5" customHeight="1" x14ac:dyDescent="0.2">
      <c r="B208" s="32"/>
      <c r="C208" s="179" t="s">
        <v>727</v>
      </c>
      <c r="D208" s="179" t="s">
        <v>1020</v>
      </c>
      <c r="E208" s="180" t="s">
        <v>5282</v>
      </c>
      <c r="F208" s="181" t="s">
        <v>5283</v>
      </c>
      <c r="G208" s="182" t="s">
        <v>2246</v>
      </c>
      <c r="H208" s="183">
        <v>2</v>
      </c>
      <c r="I208" s="184"/>
      <c r="J208" s="185">
        <f t="shared" si="30"/>
        <v>0</v>
      </c>
      <c r="K208" s="186"/>
      <c r="L208" s="187"/>
      <c r="M208" s="188" t="s">
        <v>1</v>
      </c>
      <c r="N208" s="189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498</v>
      </c>
      <c r="AT208" s="149" t="s">
        <v>1020</v>
      </c>
      <c r="AU208" s="149" t="s">
        <v>85</v>
      </c>
      <c r="AY208" s="17" t="s">
        <v>282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199</v>
      </c>
      <c r="BM208" s="149" t="s">
        <v>5284</v>
      </c>
    </row>
    <row r="209" spans="2:65" s="1" customFormat="1" ht="16.5" customHeight="1" x14ac:dyDescent="0.2">
      <c r="B209" s="32"/>
      <c r="C209" s="179" t="s">
        <v>736</v>
      </c>
      <c r="D209" s="179" t="s">
        <v>1020</v>
      </c>
      <c r="E209" s="180" t="s">
        <v>5285</v>
      </c>
      <c r="F209" s="181" t="s">
        <v>5286</v>
      </c>
      <c r="G209" s="182" t="s">
        <v>2246</v>
      </c>
      <c r="H209" s="183">
        <v>1</v>
      </c>
      <c r="I209" s="184"/>
      <c r="J209" s="185">
        <f t="shared" si="30"/>
        <v>0</v>
      </c>
      <c r="K209" s="186"/>
      <c r="L209" s="187"/>
      <c r="M209" s="188" t="s">
        <v>1</v>
      </c>
      <c r="N209" s="189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498</v>
      </c>
      <c r="AT209" s="149" t="s">
        <v>1020</v>
      </c>
      <c r="AU209" s="149" t="s">
        <v>85</v>
      </c>
      <c r="AY209" s="17" t="s">
        <v>282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199</v>
      </c>
      <c r="BM209" s="149" t="s">
        <v>5287</v>
      </c>
    </row>
    <row r="210" spans="2:65" s="1" customFormat="1" ht="16.5" customHeight="1" x14ac:dyDescent="0.2">
      <c r="B210" s="32"/>
      <c r="C210" s="179" t="s">
        <v>742</v>
      </c>
      <c r="D210" s="179" t="s">
        <v>1020</v>
      </c>
      <c r="E210" s="180" t="s">
        <v>5288</v>
      </c>
      <c r="F210" s="181" t="s">
        <v>5289</v>
      </c>
      <c r="G210" s="182" t="s">
        <v>2246</v>
      </c>
      <c r="H210" s="183">
        <v>1</v>
      </c>
      <c r="I210" s="184"/>
      <c r="J210" s="185">
        <f t="shared" si="30"/>
        <v>0</v>
      </c>
      <c r="K210" s="186"/>
      <c r="L210" s="187"/>
      <c r="M210" s="188" t="s">
        <v>1</v>
      </c>
      <c r="N210" s="189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498</v>
      </c>
      <c r="AT210" s="149" t="s">
        <v>1020</v>
      </c>
      <c r="AU210" s="149" t="s">
        <v>85</v>
      </c>
      <c r="AY210" s="17" t="s">
        <v>282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199</v>
      </c>
      <c r="BM210" s="149" t="s">
        <v>5290</v>
      </c>
    </row>
    <row r="211" spans="2:65" s="1" customFormat="1" ht="16.5" customHeight="1" x14ac:dyDescent="0.2">
      <c r="B211" s="32"/>
      <c r="C211" s="179" t="s">
        <v>749</v>
      </c>
      <c r="D211" s="179" t="s">
        <v>1020</v>
      </c>
      <c r="E211" s="180" t="s">
        <v>5291</v>
      </c>
      <c r="F211" s="181" t="s">
        <v>5292</v>
      </c>
      <c r="G211" s="182" t="s">
        <v>2246</v>
      </c>
      <c r="H211" s="183">
        <v>1</v>
      </c>
      <c r="I211" s="184"/>
      <c r="J211" s="185">
        <f t="shared" si="30"/>
        <v>0</v>
      </c>
      <c r="K211" s="186"/>
      <c r="L211" s="187"/>
      <c r="M211" s="188" t="s">
        <v>1</v>
      </c>
      <c r="N211" s="189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498</v>
      </c>
      <c r="AT211" s="149" t="s">
        <v>1020</v>
      </c>
      <c r="AU211" s="149" t="s">
        <v>85</v>
      </c>
      <c r="AY211" s="17" t="s">
        <v>282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199</v>
      </c>
      <c r="BM211" s="149" t="s">
        <v>5293</v>
      </c>
    </row>
    <row r="212" spans="2:65" s="1" customFormat="1" ht="16.5" customHeight="1" x14ac:dyDescent="0.2">
      <c r="B212" s="32"/>
      <c r="C212" s="179" t="s">
        <v>758</v>
      </c>
      <c r="D212" s="179" t="s">
        <v>1020</v>
      </c>
      <c r="E212" s="180" t="s">
        <v>5294</v>
      </c>
      <c r="F212" s="181" t="s">
        <v>5295</v>
      </c>
      <c r="G212" s="182" t="s">
        <v>2246</v>
      </c>
      <c r="H212" s="183">
        <v>1</v>
      </c>
      <c r="I212" s="184"/>
      <c r="J212" s="185">
        <f t="shared" si="30"/>
        <v>0</v>
      </c>
      <c r="K212" s="186"/>
      <c r="L212" s="187"/>
      <c r="M212" s="188" t="s">
        <v>1</v>
      </c>
      <c r="N212" s="189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498</v>
      </c>
      <c r="AT212" s="149" t="s">
        <v>1020</v>
      </c>
      <c r="AU212" s="149" t="s">
        <v>85</v>
      </c>
      <c r="AY212" s="17" t="s">
        <v>282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199</v>
      </c>
      <c r="BM212" s="149" t="s">
        <v>5296</v>
      </c>
    </row>
    <row r="213" spans="2:65" s="1" customFormat="1" ht="16.5" customHeight="1" x14ac:dyDescent="0.2">
      <c r="B213" s="32"/>
      <c r="C213" s="179" t="s">
        <v>765</v>
      </c>
      <c r="D213" s="179" t="s">
        <v>1020</v>
      </c>
      <c r="E213" s="180" t="s">
        <v>5297</v>
      </c>
      <c r="F213" s="181" t="s">
        <v>5298</v>
      </c>
      <c r="G213" s="182" t="s">
        <v>2246</v>
      </c>
      <c r="H213" s="183">
        <v>1</v>
      </c>
      <c r="I213" s="184"/>
      <c r="J213" s="185">
        <f t="shared" ref="J213:J235" si="40">ROUND(I213*H213,2)</f>
        <v>0</v>
      </c>
      <c r="K213" s="186"/>
      <c r="L213" s="187"/>
      <c r="M213" s="188" t="s">
        <v>1</v>
      </c>
      <c r="N213" s="189" t="s">
        <v>41</v>
      </c>
      <c r="P213" s="147">
        <f t="shared" ref="P213:P235" si="41">O213*H213</f>
        <v>0</v>
      </c>
      <c r="Q213" s="147">
        <v>0</v>
      </c>
      <c r="R213" s="147">
        <f t="shared" ref="R213:R235" si="42">Q213*H213</f>
        <v>0</v>
      </c>
      <c r="S213" s="147">
        <v>0</v>
      </c>
      <c r="T213" s="148">
        <f t="shared" ref="T213:T235" si="43">S213*H213</f>
        <v>0</v>
      </c>
      <c r="AR213" s="149" t="s">
        <v>498</v>
      </c>
      <c r="AT213" s="149" t="s">
        <v>1020</v>
      </c>
      <c r="AU213" s="149" t="s">
        <v>85</v>
      </c>
      <c r="AY213" s="17" t="s">
        <v>282</v>
      </c>
      <c r="BE213" s="150">
        <f t="shared" ref="BE213:BE235" si="44">IF(N213="základní",J213,0)</f>
        <v>0</v>
      </c>
      <c r="BF213" s="150">
        <f t="shared" ref="BF213:BF235" si="45">IF(N213="snížená",J213,0)</f>
        <v>0</v>
      </c>
      <c r="BG213" s="150">
        <f t="shared" ref="BG213:BG235" si="46">IF(N213="zákl. přenesená",J213,0)</f>
        <v>0</v>
      </c>
      <c r="BH213" s="150">
        <f t="shared" ref="BH213:BH235" si="47">IF(N213="sníž. přenesená",J213,0)</f>
        <v>0</v>
      </c>
      <c r="BI213" s="150">
        <f t="shared" ref="BI213:BI235" si="48">IF(N213="nulová",J213,0)</f>
        <v>0</v>
      </c>
      <c r="BJ213" s="17" t="s">
        <v>83</v>
      </c>
      <c r="BK213" s="150">
        <f t="shared" ref="BK213:BK235" si="49">ROUND(I213*H213,2)</f>
        <v>0</v>
      </c>
      <c r="BL213" s="17" t="s">
        <v>199</v>
      </c>
      <c r="BM213" s="149" t="s">
        <v>5299</v>
      </c>
    </row>
    <row r="214" spans="2:65" s="1" customFormat="1" ht="16.5" customHeight="1" x14ac:dyDescent="0.2">
      <c r="B214" s="32"/>
      <c r="C214" s="179" t="s">
        <v>771</v>
      </c>
      <c r="D214" s="179" t="s">
        <v>1020</v>
      </c>
      <c r="E214" s="180" t="s">
        <v>5300</v>
      </c>
      <c r="F214" s="181" t="s">
        <v>5301</v>
      </c>
      <c r="G214" s="182" t="s">
        <v>2246</v>
      </c>
      <c r="H214" s="183">
        <v>1</v>
      </c>
      <c r="I214" s="184"/>
      <c r="J214" s="185">
        <f t="shared" si="40"/>
        <v>0</v>
      </c>
      <c r="K214" s="186"/>
      <c r="L214" s="187"/>
      <c r="M214" s="188" t="s">
        <v>1</v>
      </c>
      <c r="N214" s="189" t="s">
        <v>41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0</v>
      </c>
      <c r="T214" s="148">
        <f t="shared" si="43"/>
        <v>0</v>
      </c>
      <c r="AR214" s="149" t="s">
        <v>498</v>
      </c>
      <c r="AT214" s="149" t="s">
        <v>1020</v>
      </c>
      <c r="AU214" s="149" t="s">
        <v>85</v>
      </c>
      <c r="AY214" s="17" t="s">
        <v>282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7" t="s">
        <v>83</v>
      </c>
      <c r="BK214" s="150">
        <f t="shared" si="49"/>
        <v>0</v>
      </c>
      <c r="BL214" s="17" t="s">
        <v>199</v>
      </c>
      <c r="BM214" s="149" t="s">
        <v>5302</v>
      </c>
    </row>
    <row r="215" spans="2:65" s="1" customFormat="1" ht="16.5" customHeight="1" x14ac:dyDescent="0.2">
      <c r="B215" s="32"/>
      <c r="C215" s="179" t="s">
        <v>775</v>
      </c>
      <c r="D215" s="179" t="s">
        <v>1020</v>
      </c>
      <c r="E215" s="180" t="s">
        <v>5303</v>
      </c>
      <c r="F215" s="181" t="s">
        <v>5304</v>
      </c>
      <c r="G215" s="182" t="s">
        <v>2246</v>
      </c>
      <c r="H215" s="183">
        <v>1</v>
      </c>
      <c r="I215" s="184"/>
      <c r="J215" s="185">
        <f t="shared" si="40"/>
        <v>0</v>
      </c>
      <c r="K215" s="186"/>
      <c r="L215" s="187"/>
      <c r="M215" s="188" t="s">
        <v>1</v>
      </c>
      <c r="N215" s="189" t="s">
        <v>41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498</v>
      </c>
      <c r="AT215" s="149" t="s">
        <v>1020</v>
      </c>
      <c r="AU215" s="149" t="s">
        <v>85</v>
      </c>
      <c r="AY215" s="17" t="s">
        <v>282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7" t="s">
        <v>83</v>
      </c>
      <c r="BK215" s="150">
        <f t="shared" si="49"/>
        <v>0</v>
      </c>
      <c r="BL215" s="17" t="s">
        <v>199</v>
      </c>
      <c r="BM215" s="149" t="s">
        <v>5305</v>
      </c>
    </row>
    <row r="216" spans="2:65" s="1" customFormat="1" ht="16.5" customHeight="1" x14ac:dyDescent="0.2">
      <c r="B216" s="32"/>
      <c r="C216" s="179" t="s">
        <v>778</v>
      </c>
      <c r="D216" s="179" t="s">
        <v>1020</v>
      </c>
      <c r="E216" s="180" t="s">
        <v>5306</v>
      </c>
      <c r="F216" s="181" t="s">
        <v>5307</v>
      </c>
      <c r="G216" s="182" t="s">
        <v>2246</v>
      </c>
      <c r="H216" s="183">
        <v>11</v>
      </c>
      <c r="I216" s="184"/>
      <c r="J216" s="185">
        <f t="shared" si="40"/>
        <v>0</v>
      </c>
      <c r="K216" s="186"/>
      <c r="L216" s="187"/>
      <c r="M216" s="188" t="s">
        <v>1</v>
      </c>
      <c r="N216" s="189" t="s">
        <v>41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498</v>
      </c>
      <c r="AT216" s="149" t="s">
        <v>1020</v>
      </c>
      <c r="AU216" s="149" t="s">
        <v>85</v>
      </c>
      <c r="AY216" s="17" t="s">
        <v>282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7" t="s">
        <v>83</v>
      </c>
      <c r="BK216" s="150">
        <f t="shared" si="49"/>
        <v>0</v>
      </c>
      <c r="BL216" s="17" t="s">
        <v>199</v>
      </c>
      <c r="BM216" s="149" t="s">
        <v>5308</v>
      </c>
    </row>
    <row r="217" spans="2:65" s="1" customFormat="1" ht="16.5" customHeight="1" x14ac:dyDescent="0.2">
      <c r="B217" s="32"/>
      <c r="C217" s="179" t="s">
        <v>784</v>
      </c>
      <c r="D217" s="179" t="s">
        <v>1020</v>
      </c>
      <c r="E217" s="180" t="s">
        <v>5309</v>
      </c>
      <c r="F217" s="181" t="s">
        <v>5310</v>
      </c>
      <c r="G217" s="182" t="s">
        <v>2246</v>
      </c>
      <c r="H217" s="183">
        <v>4</v>
      </c>
      <c r="I217" s="184"/>
      <c r="J217" s="185">
        <f t="shared" si="40"/>
        <v>0</v>
      </c>
      <c r="K217" s="186"/>
      <c r="L217" s="187"/>
      <c r="M217" s="188" t="s">
        <v>1</v>
      </c>
      <c r="N217" s="189" t="s">
        <v>41</v>
      </c>
      <c r="P217" s="147">
        <f t="shared" si="41"/>
        <v>0</v>
      </c>
      <c r="Q217" s="147">
        <v>0</v>
      </c>
      <c r="R217" s="147">
        <f t="shared" si="42"/>
        <v>0</v>
      </c>
      <c r="S217" s="147">
        <v>0</v>
      </c>
      <c r="T217" s="148">
        <f t="shared" si="43"/>
        <v>0</v>
      </c>
      <c r="AR217" s="149" t="s">
        <v>498</v>
      </c>
      <c r="AT217" s="149" t="s">
        <v>1020</v>
      </c>
      <c r="AU217" s="149" t="s">
        <v>85</v>
      </c>
      <c r="AY217" s="17" t="s">
        <v>282</v>
      </c>
      <c r="BE217" s="150">
        <f t="shared" si="44"/>
        <v>0</v>
      </c>
      <c r="BF217" s="150">
        <f t="shared" si="45"/>
        <v>0</v>
      </c>
      <c r="BG217" s="150">
        <f t="shared" si="46"/>
        <v>0</v>
      </c>
      <c r="BH217" s="150">
        <f t="shared" si="47"/>
        <v>0</v>
      </c>
      <c r="BI217" s="150">
        <f t="shared" si="48"/>
        <v>0</v>
      </c>
      <c r="BJ217" s="17" t="s">
        <v>83</v>
      </c>
      <c r="BK217" s="150">
        <f t="shared" si="49"/>
        <v>0</v>
      </c>
      <c r="BL217" s="17" t="s">
        <v>199</v>
      </c>
      <c r="BM217" s="149" t="s">
        <v>5311</v>
      </c>
    </row>
    <row r="218" spans="2:65" s="1" customFormat="1" ht="16.5" customHeight="1" x14ac:dyDescent="0.2">
      <c r="B218" s="32"/>
      <c r="C218" s="179" t="s">
        <v>789</v>
      </c>
      <c r="D218" s="179" t="s">
        <v>1020</v>
      </c>
      <c r="E218" s="180" t="s">
        <v>5312</v>
      </c>
      <c r="F218" s="181" t="s">
        <v>5313</v>
      </c>
      <c r="G218" s="182" t="s">
        <v>2246</v>
      </c>
      <c r="H218" s="183">
        <v>1</v>
      </c>
      <c r="I218" s="184"/>
      <c r="J218" s="185">
        <f t="shared" si="40"/>
        <v>0</v>
      </c>
      <c r="K218" s="186"/>
      <c r="L218" s="187"/>
      <c r="M218" s="188" t="s">
        <v>1</v>
      </c>
      <c r="N218" s="189" t="s">
        <v>41</v>
      </c>
      <c r="P218" s="147">
        <f t="shared" si="41"/>
        <v>0</v>
      </c>
      <c r="Q218" s="147">
        <v>0</v>
      </c>
      <c r="R218" s="147">
        <f t="shared" si="42"/>
        <v>0</v>
      </c>
      <c r="S218" s="147">
        <v>0</v>
      </c>
      <c r="T218" s="148">
        <f t="shared" si="43"/>
        <v>0</v>
      </c>
      <c r="AR218" s="149" t="s">
        <v>498</v>
      </c>
      <c r="AT218" s="149" t="s">
        <v>1020</v>
      </c>
      <c r="AU218" s="149" t="s">
        <v>85</v>
      </c>
      <c r="AY218" s="17" t="s">
        <v>282</v>
      </c>
      <c r="BE218" s="150">
        <f t="shared" si="44"/>
        <v>0</v>
      </c>
      <c r="BF218" s="150">
        <f t="shared" si="45"/>
        <v>0</v>
      </c>
      <c r="BG218" s="150">
        <f t="shared" si="46"/>
        <v>0</v>
      </c>
      <c r="BH218" s="150">
        <f t="shared" si="47"/>
        <v>0</v>
      </c>
      <c r="BI218" s="150">
        <f t="shared" si="48"/>
        <v>0</v>
      </c>
      <c r="BJ218" s="17" t="s">
        <v>83</v>
      </c>
      <c r="BK218" s="150">
        <f t="shared" si="49"/>
        <v>0</v>
      </c>
      <c r="BL218" s="17" t="s">
        <v>199</v>
      </c>
      <c r="BM218" s="149" t="s">
        <v>5314</v>
      </c>
    </row>
    <row r="219" spans="2:65" s="1" customFormat="1" ht="16.5" customHeight="1" x14ac:dyDescent="0.2">
      <c r="B219" s="32"/>
      <c r="C219" s="179" t="s">
        <v>795</v>
      </c>
      <c r="D219" s="179" t="s">
        <v>1020</v>
      </c>
      <c r="E219" s="180" t="s">
        <v>5187</v>
      </c>
      <c r="F219" s="181" t="s">
        <v>5188</v>
      </c>
      <c r="G219" s="182" t="s">
        <v>2246</v>
      </c>
      <c r="H219" s="183">
        <v>39</v>
      </c>
      <c r="I219" s="184"/>
      <c r="J219" s="185">
        <f t="shared" si="40"/>
        <v>0</v>
      </c>
      <c r="K219" s="186"/>
      <c r="L219" s="187"/>
      <c r="M219" s="188" t="s">
        <v>1</v>
      </c>
      <c r="N219" s="189" t="s">
        <v>41</v>
      </c>
      <c r="P219" s="147">
        <f t="shared" si="41"/>
        <v>0</v>
      </c>
      <c r="Q219" s="147">
        <v>0</v>
      </c>
      <c r="R219" s="147">
        <f t="shared" si="42"/>
        <v>0</v>
      </c>
      <c r="S219" s="147">
        <v>0</v>
      </c>
      <c r="T219" s="148">
        <f t="shared" si="43"/>
        <v>0</v>
      </c>
      <c r="AR219" s="149" t="s">
        <v>498</v>
      </c>
      <c r="AT219" s="149" t="s">
        <v>1020</v>
      </c>
      <c r="AU219" s="149" t="s">
        <v>85</v>
      </c>
      <c r="AY219" s="17" t="s">
        <v>282</v>
      </c>
      <c r="BE219" s="150">
        <f t="shared" si="44"/>
        <v>0</v>
      </c>
      <c r="BF219" s="150">
        <f t="shared" si="45"/>
        <v>0</v>
      </c>
      <c r="BG219" s="150">
        <f t="shared" si="46"/>
        <v>0</v>
      </c>
      <c r="BH219" s="150">
        <f t="shared" si="47"/>
        <v>0</v>
      </c>
      <c r="BI219" s="150">
        <f t="shared" si="48"/>
        <v>0</v>
      </c>
      <c r="BJ219" s="17" t="s">
        <v>83</v>
      </c>
      <c r="BK219" s="150">
        <f t="shared" si="49"/>
        <v>0</v>
      </c>
      <c r="BL219" s="17" t="s">
        <v>199</v>
      </c>
      <c r="BM219" s="149" t="s">
        <v>5315</v>
      </c>
    </row>
    <row r="220" spans="2:65" s="1" customFormat="1" ht="16.5" customHeight="1" x14ac:dyDescent="0.2">
      <c r="B220" s="32"/>
      <c r="C220" s="179" t="s">
        <v>802</v>
      </c>
      <c r="D220" s="179" t="s">
        <v>1020</v>
      </c>
      <c r="E220" s="180" t="s">
        <v>5316</v>
      </c>
      <c r="F220" s="181" t="s">
        <v>5317</v>
      </c>
      <c r="G220" s="182" t="s">
        <v>2246</v>
      </c>
      <c r="H220" s="183">
        <v>6</v>
      </c>
      <c r="I220" s="184"/>
      <c r="J220" s="185">
        <f t="shared" si="40"/>
        <v>0</v>
      </c>
      <c r="K220" s="186"/>
      <c r="L220" s="187"/>
      <c r="M220" s="188" t="s">
        <v>1</v>
      </c>
      <c r="N220" s="189" t="s">
        <v>41</v>
      </c>
      <c r="P220" s="147">
        <f t="shared" si="41"/>
        <v>0</v>
      </c>
      <c r="Q220" s="147">
        <v>0</v>
      </c>
      <c r="R220" s="147">
        <f t="shared" si="42"/>
        <v>0</v>
      </c>
      <c r="S220" s="147">
        <v>0</v>
      </c>
      <c r="T220" s="148">
        <f t="shared" si="43"/>
        <v>0</v>
      </c>
      <c r="AR220" s="149" t="s">
        <v>498</v>
      </c>
      <c r="AT220" s="149" t="s">
        <v>1020</v>
      </c>
      <c r="AU220" s="149" t="s">
        <v>85</v>
      </c>
      <c r="AY220" s="17" t="s">
        <v>282</v>
      </c>
      <c r="BE220" s="150">
        <f t="shared" si="44"/>
        <v>0</v>
      </c>
      <c r="BF220" s="150">
        <f t="shared" si="45"/>
        <v>0</v>
      </c>
      <c r="BG220" s="150">
        <f t="shared" si="46"/>
        <v>0</v>
      </c>
      <c r="BH220" s="150">
        <f t="shared" si="47"/>
        <v>0</v>
      </c>
      <c r="BI220" s="150">
        <f t="shared" si="48"/>
        <v>0</v>
      </c>
      <c r="BJ220" s="17" t="s">
        <v>83</v>
      </c>
      <c r="BK220" s="150">
        <f t="shared" si="49"/>
        <v>0</v>
      </c>
      <c r="BL220" s="17" t="s">
        <v>199</v>
      </c>
      <c r="BM220" s="149" t="s">
        <v>5318</v>
      </c>
    </row>
    <row r="221" spans="2:65" s="1" customFormat="1" ht="16.5" customHeight="1" x14ac:dyDescent="0.2">
      <c r="B221" s="32"/>
      <c r="C221" s="179" t="s">
        <v>809</v>
      </c>
      <c r="D221" s="179" t="s">
        <v>1020</v>
      </c>
      <c r="E221" s="180" t="s">
        <v>5319</v>
      </c>
      <c r="F221" s="181" t="s">
        <v>5320</v>
      </c>
      <c r="G221" s="182" t="s">
        <v>2246</v>
      </c>
      <c r="H221" s="183">
        <v>4</v>
      </c>
      <c r="I221" s="184"/>
      <c r="J221" s="185">
        <f t="shared" si="40"/>
        <v>0</v>
      </c>
      <c r="K221" s="186"/>
      <c r="L221" s="187"/>
      <c r="M221" s="188" t="s">
        <v>1</v>
      </c>
      <c r="N221" s="189" t="s">
        <v>41</v>
      </c>
      <c r="P221" s="147">
        <f t="shared" si="41"/>
        <v>0</v>
      </c>
      <c r="Q221" s="147">
        <v>0</v>
      </c>
      <c r="R221" s="147">
        <f t="shared" si="42"/>
        <v>0</v>
      </c>
      <c r="S221" s="147">
        <v>0</v>
      </c>
      <c r="T221" s="148">
        <f t="shared" si="43"/>
        <v>0</v>
      </c>
      <c r="AR221" s="149" t="s">
        <v>498</v>
      </c>
      <c r="AT221" s="149" t="s">
        <v>1020</v>
      </c>
      <c r="AU221" s="149" t="s">
        <v>85</v>
      </c>
      <c r="AY221" s="17" t="s">
        <v>282</v>
      </c>
      <c r="BE221" s="150">
        <f t="shared" si="44"/>
        <v>0</v>
      </c>
      <c r="BF221" s="150">
        <f t="shared" si="45"/>
        <v>0</v>
      </c>
      <c r="BG221" s="150">
        <f t="shared" si="46"/>
        <v>0</v>
      </c>
      <c r="BH221" s="150">
        <f t="shared" si="47"/>
        <v>0</v>
      </c>
      <c r="BI221" s="150">
        <f t="shared" si="48"/>
        <v>0</v>
      </c>
      <c r="BJ221" s="17" t="s">
        <v>83</v>
      </c>
      <c r="BK221" s="150">
        <f t="shared" si="49"/>
        <v>0</v>
      </c>
      <c r="BL221" s="17" t="s">
        <v>199</v>
      </c>
      <c r="BM221" s="149" t="s">
        <v>5321</v>
      </c>
    </row>
    <row r="222" spans="2:65" s="1" customFormat="1" ht="16.5" customHeight="1" x14ac:dyDescent="0.2">
      <c r="B222" s="32"/>
      <c r="C222" s="179" t="s">
        <v>813</v>
      </c>
      <c r="D222" s="179" t="s">
        <v>1020</v>
      </c>
      <c r="E222" s="180" t="s">
        <v>5140</v>
      </c>
      <c r="F222" s="181" t="s">
        <v>5141</v>
      </c>
      <c r="G222" s="182" t="s">
        <v>2246</v>
      </c>
      <c r="H222" s="183">
        <v>18</v>
      </c>
      <c r="I222" s="184"/>
      <c r="J222" s="185">
        <f t="shared" si="40"/>
        <v>0</v>
      </c>
      <c r="K222" s="186"/>
      <c r="L222" s="187"/>
      <c r="M222" s="188" t="s">
        <v>1</v>
      </c>
      <c r="N222" s="189" t="s">
        <v>41</v>
      </c>
      <c r="P222" s="147">
        <f t="shared" si="41"/>
        <v>0</v>
      </c>
      <c r="Q222" s="147">
        <v>0</v>
      </c>
      <c r="R222" s="147">
        <f t="shared" si="42"/>
        <v>0</v>
      </c>
      <c r="S222" s="147">
        <v>0</v>
      </c>
      <c r="T222" s="148">
        <f t="shared" si="43"/>
        <v>0</v>
      </c>
      <c r="AR222" s="149" t="s">
        <v>498</v>
      </c>
      <c r="AT222" s="149" t="s">
        <v>1020</v>
      </c>
      <c r="AU222" s="149" t="s">
        <v>85</v>
      </c>
      <c r="AY222" s="17" t="s">
        <v>282</v>
      </c>
      <c r="BE222" s="150">
        <f t="shared" si="44"/>
        <v>0</v>
      </c>
      <c r="BF222" s="150">
        <f t="shared" si="45"/>
        <v>0</v>
      </c>
      <c r="BG222" s="150">
        <f t="shared" si="46"/>
        <v>0</v>
      </c>
      <c r="BH222" s="150">
        <f t="shared" si="47"/>
        <v>0</v>
      </c>
      <c r="BI222" s="150">
        <f t="shared" si="48"/>
        <v>0</v>
      </c>
      <c r="BJ222" s="17" t="s">
        <v>83</v>
      </c>
      <c r="BK222" s="150">
        <f t="shared" si="49"/>
        <v>0</v>
      </c>
      <c r="BL222" s="17" t="s">
        <v>199</v>
      </c>
      <c r="BM222" s="149" t="s">
        <v>5322</v>
      </c>
    </row>
    <row r="223" spans="2:65" s="1" customFormat="1" ht="16.5" customHeight="1" x14ac:dyDescent="0.2">
      <c r="B223" s="32"/>
      <c r="C223" s="179" t="s">
        <v>817</v>
      </c>
      <c r="D223" s="179" t="s">
        <v>1020</v>
      </c>
      <c r="E223" s="180" t="s">
        <v>5323</v>
      </c>
      <c r="F223" s="181" t="s">
        <v>5324</v>
      </c>
      <c r="G223" s="182" t="s">
        <v>2246</v>
      </c>
      <c r="H223" s="183">
        <v>2</v>
      </c>
      <c r="I223" s="184"/>
      <c r="J223" s="185">
        <f t="shared" si="40"/>
        <v>0</v>
      </c>
      <c r="K223" s="186"/>
      <c r="L223" s="187"/>
      <c r="M223" s="188" t="s">
        <v>1</v>
      </c>
      <c r="N223" s="189" t="s">
        <v>41</v>
      </c>
      <c r="P223" s="147">
        <f t="shared" si="41"/>
        <v>0</v>
      </c>
      <c r="Q223" s="147">
        <v>0</v>
      </c>
      <c r="R223" s="147">
        <f t="shared" si="42"/>
        <v>0</v>
      </c>
      <c r="S223" s="147">
        <v>0</v>
      </c>
      <c r="T223" s="148">
        <f t="shared" si="43"/>
        <v>0</v>
      </c>
      <c r="AR223" s="149" t="s">
        <v>498</v>
      </c>
      <c r="AT223" s="149" t="s">
        <v>1020</v>
      </c>
      <c r="AU223" s="149" t="s">
        <v>85</v>
      </c>
      <c r="AY223" s="17" t="s">
        <v>282</v>
      </c>
      <c r="BE223" s="150">
        <f t="shared" si="44"/>
        <v>0</v>
      </c>
      <c r="BF223" s="150">
        <f t="shared" si="45"/>
        <v>0</v>
      </c>
      <c r="BG223" s="150">
        <f t="shared" si="46"/>
        <v>0</v>
      </c>
      <c r="BH223" s="150">
        <f t="shared" si="47"/>
        <v>0</v>
      </c>
      <c r="BI223" s="150">
        <f t="shared" si="48"/>
        <v>0</v>
      </c>
      <c r="BJ223" s="17" t="s">
        <v>83</v>
      </c>
      <c r="BK223" s="150">
        <f t="shared" si="49"/>
        <v>0</v>
      </c>
      <c r="BL223" s="17" t="s">
        <v>199</v>
      </c>
      <c r="BM223" s="149" t="s">
        <v>5325</v>
      </c>
    </row>
    <row r="224" spans="2:65" s="1" customFormat="1" ht="16.5" customHeight="1" x14ac:dyDescent="0.2">
      <c r="B224" s="32"/>
      <c r="C224" s="179" t="s">
        <v>821</v>
      </c>
      <c r="D224" s="179" t="s">
        <v>1020</v>
      </c>
      <c r="E224" s="180" t="s">
        <v>5143</v>
      </c>
      <c r="F224" s="181" t="s">
        <v>5144</v>
      </c>
      <c r="G224" s="182" t="s">
        <v>2246</v>
      </c>
      <c r="H224" s="183">
        <v>33</v>
      </c>
      <c r="I224" s="184"/>
      <c r="J224" s="185">
        <f t="shared" si="40"/>
        <v>0</v>
      </c>
      <c r="K224" s="186"/>
      <c r="L224" s="187"/>
      <c r="M224" s="188" t="s">
        <v>1</v>
      </c>
      <c r="N224" s="189" t="s">
        <v>41</v>
      </c>
      <c r="P224" s="147">
        <f t="shared" si="41"/>
        <v>0</v>
      </c>
      <c r="Q224" s="147">
        <v>0</v>
      </c>
      <c r="R224" s="147">
        <f t="shared" si="42"/>
        <v>0</v>
      </c>
      <c r="S224" s="147">
        <v>0</v>
      </c>
      <c r="T224" s="148">
        <f t="shared" si="43"/>
        <v>0</v>
      </c>
      <c r="AR224" s="149" t="s">
        <v>498</v>
      </c>
      <c r="AT224" s="149" t="s">
        <v>1020</v>
      </c>
      <c r="AU224" s="149" t="s">
        <v>85</v>
      </c>
      <c r="AY224" s="17" t="s">
        <v>282</v>
      </c>
      <c r="BE224" s="150">
        <f t="shared" si="44"/>
        <v>0</v>
      </c>
      <c r="BF224" s="150">
        <f t="shared" si="45"/>
        <v>0</v>
      </c>
      <c r="BG224" s="150">
        <f t="shared" si="46"/>
        <v>0</v>
      </c>
      <c r="BH224" s="150">
        <f t="shared" si="47"/>
        <v>0</v>
      </c>
      <c r="BI224" s="150">
        <f t="shared" si="48"/>
        <v>0</v>
      </c>
      <c r="BJ224" s="17" t="s">
        <v>83</v>
      </c>
      <c r="BK224" s="150">
        <f t="shared" si="49"/>
        <v>0</v>
      </c>
      <c r="BL224" s="17" t="s">
        <v>199</v>
      </c>
      <c r="BM224" s="149" t="s">
        <v>5326</v>
      </c>
    </row>
    <row r="225" spans="2:65" s="1" customFormat="1" ht="16.5" customHeight="1" x14ac:dyDescent="0.2">
      <c r="B225" s="32"/>
      <c r="C225" s="179" t="s">
        <v>826</v>
      </c>
      <c r="D225" s="179" t="s">
        <v>1020</v>
      </c>
      <c r="E225" s="180" t="s">
        <v>5146</v>
      </c>
      <c r="F225" s="181" t="s">
        <v>5147</v>
      </c>
      <c r="G225" s="182" t="s">
        <v>2246</v>
      </c>
      <c r="H225" s="183">
        <v>30</v>
      </c>
      <c r="I225" s="184"/>
      <c r="J225" s="185">
        <f t="shared" si="40"/>
        <v>0</v>
      </c>
      <c r="K225" s="186"/>
      <c r="L225" s="187"/>
      <c r="M225" s="188" t="s">
        <v>1</v>
      </c>
      <c r="N225" s="189" t="s">
        <v>41</v>
      </c>
      <c r="P225" s="147">
        <f t="shared" si="41"/>
        <v>0</v>
      </c>
      <c r="Q225" s="147">
        <v>0</v>
      </c>
      <c r="R225" s="147">
        <f t="shared" si="42"/>
        <v>0</v>
      </c>
      <c r="S225" s="147">
        <v>0</v>
      </c>
      <c r="T225" s="148">
        <f t="shared" si="43"/>
        <v>0</v>
      </c>
      <c r="AR225" s="149" t="s">
        <v>498</v>
      </c>
      <c r="AT225" s="149" t="s">
        <v>1020</v>
      </c>
      <c r="AU225" s="149" t="s">
        <v>85</v>
      </c>
      <c r="AY225" s="17" t="s">
        <v>282</v>
      </c>
      <c r="BE225" s="150">
        <f t="shared" si="44"/>
        <v>0</v>
      </c>
      <c r="BF225" s="150">
        <f t="shared" si="45"/>
        <v>0</v>
      </c>
      <c r="BG225" s="150">
        <f t="shared" si="46"/>
        <v>0</v>
      </c>
      <c r="BH225" s="150">
        <f t="shared" si="47"/>
        <v>0</v>
      </c>
      <c r="BI225" s="150">
        <f t="shared" si="48"/>
        <v>0</v>
      </c>
      <c r="BJ225" s="17" t="s">
        <v>83</v>
      </c>
      <c r="BK225" s="150">
        <f t="shared" si="49"/>
        <v>0</v>
      </c>
      <c r="BL225" s="17" t="s">
        <v>199</v>
      </c>
      <c r="BM225" s="149" t="s">
        <v>5327</v>
      </c>
    </row>
    <row r="226" spans="2:65" s="1" customFormat="1" ht="16.5" customHeight="1" x14ac:dyDescent="0.2">
      <c r="B226" s="32"/>
      <c r="C226" s="179" t="s">
        <v>831</v>
      </c>
      <c r="D226" s="179" t="s">
        <v>1020</v>
      </c>
      <c r="E226" s="180" t="s">
        <v>5328</v>
      </c>
      <c r="F226" s="181" t="s">
        <v>5329</v>
      </c>
      <c r="G226" s="182" t="s">
        <v>2246</v>
      </c>
      <c r="H226" s="183">
        <v>9</v>
      </c>
      <c r="I226" s="184"/>
      <c r="J226" s="185">
        <f t="shared" si="40"/>
        <v>0</v>
      </c>
      <c r="K226" s="186"/>
      <c r="L226" s="187"/>
      <c r="M226" s="188" t="s">
        <v>1</v>
      </c>
      <c r="N226" s="189" t="s">
        <v>41</v>
      </c>
      <c r="P226" s="147">
        <f t="shared" si="41"/>
        <v>0</v>
      </c>
      <c r="Q226" s="147">
        <v>0</v>
      </c>
      <c r="R226" s="147">
        <f t="shared" si="42"/>
        <v>0</v>
      </c>
      <c r="S226" s="147">
        <v>0</v>
      </c>
      <c r="T226" s="148">
        <f t="shared" si="43"/>
        <v>0</v>
      </c>
      <c r="AR226" s="149" t="s">
        <v>498</v>
      </c>
      <c r="AT226" s="149" t="s">
        <v>1020</v>
      </c>
      <c r="AU226" s="149" t="s">
        <v>85</v>
      </c>
      <c r="AY226" s="17" t="s">
        <v>282</v>
      </c>
      <c r="BE226" s="150">
        <f t="shared" si="44"/>
        <v>0</v>
      </c>
      <c r="BF226" s="150">
        <f t="shared" si="45"/>
        <v>0</v>
      </c>
      <c r="BG226" s="150">
        <f t="shared" si="46"/>
        <v>0</v>
      </c>
      <c r="BH226" s="150">
        <f t="shared" si="47"/>
        <v>0</v>
      </c>
      <c r="BI226" s="150">
        <f t="shared" si="48"/>
        <v>0</v>
      </c>
      <c r="BJ226" s="17" t="s">
        <v>83</v>
      </c>
      <c r="BK226" s="150">
        <f t="shared" si="49"/>
        <v>0</v>
      </c>
      <c r="BL226" s="17" t="s">
        <v>199</v>
      </c>
      <c r="BM226" s="149" t="s">
        <v>5330</v>
      </c>
    </row>
    <row r="227" spans="2:65" s="1" customFormat="1" ht="16.5" customHeight="1" x14ac:dyDescent="0.2">
      <c r="B227" s="32"/>
      <c r="C227" s="179" t="s">
        <v>836</v>
      </c>
      <c r="D227" s="179" t="s">
        <v>1020</v>
      </c>
      <c r="E227" s="180" t="s">
        <v>5331</v>
      </c>
      <c r="F227" s="181" t="s">
        <v>5332</v>
      </c>
      <c r="G227" s="182" t="s">
        <v>2246</v>
      </c>
      <c r="H227" s="183">
        <v>5</v>
      </c>
      <c r="I227" s="184"/>
      <c r="J227" s="185">
        <f t="shared" si="40"/>
        <v>0</v>
      </c>
      <c r="K227" s="186"/>
      <c r="L227" s="187"/>
      <c r="M227" s="188" t="s">
        <v>1</v>
      </c>
      <c r="N227" s="189" t="s">
        <v>41</v>
      </c>
      <c r="P227" s="147">
        <f t="shared" si="41"/>
        <v>0</v>
      </c>
      <c r="Q227" s="147">
        <v>0</v>
      </c>
      <c r="R227" s="147">
        <f t="shared" si="42"/>
        <v>0</v>
      </c>
      <c r="S227" s="147">
        <v>0</v>
      </c>
      <c r="T227" s="148">
        <f t="shared" si="43"/>
        <v>0</v>
      </c>
      <c r="AR227" s="149" t="s">
        <v>498</v>
      </c>
      <c r="AT227" s="149" t="s">
        <v>1020</v>
      </c>
      <c r="AU227" s="149" t="s">
        <v>85</v>
      </c>
      <c r="AY227" s="17" t="s">
        <v>282</v>
      </c>
      <c r="BE227" s="150">
        <f t="shared" si="44"/>
        <v>0</v>
      </c>
      <c r="BF227" s="150">
        <f t="shared" si="45"/>
        <v>0</v>
      </c>
      <c r="BG227" s="150">
        <f t="shared" si="46"/>
        <v>0</v>
      </c>
      <c r="BH227" s="150">
        <f t="shared" si="47"/>
        <v>0</v>
      </c>
      <c r="BI227" s="150">
        <f t="shared" si="48"/>
        <v>0</v>
      </c>
      <c r="BJ227" s="17" t="s">
        <v>83</v>
      </c>
      <c r="BK227" s="150">
        <f t="shared" si="49"/>
        <v>0</v>
      </c>
      <c r="BL227" s="17" t="s">
        <v>199</v>
      </c>
      <c r="BM227" s="149" t="s">
        <v>5333</v>
      </c>
    </row>
    <row r="228" spans="2:65" s="1" customFormat="1" ht="16.5" customHeight="1" x14ac:dyDescent="0.2">
      <c r="B228" s="32"/>
      <c r="C228" s="179" t="s">
        <v>840</v>
      </c>
      <c r="D228" s="179" t="s">
        <v>1020</v>
      </c>
      <c r="E228" s="180" t="s">
        <v>5334</v>
      </c>
      <c r="F228" s="181" t="s">
        <v>5335</v>
      </c>
      <c r="G228" s="182" t="s">
        <v>2246</v>
      </c>
      <c r="H228" s="183">
        <v>4</v>
      </c>
      <c r="I228" s="184"/>
      <c r="J228" s="185">
        <f t="shared" si="40"/>
        <v>0</v>
      </c>
      <c r="K228" s="186"/>
      <c r="L228" s="187"/>
      <c r="M228" s="188" t="s">
        <v>1</v>
      </c>
      <c r="N228" s="189" t="s">
        <v>41</v>
      </c>
      <c r="P228" s="147">
        <f t="shared" si="41"/>
        <v>0</v>
      </c>
      <c r="Q228" s="147">
        <v>0</v>
      </c>
      <c r="R228" s="147">
        <f t="shared" si="42"/>
        <v>0</v>
      </c>
      <c r="S228" s="147">
        <v>0</v>
      </c>
      <c r="T228" s="148">
        <f t="shared" si="43"/>
        <v>0</v>
      </c>
      <c r="AR228" s="149" t="s">
        <v>498</v>
      </c>
      <c r="AT228" s="149" t="s">
        <v>1020</v>
      </c>
      <c r="AU228" s="149" t="s">
        <v>85</v>
      </c>
      <c r="AY228" s="17" t="s">
        <v>282</v>
      </c>
      <c r="BE228" s="150">
        <f t="shared" si="44"/>
        <v>0</v>
      </c>
      <c r="BF228" s="150">
        <f t="shared" si="45"/>
        <v>0</v>
      </c>
      <c r="BG228" s="150">
        <f t="shared" si="46"/>
        <v>0</v>
      </c>
      <c r="BH228" s="150">
        <f t="shared" si="47"/>
        <v>0</v>
      </c>
      <c r="BI228" s="150">
        <f t="shared" si="48"/>
        <v>0</v>
      </c>
      <c r="BJ228" s="17" t="s">
        <v>83</v>
      </c>
      <c r="BK228" s="150">
        <f t="shared" si="49"/>
        <v>0</v>
      </c>
      <c r="BL228" s="17" t="s">
        <v>199</v>
      </c>
      <c r="BM228" s="149" t="s">
        <v>5336</v>
      </c>
    </row>
    <row r="229" spans="2:65" s="1" customFormat="1" ht="16.5" customHeight="1" x14ac:dyDescent="0.2">
      <c r="B229" s="32"/>
      <c r="C229" s="179" t="s">
        <v>845</v>
      </c>
      <c r="D229" s="179" t="s">
        <v>1020</v>
      </c>
      <c r="E229" s="180" t="s">
        <v>5337</v>
      </c>
      <c r="F229" s="181" t="s">
        <v>5338</v>
      </c>
      <c r="G229" s="182" t="s">
        <v>2246</v>
      </c>
      <c r="H229" s="183">
        <v>8</v>
      </c>
      <c r="I229" s="184"/>
      <c r="J229" s="185">
        <f t="shared" si="40"/>
        <v>0</v>
      </c>
      <c r="K229" s="186"/>
      <c r="L229" s="187"/>
      <c r="M229" s="188" t="s">
        <v>1</v>
      </c>
      <c r="N229" s="189" t="s">
        <v>41</v>
      </c>
      <c r="P229" s="147">
        <f t="shared" si="41"/>
        <v>0</v>
      </c>
      <c r="Q229" s="147">
        <v>0</v>
      </c>
      <c r="R229" s="147">
        <f t="shared" si="42"/>
        <v>0</v>
      </c>
      <c r="S229" s="147">
        <v>0</v>
      </c>
      <c r="T229" s="148">
        <f t="shared" si="43"/>
        <v>0</v>
      </c>
      <c r="AR229" s="149" t="s">
        <v>498</v>
      </c>
      <c r="AT229" s="149" t="s">
        <v>1020</v>
      </c>
      <c r="AU229" s="149" t="s">
        <v>85</v>
      </c>
      <c r="AY229" s="17" t="s">
        <v>282</v>
      </c>
      <c r="BE229" s="150">
        <f t="shared" si="44"/>
        <v>0</v>
      </c>
      <c r="BF229" s="150">
        <f t="shared" si="45"/>
        <v>0</v>
      </c>
      <c r="BG229" s="150">
        <f t="shared" si="46"/>
        <v>0</v>
      </c>
      <c r="BH229" s="150">
        <f t="shared" si="47"/>
        <v>0</v>
      </c>
      <c r="BI229" s="150">
        <f t="shared" si="48"/>
        <v>0</v>
      </c>
      <c r="BJ229" s="17" t="s">
        <v>83</v>
      </c>
      <c r="BK229" s="150">
        <f t="shared" si="49"/>
        <v>0</v>
      </c>
      <c r="BL229" s="17" t="s">
        <v>199</v>
      </c>
      <c r="BM229" s="149" t="s">
        <v>5339</v>
      </c>
    </row>
    <row r="230" spans="2:65" s="1" customFormat="1" ht="16.5" customHeight="1" x14ac:dyDescent="0.2">
      <c r="B230" s="32"/>
      <c r="C230" s="179" t="s">
        <v>850</v>
      </c>
      <c r="D230" s="179" t="s">
        <v>1020</v>
      </c>
      <c r="E230" s="180" t="s">
        <v>5340</v>
      </c>
      <c r="F230" s="181" t="s">
        <v>5341</v>
      </c>
      <c r="G230" s="182" t="s">
        <v>2246</v>
      </c>
      <c r="H230" s="183">
        <v>2</v>
      </c>
      <c r="I230" s="184"/>
      <c r="J230" s="185">
        <f t="shared" si="40"/>
        <v>0</v>
      </c>
      <c r="K230" s="186"/>
      <c r="L230" s="187"/>
      <c r="M230" s="188" t="s">
        <v>1</v>
      </c>
      <c r="N230" s="189" t="s">
        <v>41</v>
      </c>
      <c r="P230" s="147">
        <f t="shared" si="41"/>
        <v>0</v>
      </c>
      <c r="Q230" s="147">
        <v>0</v>
      </c>
      <c r="R230" s="147">
        <f t="shared" si="42"/>
        <v>0</v>
      </c>
      <c r="S230" s="147">
        <v>0</v>
      </c>
      <c r="T230" s="148">
        <f t="shared" si="43"/>
        <v>0</v>
      </c>
      <c r="AR230" s="149" t="s">
        <v>498</v>
      </c>
      <c r="AT230" s="149" t="s">
        <v>1020</v>
      </c>
      <c r="AU230" s="149" t="s">
        <v>85</v>
      </c>
      <c r="AY230" s="17" t="s">
        <v>282</v>
      </c>
      <c r="BE230" s="150">
        <f t="shared" si="44"/>
        <v>0</v>
      </c>
      <c r="BF230" s="150">
        <f t="shared" si="45"/>
        <v>0</v>
      </c>
      <c r="BG230" s="150">
        <f t="shared" si="46"/>
        <v>0</v>
      </c>
      <c r="BH230" s="150">
        <f t="shared" si="47"/>
        <v>0</v>
      </c>
      <c r="BI230" s="150">
        <f t="shared" si="48"/>
        <v>0</v>
      </c>
      <c r="BJ230" s="17" t="s">
        <v>83</v>
      </c>
      <c r="BK230" s="150">
        <f t="shared" si="49"/>
        <v>0</v>
      </c>
      <c r="BL230" s="17" t="s">
        <v>199</v>
      </c>
      <c r="BM230" s="149" t="s">
        <v>5342</v>
      </c>
    </row>
    <row r="231" spans="2:65" s="1" customFormat="1" ht="16.5" customHeight="1" x14ac:dyDescent="0.2">
      <c r="B231" s="32"/>
      <c r="C231" s="179" t="s">
        <v>855</v>
      </c>
      <c r="D231" s="179" t="s">
        <v>1020</v>
      </c>
      <c r="E231" s="180" t="s">
        <v>5343</v>
      </c>
      <c r="F231" s="181" t="s">
        <v>5344</v>
      </c>
      <c r="G231" s="182" t="s">
        <v>2246</v>
      </c>
      <c r="H231" s="183">
        <v>2</v>
      </c>
      <c r="I231" s="184"/>
      <c r="J231" s="185">
        <f t="shared" si="40"/>
        <v>0</v>
      </c>
      <c r="K231" s="186"/>
      <c r="L231" s="187"/>
      <c r="M231" s="188" t="s">
        <v>1</v>
      </c>
      <c r="N231" s="189" t="s">
        <v>41</v>
      </c>
      <c r="P231" s="147">
        <f t="shared" si="41"/>
        <v>0</v>
      </c>
      <c r="Q231" s="147">
        <v>0</v>
      </c>
      <c r="R231" s="147">
        <f t="shared" si="42"/>
        <v>0</v>
      </c>
      <c r="S231" s="147">
        <v>0</v>
      </c>
      <c r="T231" s="148">
        <f t="shared" si="43"/>
        <v>0</v>
      </c>
      <c r="AR231" s="149" t="s">
        <v>498</v>
      </c>
      <c r="AT231" s="149" t="s">
        <v>1020</v>
      </c>
      <c r="AU231" s="149" t="s">
        <v>85</v>
      </c>
      <c r="AY231" s="17" t="s">
        <v>282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7" t="s">
        <v>83</v>
      </c>
      <c r="BK231" s="150">
        <f t="shared" si="49"/>
        <v>0</v>
      </c>
      <c r="BL231" s="17" t="s">
        <v>199</v>
      </c>
      <c r="BM231" s="149" t="s">
        <v>5345</v>
      </c>
    </row>
    <row r="232" spans="2:65" s="1" customFormat="1" ht="16.5" customHeight="1" x14ac:dyDescent="0.2">
      <c r="B232" s="32"/>
      <c r="C232" s="179" t="s">
        <v>864</v>
      </c>
      <c r="D232" s="179" t="s">
        <v>1020</v>
      </c>
      <c r="E232" s="180" t="s">
        <v>5346</v>
      </c>
      <c r="F232" s="181" t="s">
        <v>5347</v>
      </c>
      <c r="G232" s="182" t="s">
        <v>2246</v>
      </c>
      <c r="H232" s="183">
        <v>1</v>
      </c>
      <c r="I232" s="184"/>
      <c r="J232" s="185">
        <f t="shared" si="40"/>
        <v>0</v>
      </c>
      <c r="K232" s="186"/>
      <c r="L232" s="187"/>
      <c r="M232" s="188" t="s">
        <v>1</v>
      </c>
      <c r="N232" s="189" t="s">
        <v>41</v>
      </c>
      <c r="P232" s="147">
        <f t="shared" si="41"/>
        <v>0</v>
      </c>
      <c r="Q232" s="147">
        <v>0</v>
      </c>
      <c r="R232" s="147">
        <f t="shared" si="42"/>
        <v>0</v>
      </c>
      <c r="S232" s="147">
        <v>0</v>
      </c>
      <c r="T232" s="148">
        <f t="shared" si="43"/>
        <v>0</v>
      </c>
      <c r="AR232" s="149" t="s">
        <v>498</v>
      </c>
      <c r="AT232" s="149" t="s">
        <v>1020</v>
      </c>
      <c r="AU232" s="149" t="s">
        <v>85</v>
      </c>
      <c r="AY232" s="17" t="s">
        <v>282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7" t="s">
        <v>83</v>
      </c>
      <c r="BK232" s="150">
        <f t="shared" si="49"/>
        <v>0</v>
      </c>
      <c r="BL232" s="17" t="s">
        <v>199</v>
      </c>
      <c r="BM232" s="149" t="s">
        <v>5348</v>
      </c>
    </row>
    <row r="233" spans="2:65" s="1" customFormat="1" ht="16.5" customHeight="1" x14ac:dyDescent="0.2">
      <c r="B233" s="32"/>
      <c r="C233" s="179" t="s">
        <v>868</v>
      </c>
      <c r="D233" s="179" t="s">
        <v>1020</v>
      </c>
      <c r="E233" s="180" t="s">
        <v>5134</v>
      </c>
      <c r="F233" s="181" t="s">
        <v>5135</v>
      </c>
      <c r="G233" s="182" t="s">
        <v>2246</v>
      </c>
      <c r="H233" s="183">
        <v>1</v>
      </c>
      <c r="I233" s="184"/>
      <c r="J233" s="185">
        <f t="shared" si="40"/>
        <v>0</v>
      </c>
      <c r="K233" s="186"/>
      <c r="L233" s="187"/>
      <c r="M233" s="188" t="s">
        <v>1</v>
      </c>
      <c r="N233" s="189" t="s">
        <v>41</v>
      </c>
      <c r="P233" s="147">
        <f t="shared" si="41"/>
        <v>0</v>
      </c>
      <c r="Q233" s="147">
        <v>0</v>
      </c>
      <c r="R233" s="147">
        <f t="shared" si="42"/>
        <v>0</v>
      </c>
      <c r="S233" s="147">
        <v>0</v>
      </c>
      <c r="T233" s="148">
        <f t="shared" si="43"/>
        <v>0</v>
      </c>
      <c r="AR233" s="149" t="s">
        <v>498</v>
      </c>
      <c r="AT233" s="149" t="s">
        <v>1020</v>
      </c>
      <c r="AU233" s="149" t="s">
        <v>85</v>
      </c>
      <c r="AY233" s="17" t="s">
        <v>282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7" t="s">
        <v>83</v>
      </c>
      <c r="BK233" s="150">
        <f t="shared" si="49"/>
        <v>0</v>
      </c>
      <c r="BL233" s="17" t="s">
        <v>199</v>
      </c>
      <c r="BM233" s="149" t="s">
        <v>5349</v>
      </c>
    </row>
    <row r="234" spans="2:65" s="1" customFormat="1" ht="16.5" customHeight="1" x14ac:dyDescent="0.2">
      <c r="B234" s="32"/>
      <c r="C234" s="179" t="s">
        <v>874</v>
      </c>
      <c r="D234" s="179" t="s">
        <v>1020</v>
      </c>
      <c r="E234" s="180" t="s">
        <v>5350</v>
      </c>
      <c r="F234" s="181" t="s">
        <v>5351</v>
      </c>
      <c r="G234" s="182" t="s">
        <v>2246</v>
      </c>
      <c r="H234" s="183">
        <v>1</v>
      </c>
      <c r="I234" s="184"/>
      <c r="J234" s="185">
        <f t="shared" si="40"/>
        <v>0</v>
      </c>
      <c r="K234" s="186"/>
      <c r="L234" s="187"/>
      <c r="M234" s="188" t="s">
        <v>1</v>
      </c>
      <c r="N234" s="189" t="s">
        <v>41</v>
      </c>
      <c r="P234" s="147">
        <f t="shared" si="41"/>
        <v>0</v>
      </c>
      <c r="Q234" s="147">
        <v>0</v>
      </c>
      <c r="R234" s="147">
        <f t="shared" si="42"/>
        <v>0</v>
      </c>
      <c r="S234" s="147">
        <v>0</v>
      </c>
      <c r="T234" s="148">
        <f t="shared" si="43"/>
        <v>0</v>
      </c>
      <c r="AR234" s="149" t="s">
        <v>498</v>
      </c>
      <c r="AT234" s="149" t="s">
        <v>1020</v>
      </c>
      <c r="AU234" s="149" t="s">
        <v>85</v>
      </c>
      <c r="AY234" s="17" t="s">
        <v>282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7" t="s">
        <v>83</v>
      </c>
      <c r="BK234" s="150">
        <f t="shared" si="49"/>
        <v>0</v>
      </c>
      <c r="BL234" s="17" t="s">
        <v>199</v>
      </c>
      <c r="BM234" s="149" t="s">
        <v>5352</v>
      </c>
    </row>
    <row r="235" spans="2:65" s="1" customFormat="1" ht="16.5" customHeight="1" x14ac:dyDescent="0.2">
      <c r="B235" s="32"/>
      <c r="C235" s="179" t="s">
        <v>881</v>
      </c>
      <c r="D235" s="179" t="s">
        <v>1020</v>
      </c>
      <c r="E235" s="180" t="s">
        <v>5353</v>
      </c>
      <c r="F235" s="181" t="s">
        <v>5354</v>
      </c>
      <c r="G235" s="182" t="s">
        <v>613</v>
      </c>
      <c r="H235" s="183">
        <v>6</v>
      </c>
      <c r="I235" s="184"/>
      <c r="J235" s="185">
        <f t="shared" si="40"/>
        <v>0</v>
      </c>
      <c r="K235" s="186"/>
      <c r="L235" s="187"/>
      <c r="M235" s="188" t="s">
        <v>1</v>
      </c>
      <c r="N235" s="189" t="s">
        <v>41</v>
      </c>
      <c r="P235" s="147">
        <f t="shared" si="41"/>
        <v>0</v>
      </c>
      <c r="Q235" s="147">
        <v>9.0000000000000006E-5</v>
      </c>
      <c r="R235" s="147">
        <f t="shared" si="42"/>
        <v>5.4000000000000001E-4</v>
      </c>
      <c r="S235" s="147">
        <v>0</v>
      </c>
      <c r="T235" s="148">
        <f t="shared" si="43"/>
        <v>0</v>
      </c>
      <c r="AR235" s="149" t="s">
        <v>498</v>
      </c>
      <c r="AT235" s="149" t="s">
        <v>1020</v>
      </c>
      <c r="AU235" s="149" t="s">
        <v>85</v>
      </c>
      <c r="AY235" s="17" t="s">
        <v>282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7" t="s">
        <v>83</v>
      </c>
      <c r="BK235" s="150">
        <f t="shared" si="49"/>
        <v>0</v>
      </c>
      <c r="BL235" s="17" t="s">
        <v>199</v>
      </c>
      <c r="BM235" s="149" t="s">
        <v>5355</v>
      </c>
    </row>
    <row r="236" spans="2:65" s="1" customFormat="1" ht="19.5" x14ac:dyDescent="0.2">
      <c r="B236" s="32"/>
      <c r="D236" s="152" t="s">
        <v>3804</v>
      </c>
      <c r="F236" s="198" t="s">
        <v>5356</v>
      </c>
      <c r="I236" s="199"/>
      <c r="L236" s="32"/>
      <c r="M236" s="200"/>
      <c r="T236" s="56"/>
      <c r="AT236" s="17" t="s">
        <v>3804</v>
      </c>
      <c r="AU236" s="17" t="s">
        <v>85</v>
      </c>
    </row>
    <row r="237" spans="2:65" s="1" customFormat="1" ht="16.5" customHeight="1" x14ac:dyDescent="0.2">
      <c r="B237" s="32"/>
      <c r="C237" s="179" t="s">
        <v>889</v>
      </c>
      <c r="D237" s="179" t="s">
        <v>1020</v>
      </c>
      <c r="E237" s="180" t="s">
        <v>5357</v>
      </c>
      <c r="F237" s="181" t="s">
        <v>5358</v>
      </c>
      <c r="G237" s="182" t="s">
        <v>613</v>
      </c>
      <c r="H237" s="183">
        <v>6</v>
      </c>
      <c r="I237" s="184"/>
      <c r="J237" s="185">
        <f>ROUND(I237*H237,2)</f>
        <v>0</v>
      </c>
      <c r="K237" s="186"/>
      <c r="L237" s="187"/>
      <c r="M237" s="188" t="s">
        <v>1</v>
      </c>
      <c r="N237" s="189" t="s">
        <v>41</v>
      </c>
      <c r="P237" s="147">
        <f>O237*H237</f>
        <v>0</v>
      </c>
      <c r="Q237" s="147">
        <v>1.1E-4</v>
      </c>
      <c r="R237" s="147">
        <f>Q237*H237</f>
        <v>6.6E-4</v>
      </c>
      <c r="S237" s="147">
        <v>0</v>
      </c>
      <c r="T237" s="148">
        <f>S237*H237</f>
        <v>0</v>
      </c>
      <c r="AR237" s="149" t="s">
        <v>498</v>
      </c>
      <c r="AT237" s="149" t="s">
        <v>1020</v>
      </c>
      <c r="AU237" s="149" t="s">
        <v>85</v>
      </c>
      <c r="AY237" s="17" t="s">
        <v>282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199</v>
      </c>
      <c r="BM237" s="149" t="s">
        <v>5359</v>
      </c>
    </row>
    <row r="238" spans="2:65" s="1" customFormat="1" ht="19.5" x14ac:dyDescent="0.2">
      <c r="B238" s="32"/>
      <c r="D238" s="152" t="s">
        <v>3804</v>
      </c>
      <c r="F238" s="198" t="s">
        <v>5356</v>
      </c>
      <c r="I238" s="199"/>
      <c r="L238" s="32"/>
      <c r="M238" s="200"/>
      <c r="T238" s="56"/>
      <c r="AT238" s="17" t="s">
        <v>3804</v>
      </c>
      <c r="AU238" s="17" t="s">
        <v>85</v>
      </c>
    </row>
    <row r="239" spans="2:65" s="1" customFormat="1" ht="24.2" customHeight="1" x14ac:dyDescent="0.2">
      <c r="B239" s="32"/>
      <c r="C239" s="179" t="s">
        <v>893</v>
      </c>
      <c r="D239" s="179" t="s">
        <v>1020</v>
      </c>
      <c r="E239" s="180" t="s">
        <v>5360</v>
      </c>
      <c r="F239" s="181" t="s">
        <v>5361</v>
      </c>
      <c r="G239" s="182" t="s">
        <v>613</v>
      </c>
      <c r="H239" s="183">
        <v>8</v>
      </c>
      <c r="I239" s="184"/>
      <c r="J239" s="185">
        <f>ROUND(I239*H239,2)</f>
        <v>0</v>
      </c>
      <c r="K239" s="186"/>
      <c r="L239" s="187"/>
      <c r="M239" s="188" t="s">
        <v>1</v>
      </c>
      <c r="N239" s="189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498</v>
      </c>
      <c r="AT239" s="149" t="s">
        <v>1020</v>
      </c>
      <c r="AU239" s="149" t="s">
        <v>85</v>
      </c>
      <c r="AY239" s="17" t="s">
        <v>282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199</v>
      </c>
      <c r="BM239" s="149" t="s">
        <v>5362</v>
      </c>
    </row>
    <row r="240" spans="2:65" s="1" customFormat="1" ht="24.2" customHeight="1" x14ac:dyDescent="0.2">
      <c r="B240" s="32"/>
      <c r="C240" s="179" t="s">
        <v>897</v>
      </c>
      <c r="D240" s="179" t="s">
        <v>1020</v>
      </c>
      <c r="E240" s="180" t="s">
        <v>5363</v>
      </c>
      <c r="F240" s="181" t="s">
        <v>5364</v>
      </c>
      <c r="G240" s="182" t="s">
        <v>613</v>
      </c>
      <c r="H240" s="183">
        <v>24</v>
      </c>
      <c r="I240" s="184"/>
      <c r="J240" s="185">
        <f>ROUND(I240*H240,2)</f>
        <v>0</v>
      </c>
      <c r="K240" s="186"/>
      <c r="L240" s="187"/>
      <c r="M240" s="188" t="s">
        <v>1</v>
      </c>
      <c r="N240" s="189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498</v>
      </c>
      <c r="AT240" s="149" t="s">
        <v>1020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199</v>
      </c>
      <c r="BM240" s="149" t="s">
        <v>5365</v>
      </c>
    </row>
    <row r="241" spans="2:65" s="1" customFormat="1" ht="16.5" customHeight="1" x14ac:dyDescent="0.2">
      <c r="B241" s="32"/>
      <c r="C241" s="179" t="s">
        <v>901</v>
      </c>
      <c r="D241" s="179" t="s">
        <v>1020</v>
      </c>
      <c r="E241" s="180" t="s">
        <v>5366</v>
      </c>
      <c r="F241" s="181" t="s">
        <v>5367</v>
      </c>
      <c r="G241" s="182" t="s">
        <v>613</v>
      </c>
      <c r="H241" s="183">
        <v>24</v>
      </c>
      <c r="I241" s="184"/>
      <c r="J241" s="185">
        <f>ROUND(I241*H241,2)</f>
        <v>0</v>
      </c>
      <c r="K241" s="186"/>
      <c r="L241" s="187"/>
      <c r="M241" s="188" t="s">
        <v>1</v>
      </c>
      <c r="N241" s="189" t="s">
        <v>41</v>
      </c>
      <c r="P241" s="147">
        <f>O241*H241</f>
        <v>0</v>
      </c>
      <c r="Q241" s="147">
        <v>6.9999999999999994E-5</v>
      </c>
      <c r="R241" s="147">
        <f>Q241*H241</f>
        <v>1.6799999999999999E-3</v>
      </c>
      <c r="S241" s="147">
        <v>0</v>
      </c>
      <c r="T241" s="148">
        <f>S241*H241</f>
        <v>0</v>
      </c>
      <c r="AR241" s="149" t="s">
        <v>498</v>
      </c>
      <c r="AT241" s="149" t="s">
        <v>1020</v>
      </c>
      <c r="AU241" s="149" t="s">
        <v>85</v>
      </c>
      <c r="AY241" s="17" t="s">
        <v>282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199</v>
      </c>
      <c r="BM241" s="149" t="s">
        <v>5368</v>
      </c>
    </row>
    <row r="242" spans="2:65" s="1" customFormat="1" ht="16.5" customHeight="1" x14ac:dyDescent="0.2">
      <c r="B242" s="32"/>
      <c r="C242" s="179" t="s">
        <v>908</v>
      </c>
      <c r="D242" s="179" t="s">
        <v>1020</v>
      </c>
      <c r="E242" s="180" t="s">
        <v>5369</v>
      </c>
      <c r="F242" s="181" t="s">
        <v>5370</v>
      </c>
      <c r="G242" s="182" t="s">
        <v>613</v>
      </c>
      <c r="H242" s="183">
        <v>8</v>
      </c>
      <c r="I242" s="184"/>
      <c r="J242" s="185">
        <f>ROUND(I242*H242,2)</f>
        <v>0</v>
      </c>
      <c r="K242" s="186"/>
      <c r="L242" s="187"/>
      <c r="M242" s="188" t="s">
        <v>1</v>
      </c>
      <c r="N242" s="189" t="s">
        <v>41</v>
      </c>
      <c r="P242" s="147">
        <f>O242*H242</f>
        <v>0</v>
      </c>
      <c r="Q242" s="147">
        <v>4.0000000000000003E-5</v>
      </c>
      <c r="R242" s="147">
        <f>Q242*H242</f>
        <v>3.2000000000000003E-4</v>
      </c>
      <c r="S242" s="147">
        <v>0</v>
      </c>
      <c r="T242" s="148">
        <f>S242*H242</f>
        <v>0</v>
      </c>
      <c r="AR242" s="149" t="s">
        <v>498</v>
      </c>
      <c r="AT242" s="149" t="s">
        <v>1020</v>
      </c>
      <c r="AU242" s="149" t="s">
        <v>85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199</v>
      </c>
      <c r="BM242" s="149" t="s">
        <v>5371</v>
      </c>
    </row>
    <row r="243" spans="2:65" s="1" customFormat="1" ht="24.2" customHeight="1" x14ac:dyDescent="0.2">
      <c r="B243" s="32"/>
      <c r="C243" s="137" t="s">
        <v>922</v>
      </c>
      <c r="D243" s="137" t="s">
        <v>284</v>
      </c>
      <c r="E243" s="138" t="s">
        <v>5372</v>
      </c>
      <c r="F243" s="139" t="s">
        <v>5373</v>
      </c>
      <c r="G243" s="140" t="s">
        <v>613</v>
      </c>
      <c r="H243" s="141">
        <v>240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199</v>
      </c>
      <c r="AT243" s="149" t="s">
        <v>284</v>
      </c>
      <c r="AU243" s="149" t="s">
        <v>85</v>
      </c>
      <c r="AY243" s="17" t="s">
        <v>282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199</v>
      </c>
      <c r="BM243" s="149" t="s">
        <v>5374</v>
      </c>
    </row>
    <row r="244" spans="2:65" s="1" customFormat="1" ht="29.25" x14ac:dyDescent="0.2">
      <c r="B244" s="32"/>
      <c r="D244" s="152" t="s">
        <v>3804</v>
      </c>
      <c r="F244" s="198" t="s">
        <v>5375</v>
      </c>
      <c r="I244" s="199"/>
      <c r="L244" s="32"/>
      <c r="M244" s="200"/>
      <c r="T244" s="56"/>
      <c r="AT244" s="17" t="s">
        <v>3804</v>
      </c>
      <c r="AU244" s="17" t="s">
        <v>85</v>
      </c>
    </row>
    <row r="245" spans="2:65" s="1" customFormat="1" ht="16.5" customHeight="1" x14ac:dyDescent="0.2">
      <c r="B245" s="32"/>
      <c r="C245" s="179" t="s">
        <v>931</v>
      </c>
      <c r="D245" s="179" t="s">
        <v>1020</v>
      </c>
      <c r="E245" s="180" t="s">
        <v>5376</v>
      </c>
      <c r="F245" s="181" t="s">
        <v>5377</v>
      </c>
      <c r="G245" s="182" t="s">
        <v>613</v>
      </c>
      <c r="H245" s="183">
        <v>40</v>
      </c>
      <c r="I245" s="184"/>
      <c r="J245" s="185">
        <f t="shared" ref="J245:J252" si="50">ROUND(I245*H245,2)</f>
        <v>0</v>
      </c>
      <c r="K245" s="186"/>
      <c r="L245" s="187"/>
      <c r="M245" s="188" t="s">
        <v>1</v>
      </c>
      <c r="N245" s="189" t="s">
        <v>41</v>
      </c>
      <c r="P245" s="147">
        <f t="shared" ref="P245:P252" si="51">O245*H245</f>
        <v>0</v>
      </c>
      <c r="Q245" s="147">
        <v>1.0000000000000001E-5</v>
      </c>
      <c r="R245" s="147">
        <f t="shared" ref="R245:R252" si="52">Q245*H245</f>
        <v>4.0000000000000002E-4</v>
      </c>
      <c r="S245" s="147">
        <v>0</v>
      </c>
      <c r="T245" s="148">
        <f t="shared" ref="T245:T252" si="53">S245*H245</f>
        <v>0</v>
      </c>
      <c r="AR245" s="149" t="s">
        <v>498</v>
      </c>
      <c r="AT245" s="149" t="s">
        <v>1020</v>
      </c>
      <c r="AU245" s="149" t="s">
        <v>85</v>
      </c>
      <c r="AY245" s="17" t="s">
        <v>282</v>
      </c>
      <c r="BE245" s="150">
        <f t="shared" ref="BE245:BE252" si="54">IF(N245="základní",J245,0)</f>
        <v>0</v>
      </c>
      <c r="BF245" s="150">
        <f t="shared" ref="BF245:BF252" si="55">IF(N245="snížená",J245,0)</f>
        <v>0</v>
      </c>
      <c r="BG245" s="150">
        <f t="shared" ref="BG245:BG252" si="56">IF(N245="zákl. přenesená",J245,0)</f>
        <v>0</v>
      </c>
      <c r="BH245" s="150">
        <f t="shared" ref="BH245:BH252" si="57">IF(N245="sníž. přenesená",J245,0)</f>
        <v>0</v>
      </c>
      <c r="BI245" s="150">
        <f t="shared" ref="BI245:BI252" si="58">IF(N245="nulová",J245,0)</f>
        <v>0</v>
      </c>
      <c r="BJ245" s="17" t="s">
        <v>83</v>
      </c>
      <c r="BK245" s="150">
        <f t="shared" ref="BK245:BK252" si="59">ROUND(I245*H245,2)</f>
        <v>0</v>
      </c>
      <c r="BL245" s="17" t="s">
        <v>199</v>
      </c>
      <c r="BM245" s="149" t="s">
        <v>5378</v>
      </c>
    </row>
    <row r="246" spans="2:65" s="1" customFormat="1" ht="21.75" customHeight="1" x14ac:dyDescent="0.2">
      <c r="B246" s="32"/>
      <c r="C246" s="179" t="s">
        <v>935</v>
      </c>
      <c r="D246" s="179" t="s">
        <v>1020</v>
      </c>
      <c r="E246" s="180" t="s">
        <v>5379</v>
      </c>
      <c r="F246" s="181" t="s">
        <v>5380</v>
      </c>
      <c r="G246" s="182" t="s">
        <v>613</v>
      </c>
      <c r="H246" s="183">
        <v>200</v>
      </c>
      <c r="I246" s="184"/>
      <c r="J246" s="185">
        <f t="shared" si="50"/>
        <v>0</v>
      </c>
      <c r="K246" s="186"/>
      <c r="L246" s="187"/>
      <c r="M246" s="188" t="s">
        <v>1</v>
      </c>
      <c r="N246" s="189" t="s">
        <v>41</v>
      </c>
      <c r="P246" s="147">
        <f t="shared" si="51"/>
        <v>0</v>
      </c>
      <c r="Q246" s="147">
        <v>3.1E-4</v>
      </c>
      <c r="R246" s="147">
        <f t="shared" si="52"/>
        <v>6.2E-2</v>
      </c>
      <c r="S246" s="147">
        <v>0</v>
      </c>
      <c r="T246" s="148">
        <f t="shared" si="53"/>
        <v>0</v>
      </c>
      <c r="AR246" s="149" t="s">
        <v>498</v>
      </c>
      <c r="AT246" s="149" t="s">
        <v>1020</v>
      </c>
      <c r="AU246" s="149" t="s">
        <v>85</v>
      </c>
      <c r="AY246" s="17" t="s">
        <v>282</v>
      </c>
      <c r="BE246" s="150">
        <f t="shared" si="54"/>
        <v>0</v>
      </c>
      <c r="BF246" s="150">
        <f t="shared" si="55"/>
        <v>0</v>
      </c>
      <c r="BG246" s="150">
        <f t="shared" si="56"/>
        <v>0</v>
      </c>
      <c r="BH246" s="150">
        <f t="shared" si="57"/>
        <v>0</v>
      </c>
      <c r="BI246" s="150">
        <f t="shared" si="58"/>
        <v>0</v>
      </c>
      <c r="BJ246" s="17" t="s">
        <v>83</v>
      </c>
      <c r="BK246" s="150">
        <f t="shared" si="59"/>
        <v>0</v>
      </c>
      <c r="BL246" s="17" t="s">
        <v>199</v>
      </c>
      <c r="BM246" s="149" t="s">
        <v>5381</v>
      </c>
    </row>
    <row r="247" spans="2:65" s="1" customFormat="1" ht="16.5" customHeight="1" x14ac:dyDescent="0.2">
      <c r="B247" s="32"/>
      <c r="C247" s="179" t="s">
        <v>940</v>
      </c>
      <c r="D247" s="179" t="s">
        <v>1020</v>
      </c>
      <c r="E247" s="180" t="s">
        <v>5382</v>
      </c>
      <c r="F247" s="181" t="s">
        <v>5383</v>
      </c>
      <c r="G247" s="182" t="s">
        <v>1</v>
      </c>
      <c r="H247" s="183">
        <v>20</v>
      </c>
      <c r="I247" s="184"/>
      <c r="J247" s="185">
        <f t="shared" si="50"/>
        <v>0</v>
      </c>
      <c r="K247" s="186"/>
      <c r="L247" s="187"/>
      <c r="M247" s="188" t="s">
        <v>1</v>
      </c>
      <c r="N247" s="189" t="s">
        <v>41</v>
      </c>
      <c r="P247" s="147">
        <f t="shared" si="51"/>
        <v>0</v>
      </c>
      <c r="Q247" s="147">
        <v>0</v>
      </c>
      <c r="R247" s="147">
        <f t="shared" si="52"/>
        <v>0</v>
      </c>
      <c r="S247" s="147">
        <v>0</v>
      </c>
      <c r="T247" s="148">
        <f t="shared" si="53"/>
        <v>0</v>
      </c>
      <c r="AR247" s="149" t="s">
        <v>498</v>
      </c>
      <c r="AT247" s="149" t="s">
        <v>1020</v>
      </c>
      <c r="AU247" s="149" t="s">
        <v>85</v>
      </c>
      <c r="AY247" s="17" t="s">
        <v>282</v>
      </c>
      <c r="BE247" s="150">
        <f t="shared" si="54"/>
        <v>0</v>
      </c>
      <c r="BF247" s="150">
        <f t="shared" si="55"/>
        <v>0</v>
      </c>
      <c r="BG247" s="150">
        <f t="shared" si="56"/>
        <v>0</v>
      </c>
      <c r="BH247" s="150">
        <f t="shared" si="57"/>
        <v>0</v>
      </c>
      <c r="BI247" s="150">
        <f t="shared" si="58"/>
        <v>0</v>
      </c>
      <c r="BJ247" s="17" t="s">
        <v>83</v>
      </c>
      <c r="BK247" s="150">
        <f t="shared" si="59"/>
        <v>0</v>
      </c>
      <c r="BL247" s="17" t="s">
        <v>199</v>
      </c>
      <c r="BM247" s="149" t="s">
        <v>5384</v>
      </c>
    </row>
    <row r="248" spans="2:65" s="1" customFormat="1" ht="16.5" customHeight="1" x14ac:dyDescent="0.2">
      <c r="B248" s="32"/>
      <c r="C248" s="179" t="s">
        <v>951</v>
      </c>
      <c r="D248" s="179" t="s">
        <v>1020</v>
      </c>
      <c r="E248" s="180" t="s">
        <v>5385</v>
      </c>
      <c r="F248" s="181" t="s">
        <v>5386</v>
      </c>
      <c r="G248" s="182" t="s">
        <v>613</v>
      </c>
      <c r="H248" s="183">
        <v>10</v>
      </c>
      <c r="I248" s="184"/>
      <c r="J248" s="185">
        <f t="shared" si="50"/>
        <v>0</v>
      </c>
      <c r="K248" s="186"/>
      <c r="L248" s="187"/>
      <c r="M248" s="188" t="s">
        <v>1</v>
      </c>
      <c r="N248" s="189" t="s">
        <v>41</v>
      </c>
      <c r="P248" s="147">
        <f t="shared" si="51"/>
        <v>0</v>
      </c>
      <c r="Q248" s="147">
        <v>2.0000000000000002E-5</v>
      </c>
      <c r="R248" s="147">
        <f t="shared" si="52"/>
        <v>2.0000000000000001E-4</v>
      </c>
      <c r="S248" s="147">
        <v>0</v>
      </c>
      <c r="T248" s="148">
        <f t="shared" si="53"/>
        <v>0</v>
      </c>
      <c r="AR248" s="149" t="s">
        <v>498</v>
      </c>
      <c r="AT248" s="149" t="s">
        <v>1020</v>
      </c>
      <c r="AU248" s="149" t="s">
        <v>85</v>
      </c>
      <c r="AY248" s="17" t="s">
        <v>282</v>
      </c>
      <c r="BE248" s="150">
        <f t="shared" si="54"/>
        <v>0</v>
      </c>
      <c r="BF248" s="150">
        <f t="shared" si="55"/>
        <v>0</v>
      </c>
      <c r="BG248" s="150">
        <f t="shared" si="56"/>
        <v>0</v>
      </c>
      <c r="BH248" s="150">
        <f t="shared" si="57"/>
        <v>0</v>
      </c>
      <c r="BI248" s="150">
        <f t="shared" si="58"/>
        <v>0</v>
      </c>
      <c r="BJ248" s="17" t="s">
        <v>83</v>
      </c>
      <c r="BK248" s="150">
        <f t="shared" si="59"/>
        <v>0</v>
      </c>
      <c r="BL248" s="17" t="s">
        <v>199</v>
      </c>
      <c r="BM248" s="149" t="s">
        <v>5387</v>
      </c>
    </row>
    <row r="249" spans="2:65" s="1" customFormat="1" ht="16.5" customHeight="1" x14ac:dyDescent="0.2">
      <c r="B249" s="32"/>
      <c r="C249" s="179" t="s">
        <v>956</v>
      </c>
      <c r="D249" s="179" t="s">
        <v>1020</v>
      </c>
      <c r="E249" s="180" t="s">
        <v>5388</v>
      </c>
      <c r="F249" s="181" t="s">
        <v>5389</v>
      </c>
      <c r="G249" s="182" t="s">
        <v>613</v>
      </c>
      <c r="H249" s="183">
        <v>10</v>
      </c>
      <c r="I249" s="184"/>
      <c r="J249" s="185">
        <f t="shared" si="50"/>
        <v>0</v>
      </c>
      <c r="K249" s="186"/>
      <c r="L249" s="187"/>
      <c r="M249" s="188" t="s">
        <v>1</v>
      </c>
      <c r="N249" s="189" t="s">
        <v>41</v>
      </c>
      <c r="P249" s="147">
        <f t="shared" si="51"/>
        <v>0</v>
      </c>
      <c r="Q249" s="147">
        <v>2.0000000000000002E-5</v>
      </c>
      <c r="R249" s="147">
        <f t="shared" si="52"/>
        <v>2.0000000000000001E-4</v>
      </c>
      <c r="S249" s="147">
        <v>0</v>
      </c>
      <c r="T249" s="148">
        <f t="shared" si="53"/>
        <v>0</v>
      </c>
      <c r="AR249" s="149" t="s">
        <v>498</v>
      </c>
      <c r="AT249" s="149" t="s">
        <v>1020</v>
      </c>
      <c r="AU249" s="149" t="s">
        <v>85</v>
      </c>
      <c r="AY249" s="17" t="s">
        <v>282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7" t="s">
        <v>83</v>
      </c>
      <c r="BK249" s="150">
        <f t="shared" si="59"/>
        <v>0</v>
      </c>
      <c r="BL249" s="17" t="s">
        <v>199</v>
      </c>
      <c r="BM249" s="149" t="s">
        <v>5390</v>
      </c>
    </row>
    <row r="250" spans="2:65" s="1" customFormat="1" ht="16.5" customHeight="1" x14ac:dyDescent="0.2">
      <c r="B250" s="32"/>
      <c r="C250" s="179" t="s">
        <v>964</v>
      </c>
      <c r="D250" s="179" t="s">
        <v>1020</v>
      </c>
      <c r="E250" s="180" t="s">
        <v>5391</v>
      </c>
      <c r="F250" s="181" t="s">
        <v>5392</v>
      </c>
      <c r="G250" s="182" t="s">
        <v>613</v>
      </c>
      <c r="H250" s="183">
        <v>50</v>
      </c>
      <c r="I250" s="184"/>
      <c r="J250" s="185">
        <f t="shared" si="50"/>
        <v>0</v>
      </c>
      <c r="K250" s="186"/>
      <c r="L250" s="187"/>
      <c r="M250" s="188" t="s">
        <v>1</v>
      </c>
      <c r="N250" s="189" t="s">
        <v>41</v>
      </c>
      <c r="P250" s="147">
        <f t="shared" si="51"/>
        <v>0</v>
      </c>
      <c r="Q250" s="147">
        <v>2.0000000000000002E-5</v>
      </c>
      <c r="R250" s="147">
        <f t="shared" si="52"/>
        <v>1E-3</v>
      </c>
      <c r="S250" s="147">
        <v>0</v>
      </c>
      <c r="T250" s="148">
        <f t="shared" si="53"/>
        <v>0</v>
      </c>
      <c r="AR250" s="149" t="s">
        <v>498</v>
      </c>
      <c r="AT250" s="149" t="s">
        <v>1020</v>
      </c>
      <c r="AU250" s="149" t="s">
        <v>85</v>
      </c>
      <c r="AY250" s="17" t="s">
        <v>282</v>
      </c>
      <c r="BE250" s="150">
        <f t="shared" si="54"/>
        <v>0</v>
      </c>
      <c r="BF250" s="150">
        <f t="shared" si="55"/>
        <v>0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7" t="s">
        <v>83</v>
      </c>
      <c r="BK250" s="150">
        <f t="shared" si="59"/>
        <v>0</v>
      </c>
      <c r="BL250" s="17" t="s">
        <v>199</v>
      </c>
      <c r="BM250" s="149" t="s">
        <v>5393</v>
      </c>
    </row>
    <row r="251" spans="2:65" s="1" customFormat="1" ht="16.5" customHeight="1" x14ac:dyDescent="0.2">
      <c r="B251" s="32"/>
      <c r="C251" s="179" t="s">
        <v>968</v>
      </c>
      <c r="D251" s="179" t="s">
        <v>1020</v>
      </c>
      <c r="E251" s="180" t="s">
        <v>5394</v>
      </c>
      <c r="F251" s="181" t="s">
        <v>5395</v>
      </c>
      <c r="G251" s="182" t="s">
        <v>1</v>
      </c>
      <c r="H251" s="183">
        <v>20</v>
      </c>
      <c r="I251" s="184"/>
      <c r="J251" s="185">
        <f t="shared" si="50"/>
        <v>0</v>
      </c>
      <c r="K251" s="186"/>
      <c r="L251" s="187"/>
      <c r="M251" s="188" t="s">
        <v>1</v>
      </c>
      <c r="N251" s="189" t="s">
        <v>41</v>
      </c>
      <c r="P251" s="147">
        <f t="shared" si="51"/>
        <v>0</v>
      </c>
      <c r="Q251" s="147">
        <v>0</v>
      </c>
      <c r="R251" s="147">
        <f t="shared" si="52"/>
        <v>0</v>
      </c>
      <c r="S251" s="147">
        <v>0</v>
      </c>
      <c r="T251" s="148">
        <f t="shared" si="53"/>
        <v>0</v>
      </c>
      <c r="AR251" s="149" t="s">
        <v>498</v>
      </c>
      <c r="AT251" s="149" t="s">
        <v>1020</v>
      </c>
      <c r="AU251" s="149" t="s">
        <v>85</v>
      </c>
      <c r="AY251" s="17" t="s">
        <v>282</v>
      </c>
      <c r="BE251" s="150">
        <f t="shared" si="54"/>
        <v>0</v>
      </c>
      <c r="BF251" s="150">
        <f t="shared" si="55"/>
        <v>0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7" t="s">
        <v>83</v>
      </c>
      <c r="BK251" s="150">
        <f t="shared" si="59"/>
        <v>0</v>
      </c>
      <c r="BL251" s="17" t="s">
        <v>199</v>
      </c>
      <c r="BM251" s="149" t="s">
        <v>5396</v>
      </c>
    </row>
    <row r="252" spans="2:65" s="1" customFormat="1" ht="24.2" customHeight="1" x14ac:dyDescent="0.2">
      <c r="B252" s="32"/>
      <c r="C252" s="137" t="s">
        <v>973</v>
      </c>
      <c r="D252" s="137" t="s">
        <v>284</v>
      </c>
      <c r="E252" s="138" t="s">
        <v>5397</v>
      </c>
      <c r="F252" s="139" t="s">
        <v>5398</v>
      </c>
      <c r="G252" s="140" t="s">
        <v>613</v>
      </c>
      <c r="H252" s="141">
        <v>21</v>
      </c>
      <c r="I252" s="142"/>
      <c r="J252" s="143">
        <f t="shared" si="50"/>
        <v>0</v>
      </c>
      <c r="K252" s="144"/>
      <c r="L252" s="32"/>
      <c r="M252" s="145" t="s">
        <v>1</v>
      </c>
      <c r="N252" s="146" t="s">
        <v>41</v>
      </c>
      <c r="P252" s="147">
        <f t="shared" si="51"/>
        <v>0</v>
      </c>
      <c r="Q252" s="147">
        <v>0</v>
      </c>
      <c r="R252" s="147">
        <f t="shared" si="52"/>
        <v>0</v>
      </c>
      <c r="S252" s="147">
        <v>0</v>
      </c>
      <c r="T252" s="148">
        <f t="shared" si="53"/>
        <v>0</v>
      </c>
      <c r="AR252" s="149" t="s">
        <v>199</v>
      </c>
      <c r="AT252" s="149" t="s">
        <v>284</v>
      </c>
      <c r="AU252" s="149" t="s">
        <v>85</v>
      </c>
      <c r="AY252" s="17" t="s">
        <v>282</v>
      </c>
      <c r="BE252" s="150">
        <f t="shared" si="54"/>
        <v>0</v>
      </c>
      <c r="BF252" s="150">
        <f t="shared" si="55"/>
        <v>0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7" t="s">
        <v>83</v>
      </c>
      <c r="BK252" s="150">
        <f t="shared" si="59"/>
        <v>0</v>
      </c>
      <c r="BL252" s="17" t="s">
        <v>199</v>
      </c>
      <c r="BM252" s="149" t="s">
        <v>5399</v>
      </c>
    </row>
    <row r="253" spans="2:65" s="1" customFormat="1" ht="29.25" x14ac:dyDescent="0.2">
      <c r="B253" s="32"/>
      <c r="D253" s="152" t="s">
        <v>3804</v>
      </c>
      <c r="F253" s="198" t="s">
        <v>5375</v>
      </c>
      <c r="I253" s="199"/>
      <c r="L253" s="32"/>
      <c r="M253" s="200"/>
      <c r="T253" s="56"/>
      <c r="AT253" s="17" t="s">
        <v>3804</v>
      </c>
      <c r="AU253" s="17" t="s">
        <v>85</v>
      </c>
    </row>
    <row r="254" spans="2:65" s="1" customFormat="1" ht="16.5" customHeight="1" x14ac:dyDescent="0.2">
      <c r="B254" s="32"/>
      <c r="C254" s="179" t="s">
        <v>977</v>
      </c>
      <c r="D254" s="179" t="s">
        <v>1020</v>
      </c>
      <c r="E254" s="180" t="s">
        <v>5400</v>
      </c>
      <c r="F254" s="181" t="s">
        <v>5401</v>
      </c>
      <c r="G254" s="182" t="s">
        <v>613</v>
      </c>
      <c r="H254" s="183">
        <v>21</v>
      </c>
      <c r="I254" s="184"/>
      <c r="J254" s="185">
        <f>ROUND(I254*H254,2)</f>
        <v>0</v>
      </c>
      <c r="K254" s="186"/>
      <c r="L254" s="187"/>
      <c r="M254" s="188" t="s">
        <v>1</v>
      </c>
      <c r="N254" s="189" t="s">
        <v>41</v>
      </c>
      <c r="P254" s="147">
        <f>O254*H254</f>
        <v>0</v>
      </c>
      <c r="Q254" s="147">
        <v>2.0000000000000002E-5</v>
      </c>
      <c r="R254" s="147">
        <f>Q254*H254</f>
        <v>4.2000000000000002E-4</v>
      </c>
      <c r="S254" s="147">
        <v>0</v>
      </c>
      <c r="T254" s="148">
        <f>S254*H254</f>
        <v>0</v>
      </c>
      <c r="AR254" s="149" t="s">
        <v>498</v>
      </c>
      <c r="AT254" s="149" t="s">
        <v>1020</v>
      </c>
      <c r="AU254" s="149" t="s">
        <v>85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199</v>
      </c>
      <c r="BM254" s="149" t="s">
        <v>5402</v>
      </c>
    </row>
    <row r="255" spans="2:65" s="1" customFormat="1" ht="16.5" customHeight="1" x14ac:dyDescent="0.2">
      <c r="B255" s="32"/>
      <c r="C255" s="179" t="s">
        <v>981</v>
      </c>
      <c r="D255" s="179" t="s">
        <v>1020</v>
      </c>
      <c r="E255" s="180" t="s">
        <v>5403</v>
      </c>
      <c r="F255" s="181" t="s">
        <v>5404</v>
      </c>
      <c r="G255" s="182" t="s">
        <v>613</v>
      </c>
      <c r="H255" s="183">
        <v>4</v>
      </c>
      <c r="I255" s="184"/>
      <c r="J255" s="185">
        <f>ROUND(I255*H255,2)</f>
        <v>0</v>
      </c>
      <c r="K255" s="186"/>
      <c r="L255" s="187"/>
      <c r="M255" s="188" t="s">
        <v>1</v>
      </c>
      <c r="N255" s="189" t="s">
        <v>41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498</v>
      </c>
      <c r="AT255" s="149" t="s">
        <v>1020</v>
      </c>
      <c r="AU255" s="149" t="s">
        <v>85</v>
      </c>
      <c r="AY255" s="17" t="s">
        <v>282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199</v>
      </c>
      <c r="BM255" s="149" t="s">
        <v>5405</v>
      </c>
    </row>
    <row r="256" spans="2:65" s="1" customFormat="1" ht="24.2" customHeight="1" x14ac:dyDescent="0.2">
      <c r="B256" s="32"/>
      <c r="C256" s="179" t="s">
        <v>987</v>
      </c>
      <c r="D256" s="179" t="s">
        <v>1020</v>
      </c>
      <c r="E256" s="180" t="s">
        <v>5406</v>
      </c>
      <c r="F256" s="181" t="s">
        <v>5407</v>
      </c>
      <c r="G256" s="182" t="s">
        <v>1</v>
      </c>
      <c r="H256" s="183">
        <v>20</v>
      </c>
      <c r="I256" s="184"/>
      <c r="J256" s="185">
        <f>ROUND(I256*H256,2)</f>
        <v>0</v>
      </c>
      <c r="K256" s="186"/>
      <c r="L256" s="187"/>
      <c r="M256" s="188" t="s">
        <v>1</v>
      </c>
      <c r="N256" s="189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498</v>
      </c>
      <c r="AT256" s="149" t="s">
        <v>1020</v>
      </c>
      <c r="AU256" s="149" t="s">
        <v>85</v>
      </c>
      <c r="AY256" s="17" t="s">
        <v>282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199</v>
      </c>
      <c r="BM256" s="149" t="s">
        <v>5408</v>
      </c>
    </row>
    <row r="257" spans="2:65" s="11" customFormat="1" ht="25.9" customHeight="1" x14ac:dyDescent="0.2">
      <c r="B257" s="125"/>
      <c r="D257" s="126" t="s">
        <v>75</v>
      </c>
      <c r="E257" s="127" t="s">
        <v>3359</v>
      </c>
      <c r="F257" s="127" t="s">
        <v>3360</v>
      </c>
      <c r="I257" s="128"/>
      <c r="J257" s="129">
        <f>BK257</f>
        <v>0</v>
      </c>
      <c r="L257" s="125"/>
      <c r="M257" s="130"/>
      <c r="P257" s="131">
        <f>P258+P263</f>
        <v>0</v>
      </c>
      <c r="R257" s="131">
        <f>R258+R263</f>
        <v>0</v>
      </c>
      <c r="T257" s="132">
        <f>T258+T263</f>
        <v>0</v>
      </c>
      <c r="AR257" s="126" t="s">
        <v>330</v>
      </c>
      <c r="AT257" s="133" t="s">
        <v>75</v>
      </c>
      <c r="AU257" s="133" t="s">
        <v>76</v>
      </c>
      <c r="AY257" s="126" t="s">
        <v>282</v>
      </c>
      <c r="BK257" s="134">
        <f>BK258+BK263</f>
        <v>0</v>
      </c>
    </row>
    <row r="258" spans="2:65" s="11" customFormat="1" ht="22.9" customHeight="1" x14ac:dyDescent="0.2">
      <c r="B258" s="125"/>
      <c r="D258" s="126" t="s">
        <v>75</v>
      </c>
      <c r="E258" s="135" t="s">
        <v>3361</v>
      </c>
      <c r="F258" s="135" t="s">
        <v>3362</v>
      </c>
      <c r="I258" s="128"/>
      <c r="J258" s="136">
        <f>BK258</f>
        <v>0</v>
      </c>
      <c r="L258" s="125"/>
      <c r="M258" s="130"/>
      <c r="P258" s="131">
        <f>SUM(P259:P262)</f>
        <v>0</v>
      </c>
      <c r="R258" s="131">
        <f>SUM(R259:R262)</f>
        <v>0</v>
      </c>
      <c r="T258" s="132">
        <f>SUM(T259:T262)</f>
        <v>0</v>
      </c>
      <c r="AR258" s="126" t="s">
        <v>330</v>
      </c>
      <c r="AT258" s="133" t="s">
        <v>75</v>
      </c>
      <c r="AU258" s="133" t="s">
        <v>83</v>
      </c>
      <c r="AY258" s="126" t="s">
        <v>282</v>
      </c>
      <c r="BK258" s="134">
        <f>SUM(BK259:BK262)</f>
        <v>0</v>
      </c>
    </row>
    <row r="259" spans="2:65" s="1" customFormat="1" ht="16.5" customHeight="1" x14ac:dyDescent="0.2">
      <c r="B259" s="32"/>
      <c r="C259" s="137" t="s">
        <v>992</v>
      </c>
      <c r="D259" s="137" t="s">
        <v>284</v>
      </c>
      <c r="E259" s="138" t="s">
        <v>5409</v>
      </c>
      <c r="F259" s="139" t="s">
        <v>5410</v>
      </c>
      <c r="G259" s="140" t="s">
        <v>2246</v>
      </c>
      <c r="H259" s="141">
        <v>1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3366</v>
      </c>
      <c r="AT259" s="149" t="s">
        <v>284</v>
      </c>
      <c r="AU259" s="149" t="s">
        <v>85</v>
      </c>
      <c r="AY259" s="17" t="s">
        <v>282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3366</v>
      </c>
      <c r="BM259" s="149" t="s">
        <v>5411</v>
      </c>
    </row>
    <row r="260" spans="2:65" s="1" customFormat="1" ht="29.25" x14ac:dyDescent="0.2">
      <c r="B260" s="32"/>
      <c r="D260" s="152" t="s">
        <v>3804</v>
      </c>
      <c r="F260" s="198" t="s">
        <v>5412</v>
      </c>
      <c r="I260" s="199"/>
      <c r="L260" s="32"/>
      <c r="M260" s="200"/>
      <c r="T260" s="56"/>
      <c r="AT260" s="17" t="s">
        <v>3804</v>
      </c>
      <c r="AU260" s="17" t="s">
        <v>85</v>
      </c>
    </row>
    <row r="261" spans="2:65" s="1" customFormat="1" ht="16.5" customHeight="1" x14ac:dyDescent="0.2">
      <c r="B261" s="32"/>
      <c r="C261" s="137" t="s">
        <v>1001</v>
      </c>
      <c r="D261" s="137" t="s">
        <v>284</v>
      </c>
      <c r="E261" s="138" t="s">
        <v>5413</v>
      </c>
      <c r="F261" s="139" t="s">
        <v>3388</v>
      </c>
      <c r="G261" s="140" t="s">
        <v>2246</v>
      </c>
      <c r="H261" s="141">
        <v>1</v>
      </c>
      <c r="I261" s="142"/>
      <c r="J261" s="143">
        <f>ROUND(I261*H261,2)</f>
        <v>0</v>
      </c>
      <c r="K261" s="144"/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3366</v>
      </c>
      <c r="AT261" s="149" t="s">
        <v>284</v>
      </c>
      <c r="AU261" s="149" t="s">
        <v>85</v>
      </c>
      <c r="AY261" s="17" t="s">
        <v>282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3366</v>
      </c>
      <c r="BM261" s="149" t="s">
        <v>5414</v>
      </c>
    </row>
    <row r="262" spans="2:65" s="1" customFormat="1" ht="29.25" x14ac:dyDescent="0.2">
      <c r="B262" s="32"/>
      <c r="D262" s="152" t="s">
        <v>3804</v>
      </c>
      <c r="F262" s="198" t="s">
        <v>5415</v>
      </c>
      <c r="I262" s="199"/>
      <c r="L262" s="32"/>
      <c r="M262" s="200"/>
      <c r="T262" s="56"/>
      <c r="AT262" s="17" t="s">
        <v>3804</v>
      </c>
      <c r="AU262" s="17" t="s">
        <v>85</v>
      </c>
    </row>
    <row r="263" spans="2:65" s="11" customFormat="1" ht="22.9" customHeight="1" x14ac:dyDescent="0.2">
      <c r="B263" s="125"/>
      <c r="D263" s="126" t="s">
        <v>75</v>
      </c>
      <c r="E263" s="135" t="s">
        <v>5097</v>
      </c>
      <c r="F263" s="135" t="s">
        <v>5098</v>
      </c>
      <c r="I263" s="128"/>
      <c r="J263" s="136">
        <f>BK263</f>
        <v>0</v>
      </c>
      <c r="L263" s="125"/>
      <c r="M263" s="130"/>
      <c r="P263" s="131">
        <f>SUM(P264:P265)</f>
        <v>0</v>
      </c>
      <c r="R263" s="131">
        <f>SUM(R264:R265)</f>
        <v>0</v>
      </c>
      <c r="T263" s="132">
        <f>SUM(T264:T265)</f>
        <v>0</v>
      </c>
      <c r="AR263" s="126" t="s">
        <v>330</v>
      </c>
      <c r="AT263" s="133" t="s">
        <v>75</v>
      </c>
      <c r="AU263" s="133" t="s">
        <v>83</v>
      </c>
      <c r="AY263" s="126" t="s">
        <v>282</v>
      </c>
      <c r="BK263" s="134">
        <f>SUM(BK264:BK265)</f>
        <v>0</v>
      </c>
    </row>
    <row r="264" spans="2:65" s="1" customFormat="1" ht="37.9" customHeight="1" x14ac:dyDescent="0.2">
      <c r="B264" s="32"/>
      <c r="C264" s="137" t="s">
        <v>1007</v>
      </c>
      <c r="D264" s="137" t="s">
        <v>284</v>
      </c>
      <c r="E264" s="138" t="s">
        <v>5416</v>
      </c>
      <c r="F264" s="139" t="s">
        <v>5417</v>
      </c>
      <c r="G264" s="140" t="s">
        <v>792</v>
      </c>
      <c r="H264" s="141">
        <v>1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41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4344</v>
      </c>
      <c r="AT264" s="149" t="s">
        <v>284</v>
      </c>
      <c r="AU264" s="149" t="s">
        <v>85</v>
      </c>
      <c r="AY264" s="17" t="s">
        <v>282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4344</v>
      </c>
      <c r="BM264" s="149" t="s">
        <v>5418</v>
      </c>
    </row>
    <row r="265" spans="2:65" s="1" customFormat="1" ht="19.5" x14ac:dyDescent="0.2">
      <c r="B265" s="32"/>
      <c r="D265" s="152" t="s">
        <v>3804</v>
      </c>
      <c r="F265" s="198" t="s">
        <v>5419</v>
      </c>
      <c r="I265" s="199"/>
      <c r="L265" s="32"/>
      <c r="M265" s="201"/>
      <c r="N265" s="195"/>
      <c r="O265" s="195"/>
      <c r="P265" s="195"/>
      <c r="Q265" s="195"/>
      <c r="R265" s="195"/>
      <c r="S265" s="195"/>
      <c r="T265" s="202"/>
      <c r="AT265" s="17" t="s">
        <v>3804</v>
      </c>
      <c r="AU265" s="17" t="s">
        <v>85</v>
      </c>
    </row>
    <row r="266" spans="2:65" s="1" customFormat="1" ht="6.95" customHeight="1" x14ac:dyDescent="0.2"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2"/>
    </row>
  </sheetData>
  <sheetProtection algorithmName="SHA-512" hashValue="vH44Kj6yMDRky7O93mtmwfUk7u+9Mtcmvlsp7v55bNHUtpHFfmk7jlMPFqfqX710swozTfcGhp1xrlEwRwTEBA==" saltValue="OuazWc1dlAIfnVyCZ12oLNlQQ8fk2ctCmdpvzZmmW3vtWsarBk61upgd0rLOXSswcIs40VBC2VEaI0bpGmzkfA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127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4702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5420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ROUND(J128,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ROUND((SUM(BE128:BE181)),  2)</f>
        <v>0</v>
      </c>
      <c r="I37" s="96">
        <v>0.21</v>
      </c>
      <c r="J37" s="86">
        <f>ROUND(((SUM(BE128:BE181))*I37),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ROUND((SUM(BF128:BF181)),  2)</f>
        <v>0</v>
      </c>
      <c r="I38" s="96">
        <v>0.15</v>
      </c>
      <c r="J38" s="86">
        <f>ROUND(((SUM(BF128:BF181))*I38),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ROUND((SUM(BG128:BG181)),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ROUND((SUM(BH128:BH181)),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ROUND((SUM(BI128:BI181)),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4702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04d.3 - Ochrana před bleskem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J128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244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899999999999999" customHeight="1" x14ac:dyDescent="0.2">
      <c r="B102" s="112"/>
      <c r="D102" s="113" t="s">
        <v>4705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8" customFormat="1" ht="24.95" customHeight="1" x14ac:dyDescent="0.2">
      <c r="B103" s="108"/>
      <c r="D103" s="109" t="s">
        <v>264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47" s="9" customFormat="1" ht="19.899999999999999" customHeight="1" x14ac:dyDescent="0.2">
      <c r="B104" s="112"/>
      <c r="D104" s="113" t="s">
        <v>265</v>
      </c>
      <c r="E104" s="114"/>
      <c r="F104" s="114"/>
      <c r="G104" s="114"/>
      <c r="H104" s="114"/>
      <c r="I104" s="114"/>
      <c r="J104" s="115">
        <f>J180</f>
        <v>0</v>
      </c>
      <c r="L104" s="112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267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16.5" customHeight="1" x14ac:dyDescent="0.2">
      <c r="B114" s="32"/>
      <c r="E114" s="254" t="str">
        <f>E7</f>
        <v>MŠ Vokovická</v>
      </c>
      <c r="F114" s="255"/>
      <c r="G114" s="255"/>
      <c r="H114" s="255"/>
      <c r="L114" s="32"/>
    </row>
    <row r="115" spans="2:63" ht="12" customHeight="1" x14ac:dyDescent="0.2">
      <c r="B115" s="20"/>
      <c r="C115" s="27" t="s">
        <v>226</v>
      </c>
      <c r="L115" s="20"/>
    </row>
    <row r="116" spans="2:63" ht="16.5" customHeight="1" x14ac:dyDescent="0.2">
      <c r="B116" s="20"/>
      <c r="E116" s="254" t="s">
        <v>227</v>
      </c>
      <c r="F116" s="238"/>
      <c r="G116" s="238"/>
      <c r="H116" s="238"/>
      <c r="L116" s="20"/>
    </row>
    <row r="117" spans="2:63" ht="12" customHeight="1" x14ac:dyDescent="0.2">
      <c r="B117" s="20"/>
      <c r="C117" s="27" t="s">
        <v>228</v>
      </c>
      <c r="L117" s="20"/>
    </row>
    <row r="118" spans="2:63" s="1" customFormat="1" ht="16.5" customHeight="1" x14ac:dyDescent="0.2">
      <c r="B118" s="32"/>
      <c r="E118" s="218" t="s">
        <v>4702</v>
      </c>
      <c r="F118" s="253"/>
      <c r="G118" s="253"/>
      <c r="H118" s="253"/>
      <c r="L118" s="32"/>
    </row>
    <row r="119" spans="2:63" s="1" customFormat="1" ht="12" customHeight="1" x14ac:dyDescent="0.2">
      <c r="B119" s="32"/>
      <c r="C119" s="27" t="s">
        <v>4192</v>
      </c>
      <c r="L119" s="32"/>
    </row>
    <row r="120" spans="2:63" s="1" customFormat="1" ht="16.5" customHeight="1" x14ac:dyDescent="0.2">
      <c r="B120" s="32"/>
      <c r="E120" s="231" t="str">
        <f>E13</f>
        <v>04d.3 - Ochrana před bleskem</v>
      </c>
      <c r="F120" s="253"/>
      <c r="G120" s="253"/>
      <c r="H120" s="253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F16</f>
        <v>Vokovice, p.č. 1281/256, 1281/257</v>
      </c>
      <c r="I122" s="27" t="s">
        <v>22</v>
      </c>
      <c r="J122" s="52" t="str">
        <f>IF(J16="","",J16)</f>
        <v>21. 2. 2023</v>
      </c>
      <c r="L122" s="32"/>
    </row>
    <row r="123" spans="2:63" s="1" customFormat="1" ht="6.95" customHeight="1" x14ac:dyDescent="0.2">
      <c r="B123" s="32"/>
      <c r="L123" s="32"/>
    </row>
    <row r="124" spans="2:63" s="1" customFormat="1" ht="25.7" customHeight="1" x14ac:dyDescent="0.2">
      <c r="B124" s="32"/>
      <c r="C124" s="27" t="s">
        <v>24</v>
      </c>
      <c r="F124" s="25" t="str">
        <f>E19</f>
        <v>Městská část Praha 6, Čs. Armády 601/23</v>
      </c>
      <c r="I124" s="27" t="s">
        <v>30</v>
      </c>
      <c r="J124" s="30" t="str">
        <f>E25</f>
        <v>ra15 a.s., ATELIER SEVER s.r.o.</v>
      </c>
      <c r="L124" s="32"/>
    </row>
    <row r="125" spans="2:63" s="1" customFormat="1" ht="15.2" customHeight="1" x14ac:dyDescent="0.2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Ecoten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6"/>
      <c r="C127" s="117" t="s">
        <v>268</v>
      </c>
      <c r="D127" s="118" t="s">
        <v>61</v>
      </c>
      <c r="E127" s="118" t="s">
        <v>57</v>
      </c>
      <c r="F127" s="118" t="s">
        <v>58</v>
      </c>
      <c r="G127" s="118" t="s">
        <v>269</v>
      </c>
      <c r="H127" s="118" t="s">
        <v>270</v>
      </c>
      <c r="I127" s="118" t="s">
        <v>271</v>
      </c>
      <c r="J127" s="119" t="s">
        <v>232</v>
      </c>
      <c r="K127" s="120" t="s">
        <v>272</v>
      </c>
      <c r="L127" s="116"/>
      <c r="M127" s="59" t="s">
        <v>1</v>
      </c>
      <c r="N127" s="60" t="s">
        <v>40</v>
      </c>
      <c r="O127" s="60" t="s">
        <v>273</v>
      </c>
      <c r="P127" s="60" t="s">
        <v>274</v>
      </c>
      <c r="Q127" s="60" t="s">
        <v>275</v>
      </c>
      <c r="R127" s="60" t="s">
        <v>276</v>
      </c>
      <c r="S127" s="60" t="s">
        <v>277</v>
      </c>
      <c r="T127" s="61" t="s">
        <v>278</v>
      </c>
    </row>
    <row r="128" spans="2:63" s="1" customFormat="1" ht="22.9" customHeight="1" x14ac:dyDescent="0.25">
      <c r="B128" s="32"/>
      <c r="C128" s="64" t="s">
        <v>279</v>
      </c>
      <c r="J128" s="121">
        <f>BK128</f>
        <v>0</v>
      </c>
      <c r="L128" s="32"/>
      <c r="M128" s="62"/>
      <c r="N128" s="53"/>
      <c r="O128" s="53"/>
      <c r="P128" s="122">
        <f>P129+P179</f>
        <v>0</v>
      </c>
      <c r="Q128" s="53"/>
      <c r="R128" s="122">
        <f>R129+R179</f>
        <v>0.89293500000000003</v>
      </c>
      <c r="S128" s="53"/>
      <c r="T128" s="123">
        <f>T129+T179</f>
        <v>0</v>
      </c>
      <c r="AT128" s="17" t="s">
        <v>75</v>
      </c>
      <c r="AU128" s="17" t="s">
        <v>234</v>
      </c>
      <c r="BK128" s="124">
        <f>BK129+BK179</f>
        <v>0</v>
      </c>
    </row>
    <row r="129" spans="2:65" s="11" customFormat="1" ht="25.9" customHeight="1" x14ac:dyDescent="0.2">
      <c r="B129" s="125"/>
      <c r="D129" s="126" t="s">
        <v>75</v>
      </c>
      <c r="E129" s="127" t="s">
        <v>1431</v>
      </c>
      <c r="F129" s="127" t="s">
        <v>1432</v>
      </c>
      <c r="I129" s="128"/>
      <c r="J129" s="129">
        <f>BK129</f>
        <v>0</v>
      </c>
      <c r="L129" s="125"/>
      <c r="M129" s="130"/>
      <c r="P129" s="131">
        <f>P130</f>
        <v>0</v>
      </c>
      <c r="R129" s="131">
        <f>R130</f>
        <v>0.89293500000000003</v>
      </c>
      <c r="T129" s="132">
        <f>T130</f>
        <v>0</v>
      </c>
      <c r="AR129" s="126" t="s">
        <v>85</v>
      </c>
      <c r="AT129" s="133" t="s">
        <v>75</v>
      </c>
      <c r="AU129" s="133" t="s">
        <v>76</v>
      </c>
      <c r="AY129" s="126" t="s">
        <v>282</v>
      </c>
      <c r="BK129" s="134">
        <f>BK130</f>
        <v>0</v>
      </c>
    </row>
    <row r="130" spans="2:65" s="11" customFormat="1" ht="22.9" customHeight="1" x14ac:dyDescent="0.2">
      <c r="B130" s="125"/>
      <c r="D130" s="126" t="s">
        <v>75</v>
      </c>
      <c r="E130" s="135" t="s">
        <v>4723</v>
      </c>
      <c r="F130" s="135" t="s">
        <v>4724</v>
      </c>
      <c r="I130" s="128"/>
      <c r="J130" s="136">
        <f>BK130</f>
        <v>0</v>
      </c>
      <c r="L130" s="125"/>
      <c r="M130" s="130"/>
      <c r="P130" s="131">
        <f>SUM(P131:P178)</f>
        <v>0</v>
      </c>
      <c r="R130" s="131">
        <f>SUM(R131:R178)</f>
        <v>0.89293500000000003</v>
      </c>
      <c r="T130" s="132">
        <f>SUM(T131:T178)</f>
        <v>0</v>
      </c>
      <c r="AR130" s="126" t="s">
        <v>85</v>
      </c>
      <c r="AT130" s="133" t="s">
        <v>75</v>
      </c>
      <c r="AU130" s="133" t="s">
        <v>83</v>
      </c>
      <c r="AY130" s="126" t="s">
        <v>282</v>
      </c>
      <c r="BK130" s="134">
        <f>SUM(BK131:BK178)</f>
        <v>0</v>
      </c>
    </row>
    <row r="131" spans="2:65" s="1" customFormat="1" ht="24.2" customHeight="1" x14ac:dyDescent="0.2">
      <c r="B131" s="32"/>
      <c r="C131" s="137" t="s">
        <v>83</v>
      </c>
      <c r="D131" s="137" t="s">
        <v>284</v>
      </c>
      <c r="E131" s="138" t="s">
        <v>5421</v>
      </c>
      <c r="F131" s="139" t="s">
        <v>5422</v>
      </c>
      <c r="G131" s="140" t="s">
        <v>471</v>
      </c>
      <c r="H131" s="141">
        <v>848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199</v>
      </c>
      <c r="AT131" s="149" t="s">
        <v>284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199</v>
      </c>
      <c r="BM131" s="149" t="s">
        <v>5423</v>
      </c>
    </row>
    <row r="132" spans="2:65" s="1" customFormat="1" ht="16.5" customHeight="1" x14ac:dyDescent="0.2">
      <c r="B132" s="32"/>
      <c r="C132" s="179" t="s">
        <v>85</v>
      </c>
      <c r="D132" s="179" t="s">
        <v>1020</v>
      </c>
      <c r="E132" s="180" t="s">
        <v>5424</v>
      </c>
      <c r="F132" s="181" t="s">
        <v>5425</v>
      </c>
      <c r="G132" s="182" t="s">
        <v>2987</v>
      </c>
      <c r="H132" s="183">
        <v>805.6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41</v>
      </c>
      <c r="P132" s="147">
        <f>O132*H132</f>
        <v>0</v>
      </c>
      <c r="Q132" s="147">
        <v>1E-3</v>
      </c>
      <c r="R132" s="147">
        <f>Q132*H132</f>
        <v>0.80560000000000009</v>
      </c>
      <c r="S132" s="147">
        <v>0</v>
      </c>
      <c r="T132" s="148">
        <f>S132*H132</f>
        <v>0</v>
      </c>
      <c r="AR132" s="149" t="s">
        <v>498</v>
      </c>
      <c r="AT132" s="149" t="s">
        <v>1020</v>
      </c>
      <c r="AU132" s="149" t="s">
        <v>85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199</v>
      </c>
      <c r="BM132" s="149" t="s">
        <v>5426</v>
      </c>
    </row>
    <row r="133" spans="2:65" s="1" customFormat="1" ht="19.5" x14ac:dyDescent="0.2">
      <c r="B133" s="32"/>
      <c r="D133" s="152" t="s">
        <v>3804</v>
      </c>
      <c r="F133" s="198" t="s">
        <v>5427</v>
      </c>
      <c r="I133" s="199"/>
      <c r="L133" s="32"/>
      <c r="M133" s="200"/>
      <c r="T133" s="56"/>
      <c r="AT133" s="17" t="s">
        <v>3804</v>
      </c>
      <c r="AU133" s="17" t="s">
        <v>85</v>
      </c>
    </row>
    <row r="134" spans="2:65" s="1" customFormat="1" ht="24.2" customHeight="1" x14ac:dyDescent="0.2">
      <c r="B134" s="32"/>
      <c r="C134" s="137" t="s">
        <v>105</v>
      </c>
      <c r="D134" s="137" t="s">
        <v>284</v>
      </c>
      <c r="E134" s="138" t="s">
        <v>5428</v>
      </c>
      <c r="F134" s="139" t="s">
        <v>5429</v>
      </c>
      <c r="G134" s="140" t="s">
        <v>471</v>
      </c>
      <c r="H134" s="141">
        <v>75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199</v>
      </c>
      <c r="AT134" s="149" t="s">
        <v>284</v>
      </c>
      <c r="AU134" s="149" t="s">
        <v>85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199</v>
      </c>
      <c r="BM134" s="149" t="s">
        <v>5430</v>
      </c>
    </row>
    <row r="135" spans="2:65" s="1" customFormat="1" ht="16.5" customHeight="1" x14ac:dyDescent="0.2">
      <c r="B135" s="32"/>
      <c r="C135" s="179" t="s">
        <v>288</v>
      </c>
      <c r="D135" s="179" t="s">
        <v>1020</v>
      </c>
      <c r="E135" s="180" t="s">
        <v>5431</v>
      </c>
      <c r="F135" s="181" t="s">
        <v>5432</v>
      </c>
      <c r="G135" s="182" t="s">
        <v>2987</v>
      </c>
      <c r="H135" s="183">
        <v>17.375</v>
      </c>
      <c r="I135" s="184"/>
      <c r="J135" s="185">
        <f>ROUND(I135*H135,2)</f>
        <v>0</v>
      </c>
      <c r="K135" s="186"/>
      <c r="L135" s="187"/>
      <c r="M135" s="188" t="s">
        <v>1</v>
      </c>
      <c r="N135" s="189" t="s">
        <v>41</v>
      </c>
      <c r="P135" s="147">
        <f>O135*H135</f>
        <v>0</v>
      </c>
      <c r="Q135" s="147">
        <v>1E-3</v>
      </c>
      <c r="R135" s="147">
        <f>Q135*H135</f>
        <v>1.7375000000000002E-2</v>
      </c>
      <c r="S135" s="147">
        <v>0</v>
      </c>
      <c r="T135" s="148">
        <f>S135*H135</f>
        <v>0</v>
      </c>
      <c r="AR135" s="149" t="s">
        <v>498</v>
      </c>
      <c r="AT135" s="149" t="s">
        <v>1020</v>
      </c>
      <c r="AU135" s="149" t="s">
        <v>85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199</v>
      </c>
      <c r="BM135" s="149" t="s">
        <v>5433</v>
      </c>
    </row>
    <row r="136" spans="2:65" s="1" customFormat="1" ht="19.5" x14ac:dyDescent="0.2">
      <c r="B136" s="32"/>
      <c r="D136" s="152" t="s">
        <v>3804</v>
      </c>
      <c r="F136" s="198" t="s">
        <v>5427</v>
      </c>
      <c r="I136" s="199"/>
      <c r="L136" s="32"/>
      <c r="M136" s="200"/>
      <c r="T136" s="56"/>
      <c r="AT136" s="17" t="s">
        <v>3804</v>
      </c>
      <c r="AU136" s="17" t="s">
        <v>85</v>
      </c>
    </row>
    <row r="137" spans="2:65" s="1" customFormat="1" ht="16.5" customHeight="1" x14ac:dyDescent="0.2">
      <c r="B137" s="32"/>
      <c r="C137" s="179" t="s">
        <v>330</v>
      </c>
      <c r="D137" s="179" t="s">
        <v>1020</v>
      </c>
      <c r="E137" s="180" t="s">
        <v>5434</v>
      </c>
      <c r="F137" s="181" t="s">
        <v>5435</v>
      </c>
      <c r="G137" s="182" t="s">
        <v>2987</v>
      </c>
      <c r="H137" s="183">
        <v>31</v>
      </c>
      <c r="I137" s="184"/>
      <c r="J137" s="185">
        <f>ROUND(I137*H137,2)</f>
        <v>0</v>
      </c>
      <c r="K137" s="186"/>
      <c r="L137" s="187"/>
      <c r="M137" s="188" t="s">
        <v>1</v>
      </c>
      <c r="N137" s="189" t="s">
        <v>41</v>
      </c>
      <c r="P137" s="147">
        <f>O137*H137</f>
        <v>0</v>
      </c>
      <c r="Q137" s="147">
        <v>1E-3</v>
      </c>
      <c r="R137" s="147">
        <f>Q137*H137</f>
        <v>3.1E-2</v>
      </c>
      <c r="S137" s="147">
        <v>0</v>
      </c>
      <c r="T137" s="148">
        <f>S137*H137</f>
        <v>0</v>
      </c>
      <c r="AR137" s="149" t="s">
        <v>498</v>
      </c>
      <c r="AT137" s="149" t="s">
        <v>1020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199</v>
      </c>
      <c r="BM137" s="149" t="s">
        <v>5436</v>
      </c>
    </row>
    <row r="138" spans="2:65" s="1" customFormat="1" ht="24.2" customHeight="1" x14ac:dyDescent="0.2">
      <c r="B138" s="32"/>
      <c r="C138" s="137" t="s">
        <v>338</v>
      </c>
      <c r="D138" s="137" t="s">
        <v>284</v>
      </c>
      <c r="E138" s="138" t="s">
        <v>5437</v>
      </c>
      <c r="F138" s="139" t="s">
        <v>5438</v>
      </c>
      <c r="G138" s="140" t="s">
        <v>471</v>
      </c>
      <c r="H138" s="141">
        <v>60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199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199</v>
      </c>
      <c r="BM138" s="149" t="s">
        <v>5439</v>
      </c>
    </row>
    <row r="139" spans="2:65" s="1" customFormat="1" ht="16.5" customHeight="1" x14ac:dyDescent="0.2">
      <c r="B139" s="32"/>
      <c r="C139" s="179" t="s">
        <v>343</v>
      </c>
      <c r="D139" s="179" t="s">
        <v>1020</v>
      </c>
      <c r="E139" s="180" t="s">
        <v>5440</v>
      </c>
      <c r="F139" s="181" t="s">
        <v>5441</v>
      </c>
      <c r="G139" s="182" t="s">
        <v>2987</v>
      </c>
      <c r="H139" s="183">
        <v>8.1</v>
      </c>
      <c r="I139" s="184"/>
      <c r="J139" s="185">
        <f>ROUND(I139*H139,2)</f>
        <v>0</v>
      </c>
      <c r="K139" s="186"/>
      <c r="L139" s="187"/>
      <c r="M139" s="188" t="s">
        <v>1</v>
      </c>
      <c r="N139" s="189" t="s">
        <v>41</v>
      </c>
      <c r="P139" s="147">
        <f>O139*H139</f>
        <v>0</v>
      </c>
      <c r="Q139" s="147">
        <v>1E-3</v>
      </c>
      <c r="R139" s="147">
        <f>Q139*H139</f>
        <v>8.0999999999999996E-3</v>
      </c>
      <c r="S139" s="147">
        <v>0</v>
      </c>
      <c r="T139" s="148">
        <f>S139*H139</f>
        <v>0</v>
      </c>
      <c r="AR139" s="149" t="s">
        <v>498</v>
      </c>
      <c r="AT139" s="149" t="s">
        <v>1020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199</v>
      </c>
      <c r="BM139" s="149" t="s">
        <v>5442</v>
      </c>
    </row>
    <row r="140" spans="2:65" s="1" customFormat="1" ht="19.5" x14ac:dyDescent="0.2">
      <c r="B140" s="32"/>
      <c r="D140" s="152" t="s">
        <v>3804</v>
      </c>
      <c r="F140" s="198" t="s">
        <v>5427</v>
      </c>
      <c r="I140" s="199"/>
      <c r="L140" s="32"/>
      <c r="M140" s="200"/>
      <c r="T140" s="56"/>
      <c r="AT140" s="17" t="s">
        <v>3804</v>
      </c>
      <c r="AU140" s="17" t="s">
        <v>85</v>
      </c>
    </row>
    <row r="141" spans="2:65" s="1" customFormat="1" ht="16.5" customHeight="1" x14ac:dyDescent="0.2">
      <c r="B141" s="32"/>
      <c r="C141" s="137" t="s">
        <v>350</v>
      </c>
      <c r="D141" s="137" t="s">
        <v>284</v>
      </c>
      <c r="E141" s="138" t="s">
        <v>5443</v>
      </c>
      <c r="F141" s="139" t="s">
        <v>5444</v>
      </c>
      <c r="G141" s="140" t="s">
        <v>613</v>
      </c>
      <c r="H141" s="141">
        <v>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199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199</v>
      </c>
      <c r="BM141" s="149" t="s">
        <v>5445</v>
      </c>
    </row>
    <row r="142" spans="2:65" s="1" customFormat="1" ht="16.5" customHeight="1" x14ac:dyDescent="0.2">
      <c r="B142" s="32"/>
      <c r="C142" s="179" t="s">
        <v>356</v>
      </c>
      <c r="D142" s="179" t="s">
        <v>1020</v>
      </c>
      <c r="E142" s="180" t="s">
        <v>5446</v>
      </c>
      <c r="F142" s="181" t="s">
        <v>5447</v>
      </c>
      <c r="G142" s="182" t="s">
        <v>613</v>
      </c>
      <c r="H142" s="183">
        <v>4</v>
      </c>
      <c r="I142" s="184"/>
      <c r="J142" s="185">
        <f>ROUND(I142*H142,2)</f>
        <v>0</v>
      </c>
      <c r="K142" s="186"/>
      <c r="L142" s="187"/>
      <c r="M142" s="188" t="s">
        <v>1</v>
      </c>
      <c r="N142" s="189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498</v>
      </c>
      <c r="AT142" s="149" t="s">
        <v>1020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199</v>
      </c>
      <c r="BM142" s="149" t="s">
        <v>5448</v>
      </c>
    </row>
    <row r="143" spans="2:65" s="1" customFormat="1" ht="19.5" x14ac:dyDescent="0.2">
      <c r="B143" s="32"/>
      <c r="D143" s="152" t="s">
        <v>3804</v>
      </c>
      <c r="F143" s="198" t="s">
        <v>5427</v>
      </c>
      <c r="I143" s="199"/>
      <c r="L143" s="32"/>
      <c r="M143" s="200"/>
      <c r="T143" s="56"/>
      <c r="AT143" s="17" t="s">
        <v>3804</v>
      </c>
      <c r="AU143" s="17" t="s">
        <v>85</v>
      </c>
    </row>
    <row r="144" spans="2:65" s="1" customFormat="1" ht="16.5" customHeight="1" x14ac:dyDescent="0.2">
      <c r="B144" s="32"/>
      <c r="C144" s="137" t="s">
        <v>361</v>
      </c>
      <c r="D144" s="137" t="s">
        <v>284</v>
      </c>
      <c r="E144" s="138" t="s">
        <v>5449</v>
      </c>
      <c r="F144" s="139" t="s">
        <v>5450</v>
      </c>
      <c r="G144" s="140" t="s">
        <v>613</v>
      </c>
      <c r="H144" s="141">
        <v>29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199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199</v>
      </c>
      <c r="BM144" s="149" t="s">
        <v>5451</v>
      </c>
    </row>
    <row r="145" spans="2:65" s="1" customFormat="1" ht="24.2" customHeight="1" x14ac:dyDescent="0.2">
      <c r="B145" s="32"/>
      <c r="C145" s="179" t="s">
        <v>185</v>
      </c>
      <c r="D145" s="179" t="s">
        <v>1020</v>
      </c>
      <c r="E145" s="180" t="s">
        <v>5452</v>
      </c>
      <c r="F145" s="181" t="s">
        <v>5453</v>
      </c>
      <c r="G145" s="182" t="s">
        <v>613</v>
      </c>
      <c r="H145" s="183">
        <v>10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199</v>
      </c>
      <c r="BM145" s="149" t="s">
        <v>5454</v>
      </c>
    </row>
    <row r="146" spans="2:65" s="1" customFormat="1" ht="24.2" customHeight="1" x14ac:dyDescent="0.2">
      <c r="B146" s="32"/>
      <c r="C146" s="179" t="s">
        <v>188</v>
      </c>
      <c r="D146" s="179" t="s">
        <v>1020</v>
      </c>
      <c r="E146" s="180" t="s">
        <v>5455</v>
      </c>
      <c r="F146" s="181" t="s">
        <v>5456</v>
      </c>
      <c r="G146" s="182" t="s">
        <v>613</v>
      </c>
      <c r="H146" s="183">
        <v>15</v>
      </c>
      <c r="I146" s="184"/>
      <c r="J146" s="185">
        <f>ROUND(I146*H146,2)</f>
        <v>0</v>
      </c>
      <c r="K146" s="186"/>
      <c r="L146" s="187"/>
      <c r="M146" s="188" t="s">
        <v>1</v>
      </c>
      <c r="N146" s="189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498</v>
      </c>
      <c r="AT146" s="149" t="s">
        <v>1020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199</v>
      </c>
      <c r="BM146" s="149" t="s">
        <v>5457</v>
      </c>
    </row>
    <row r="147" spans="2:65" s="1" customFormat="1" ht="16.5" customHeight="1" x14ac:dyDescent="0.2">
      <c r="B147" s="32"/>
      <c r="C147" s="179" t="s">
        <v>191</v>
      </c>
      <c r="D147" s="179" t="s">
        <v>1020</v>
      </c>
      <c r="E147" s="180" t="s">
        <v>5458</v>
      </c>
      <c r="F147" s="181" t="s">
        <v>5459</v>
      </c>
      <c r="G147" s="182" t="s">
        <v>613</v>
      </c>
      <c r="H147" s="183">
        <v>4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47">
        <f>O147*H147</f>
        <v>0</v>
      </c>
      <c r="Q147" s="147">
        <v>1.2999999999999999E-4</v>
      </c>
      <c r="R147" s="147">
        <f>Q147*H147</f>
        <v>5.1999999999999995E-4</v>
      </c>
      <c r="S147" s="147">
        <v>0</v>
      </c>
      <c r="T147" s="148">
        <f>S147*H147</f>
        <v>0</v>
      </c>
      <c r="AR147" s="149" t="s">
        <v>498</v>
      </c>
      <c r="AT147" s="149" t="s">
        <v>1020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199</v>
      </c>
      <c r="BM147" s="149" t="s">
        <v>5460</v>
      </c>
    </row>
    <row r="148" spans="2:65" s="1" customFormat="1" ht="19.5" x14ac:dyDescent="0.2">
      <c r="B148" s="32"/>
      <c r="D148" s="152" t="s">
        <v>3804</v>
      </c>
      <c r="F148" s="198" t="s">
        <v>5427</v>
      </c>
      <c r="I148" s="199"/>
      <c r="L148" s="32"/>
      <c r="M148" s="200"/>
      <c r="T148" s="56"/>
      <c r="AT148" s="17" t="s">
        <v>3804</v>
      </c>
      <c r="AU148" s="17" t="s">
        <v>85</v>
      </c>
    </row>
    <row r="149" spans="2:65" s="1" customFormat="1" ht="16.5" customHeight="1" x14ac:dyDescent="0.2">
      <c r="B149" s="32"/>
      <c r="C149" s="137" t="s">
        <v>194</v>
      </c>
      <c r="D149" s="137" t="s">
        <v>284</v>
      </c>
      <c r="E149" s="138" t="s">
        <v>5461</v>
      </c>
      <c r="F149" s="139" t="s">
        <v>5462</v>
      </c>
      <c r="G149" s="140" t="s">
        <v>613</v>
      </c>
      <c r="H149" s="141">
        <v>45</v>
      </c>
      <c r="I149" s="142"/>
      <c r="J149" s="143">
        <f t="shared" ref="J149:J158" si="0">ROUND(I149*H149,2)</f>
        <v>0</v>
      </c>
      <c r="K149" s="144"/>
      <c r="L149" s="32"/>
      <c r="M149" s="145" t="s">
        <v>1</v>
      </c>
      <c r="N149" s="146" t="s">
        <v>41</v>
      </c>
      <c r="P149" s="147">
        <f t="shared" ref="P149:P158" si="1">O149*H149</f>
        <v>0</v>
      </c>
      <c r="Q149" s="147">
        <v>0</v>
      </c>
      <c r="R149" s="147">
        <f t="shared" ref="R149:R158" si="2">Q149*H149</f>
        <v>0</v>
      </c>
      <c r="S149" s="147">
        <v>0</v>
      </c>
      <c r="T149" s="148">
        <f t="shared" ref="T149:T158" si="3">S149*H149</f>
        <v>0</v>
      </c>
      <c r="AR149" s="149" t="s">
        <v>199</v>
      </c>
      <c r="AT149" s="149" t="s">
        <v>284</v>
      </c>
      <c r="AU149" s="149" t="s">
        <v>85</v>
      </c>
      <c r="AY149" s="17" t="s">
        <v>282</v>
      </c>
      <c r="BE149" s="150">
        <f t="shared" ref="BE149:BE158" si="4">IF(N149="základní",J149,0)</f>
        <v>0</v>
      </c>
      <c r="BF149" s="150">
        <f t="shared" ref="BF149:BF158" si="5">IF(N149="snížená",J149,0)</f>
        <v>0</v>
      </c>
      <c r="BG149" s="150">
        <f t="shared" ref="BG149:BG158" si="6">IF(N149="zákl. přenesená",J149,0)</f>
        <v>0</v>
      </c>
      <c r="BH149" s="150">
        <f t="shared" ref="BH149:BH158" si="7">IF(N149="sníž. přenesená",J149,0)</f>
        <v>0</v>
      </c>
      <c r="BI149" s="150">
        <f t="shared" ref="BI149:BI158" si="8">IF(N149="nulová",J149,0)</f>
        <v>0</v>
      </c>
      <c r="BJ149" s="17" t="s">
        <v>83</v>
      </c>
      <c r="BK149" s="150">
        <f t="shared" ref="BK149:BK158" si="9">ROUND(I149*H149,2)</f>
        <v>0</v>
      </c>
      <c r="BL149" s="17" t="s">
        <v>199</v>
      </c>
      <c r="BM149" s="149" t="s">
        <v>5463</v>
      </c>
    </row>
    <row r="150" spans="2:65" s="1" customFormat="1" ht="21.75" customHeight="1" x14ac:dyDescent="0.2">
      <c r="B150" s="32"/>
      <c r="C150" s="179" t="s">
        <v>8</v>
      </c>
      <c r="D150" s="179" t="s">
        <v>1020</v>
      </c>
      <c r="E150" s="180" t="s">
        <v>5464</v>
      </c>
      <c r="F150" s="181" t="s">
        <v>5465</v>
      </c>
      <c r="G150" s="182" t="s">
        <v>613</v>
      </c>
      <c r="H150" s="183">
        <v>40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41</v>
      </c>
      <c r="P150" s="147">
        <f t="shared" si="1"/>
        <v>0</v>
      </c>
      <c r="Q150" s="147">
        <v>4.4000000000000002E-4</v>
      </c>
      <c r="R150" s="147">
        <f t="shared" si="2"/>
        <v>1.7600000000000001E-2</v>
      </c>
      <c r="S150" s="147">
        <v>0</v>
      </c>
      <c r="T150" s="148">
        <f t="shared" si="3"/>
        <v>0</v>
      </c>
      <c r="AR150" s="149" t="s">
        <v>498</v>
      </c>
      <c r="AT150" s="149" t="s">
        <v>1020</v>
      </c>
      <c r="AU150" s="149" t="s">
        <v>85</v>
      </c>
      <c r="AY150" s="17" t="s">
        <v>282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199</v>
      </c>
      <c r="BM150" s="149" t="s">
        <v>5466</v>
      </c>
    </row>
    <row r="151" spans="2:65" s="1" customFormat="1" ht="16.5" customHeight="1" x14ac:dyDescent="0.2">
      <c r="B151" s="32"/>
      <c r="C151" s="179" t="s">
        <v>199</v>
      </c>
      <c r="D151" s="179" t="s">
        <v>1020</v>
      </c>
      <c r="E151" s="180" t="s">
        <v>5467</v>
      </c>
      <c r="F151" s="181" t="s">
        <v>5468</v>
      </c>
      <c r="G151" s="182" t="s">
        <v>613</v>
      </c>
      <c r="H151" s="183">
        <v>3</v>
      </c>
      <c r="I151" s="184"/>
      <c r="J151" s="185">
        <f t="shared" si="0"/>
        <v>0</v>
      </c>
      <c r="K151" s="186"/>
      <c r="L151" s="187"/>
      <c r="M151" s="188" t="s">
        <v>1</v>
      </c>
      <c r="N151" s="189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498</v>
      </c>
      <c r="AT151" s="149" t="s">
        <v>1020</v>
      </c>
      <c r="AU151" s="149" t="s">
        <v>85</v>
      </c>
      <c r="AY151" s="17" t="s">
        <v>282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199</v>
      </c>
      <c r="BM151" s="149" t="s">
        <v>5469</v>
      </c>
    </row>
    <row r="152" spans="2:65" s="1" customFormat="1" ht="16.5" customHeight="1" x14ac:dyDescent="0.2">
      <c r="B152" s="32"/>
      <c r="C152" s="179" t="s">
        <v>202</v>
      </c>
      <c r="D152" s="179" t="s">
        <v>1020</v>
      </c>
      <c r="E152" s="180" t="s">
        <v>5470</v>
      </c>
      <c r="F152" s="181" t="s">
        <v>5471</v>
      </c>
      <c r="G152" s="182" t="s">
        <v>613</v>
      </c>
      <c r="H152" s="183">
        <v>2</v>
      </c>
      <c r="I152" s="184"/>
      <c r="J152" s="185">
        <f t="shared" si="0"/>
        <v>0</v>
      </c>
      <c r="K152" s="186"/>
      <c r="L152" s="187"/>
      <c r="M152" s="188" t="s">
        <v>1</v>
      </c>
      <c r="N152" s="189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498</v>
      </c>
      <c r="AT152" s="149" t="s">
        <v>1020</v>
      </c>
      <c r="AU152" s="149" t="s">
        <v>85</v>
      </c>
      <c r="AY152" s="17" t="s">
        <v>282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199</v>
      </c>
      <c r="BM152" s="149" t="s">
        <v>5472</v>
      </c>
    </row>
    <row r="153" spans="2:65" s="1" customFormat="1" ht="24.2" customHeight="1" x14ac:dyDescent="0.2">
      <c r="B153" s="32"/>
      <c r="C153" s="137" t="s">
        <v>205</v>
      </c>
      <c r="D153" s="137" t="s">
        <v>284</v>
      </c>
      <c r="E153" s="138" t="s">
        <v>5473</v>
      </c>
      <c r="F153" s="139" t="s">
        <v>5474</v>
      </c>
      <c r="G153" s="140" t="s">
        <v>613</v>
      </c>
      <c r="H153" s="141">
        <v>4</v>
      </c>
      <c r="I153" s="142"/>
      <c r="J153" s="143">
        <f t="shared" si="0"/>
        <v>0</v>
      </c>
      <c r="K153" s="144"/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199</v>
      </c>
      <c r="AT153" s="149" t="s">
        <v>284</v>
      </c>
      <c r="AU153" s="149" t="s">
        <v>85</v>
      </c>
      <c r="AY153" s="17" t="s">
        <v>282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199</v>
      </c>
      <c r="BM153" s="149" t="s">
        <v>5475</v>
      </c>
    </row>
    <row r="154" spans="2:65" s="1" customFormat="1" ht="16.5" customHeight="1" x14ac:dyDescent="0.2">
      <c r="B154" s="32"/>
      <c r="C154" s="179" t="s">
        <v>416</v>
      </c>
      <c r="D154" s="179" t="s">
        <v>1020</v>
      </c>
      <c r="E154" s="180" t="s">
        <v>5476</v>
      </c>
      <c r="F154" s="181" t="s">
        <v>5477</v>
      </c>
      <c r="G154" s="182" t="s">
        <v>613</v>
      </c>
      <c r="H154" s="183">
        <v>4</v>
      </c>
      <c r="I154" s="184"/>
      <c r="J154" s="185">
        <f t="shared" si="0"/>
        <v>0</v>
      </c>
      <c r="K154" s="186"/>
      <c r="L154" s="187"/>
      <c r="M154" s="188" t="s">
        <v>1</v>
      </c>
      <c r="N154" s="189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498</v>
      </c>
      <c r="AT154" s="149" t="s">
        <v>1020</v>
      </c>
      <c r="AU154" s="149" t="s">
        <v>85</v>
      </c>
      <c r="AY154" s="17" t="s">
        <v>282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199</v>
      </c>
      <c r="BM154" s="149" t="s">
        <v>5478</v>
      </c>
    </row>
    <row r="155" spans="2:65" s="1" customFormat="1" ht="24.2" customHeight="1" x14ac:dyDescent="0.2">
      <c r="B155" s="32"/>
      <c r="C155" s="137" t="s">
        <v>208</v>
      </c>
      <c r="D155" s="137" t="s">
        <v>284</v>
      </c>
      <c r="E155" s="138" t="s">
        <v>5479</v>
      </c>
      <c r="F155" s="139" t="s">
        <v>5480</v>
      </c>
      <c r="G155" s="140" t="s">
        <v>613</v>
      </c>
      <c r="H155" s="141">
        <v>40</v>
      </c>
      <c r="I155" s="142"/>
      <c r="J155" s="143">
        <f t="shared" si="0"/>
        <v>0</v>
      </c>
      <c r="K155" s="144"/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199</v>
      </c>
      <c r="AT155" s="149" t="s">
        <v>284</v>
      </c>
      <c r="AU155" s="149" t="s">
        <v>85</v>
      </c>
      <c r="AY155" s="17" t="s">
        <v>282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199</v>
      </c>
      <c r="BM155" s="149" t="s">
        <v>5481</v>
      </c>
    </row>
    <row r="156" spans="2:65" s="1" customFormat="1" ht="16.5" customHeight="1" x14ac:dyDescent="0.2">
      <c r="B156" s="32"/>
      <c r="C156" s="179" t="s">
        <v>7</v>
      </c>
      <c r="D156" s="179" t="s">
        <v>1020</v>
      </c>
      <c r="E156" s="180" t="s">
        <v>5482</v>
      </c>
      <c r="F156" s="181" t="s">
        <v>5483</v>
      </c>
      <c r="G156" s="182" t="s">
        <v>613</v>
      </c>
      <c r="H156" s="183">
        <v>40</v>
      </c>
      <c r="I156" s="184"/>
      <c r="J156" s="185">
        <f t="shared" si="0"/>
        <v>0</v>
      </c>
      <c r="K156" s="186"/>
      <c r="L156" s="187"/>
      <c r="M156" s="188" t="s">
        <v>1</v>
      </c>
      <c r="N156" s="189" t="s">
        <v>41</v>
      </c>
      <c r="P156" s="147">
        <f t="shared" si="1"/>
        <v>0</v>
      </c>
      <c r="Q156" s="147">
        <v>1.8000000000000001E-4</v>
      </c>
      <c r="R156" s="147">
        <f t="shared" si="2"/>
        <v>7.2000000000000007E-3</v>
      </c>
      <c r="S156" s="147">
        <v>0</v>
      </c>
      <c r="T156" s="148">
        <f t="shared" si="3"/>
        <v>0</v>
      </c>
      <c r="AR156" s="149" t="s">
        <v>498</v>
      </c>
      <c r="AT156" s="149" t="s">
        <v>1020</v>
      </c>
      <c r="AU156" s="149" t="s">
        <v>85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199</v>
      </c>
      <c r="BM156" s="149" t="s">
        <v>5484</v>
      </c>
    </row>
    <row r="157" spans="2:65" s="1" customFormat="1" ht="21.75" customHeight="1" x14ac:dyDescent="0.2">
      <c r="B157" s="32"/>
      <c r="C157" s="137" t="s">
        <v>222</v>
      </c>
      <c r="D157" s="137" t="s">
        <v>284</v>
      </c>
      <c r="E157" s="138" t="s">
        <v>5485</v>
      </c>
      <c r="F157" s="139" t="s">
        <v>5486</v>
      </c>
      <c r="G157" s="140" t="s">
        <v>613</v>
      </c>
      <c r="H157" s="141">
        <v>12</v>
      </c>
      <c r="I157" s="142"/>
      <c r="J157" s="143">
        <f t="shared" si="0"/>
        <v>0</v>
      </c>
      <c r="K157" s="144"/>
      <c r="L157" s="32"/>
      <c r="M157" s="145" t="s">
        <v>1</v>
      </c>
      <c r="N157" s="146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199</v>
      </c>
      <c r="AT157" s="149" t="s">
        <v>284</v>
      </c>
      <c r="AU157" s="149" t="s">
        <v>85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199</v>
      </c>
      <c r="BM157" s="149" t="s">
        <v>5487</v>
      </c>
    </row>
    <row r="158" spans="2:65" s="1" customFormat="1" ht="16.5" customHeight="1" x14ac:dyDescent="0.2">
      <c r="B158" s="32"/>
      <c r="C158" s="179" t="s">
        <v>447</v>
      </c>
      <c r="D158" s="179" t="s">
        <v>1020</v>
      </c>
      <c r="E158" s="180" t="s">
        <v>5488</v>
      </c>
      <c r="F158" s="181" t="s">
        <v>5489</v>
      </c>
      <c r="G158" s="182" t="s">
        <v>613</v>
      </c>
      <c r="H158" s="183">
        <v>12</v>
      </c>
      <c r="I158" s="184"/>
      <c r="J158" s="185">
        <f t="shared" si="0"/>
        <v>0</v>
      </c>
      <c r="K158" s="186"/>
      <c r="L158" s="187"/>
      <c r="M158" s="188" t="s">
        <v>1</v>
      </c>
      <c r="N158" s="189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498</v>
      </c>
      <c r="AT158" s="149" t="s">
        <v>1020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199</v>
      </c>
      <c r="BM158" s="149" t="s">
        <v>5490</v>
      </c>
    </row>
    <row r="159" spans="2:65" s="1" customFormat="1" ht="19.5" x14ac:dyDescent="0.2">
      <c r="B159" s="32"/>
      <c r="D159" s="152" t="s">
        <v>3804</v>
      </c>
      <c r="F159" s="198" t="s">
        <v>5427</v>
      </c>
      <c r="I159" s="199"/>
      <c r="L159" s="32"/>
      <c r="M159" s="200"/>
      <c r="T159" s="56"/>
      <c r="AT159" s="17" t="s">
        <v>3804</v>
      </c>
      <c r="AU159" s="17" t="s">
        <v>85</v>
      </c>
    </row>
    <row r="160" spans="2:65" s="1" customFormat="1" ht="21.75" customHeight="1" x14ac:dyDescent="0.2">
      <c r="B160" s="32"/>
      <c r="C160" s="137" t="s">
        <v>453</v>
      </c>
      <c r="D160" s="137" t="s">
        <v>284</v>
      </c>
      <c r="E160" s="138" t="s">
        <v>5491</v>
      </c>
      <c r="F160" s="139" t="s">
        <v>5492</v>
      </c>
      <c r="G160" s="140" t="s">
        <v>613</v>
      </c>
      <c r="H160" s="141">
        <v>4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199</v>
      </c>
      <c r="BM160" s="149" t="s">
        <v>5493</v>
      </c>
    </row>
    <row r="161" spans="2:65" s="1" customFormat="1" ht="16.5" customHeight="1" x14ac:dyDescent="0.2">
      <c r="B161" s="32"/>
      <c r="C161" s="179" t="s">
        <v>459</v>
      </c>
      <c r="D161" s="179" t="s">
        <v>1020</v>
      </c>
      <c r="E161" s="180" t="s">
        <v>5494</v>
      </c>
      <c r="F161" s="181" t="s">
        <v>5495</v>
      </c>
      <c r="G161" s="182" t="s">
        <v>613</v>
      </c>
      <c r="H161" s="183">
        <v>4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41</v>
      </c>
      <c r="P161" s="147">
        <f>O161*H161</f>
        <v>0</v>
      </c>
      <c r="Q161" s="147">
        <v>3.0000000000000001E-5</v>
      </c>
      <c r="R161" s="147">
        <f>Q161*H161</f>
        <v>1.2E-4</v>
      </c>
      <c r="S161" s="147">
        <v>0</v>
      </c>
      <c r="T161" s="148">
        <f>S161*H161</f>
        <v>0</v>
      </c>
      <c r="AR161" s="149" t="s">
        <v>498</v>
      </c>
      <c r="AT161" s="149" t="s">
        <v>1020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5496</v>
      </c>
    </row>
    <row r="162" spans="2:65" s="1" customFormat="1" ht="19.5" x14ac:dyDescent="0.2">
      <c r="B162" s="32"/>
      <c r="D162" s="152" t="s">
        <v>3804</v>
      </c>
      <c r="F162" s="198" t="s">
        <v>5427</v>
      </c>
      <c r="I162" s="199"/>
      <c r="L162" s="32"/>
      <c r="M162" s="200"/>
      <c r="T162" s="56"/>
      <c r="AT162" s="17" t="s">
        <v>3804</v>
      </c>
      <c r="AU162" s="17" t="s">
        <v>85</v>
      </c>
    </row>
    <row r="163" spans="2:65" s="1" customFormat="1" ht="16.5" customHeight="1" x14ac:dyDescent="0.2">
      <c r="B163" s="32"/>
      <c r="C163" s="137" t="s">
        <v>463</v>
      </c>
      <c r="D163" s="137" t="s">
        <v>284</v>
      </c>
      <c r="E163" s="138" t="s">
        <v>5497</v>
      </c>
      <c r="F163" s="139" t="s">
        <v>5498</v>
      </c>
      <c r="G163" s="140" t="s">
        <v>613</v>
      </c>
      <c r="H163" s="141">
        <v>6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199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5499</v>
      </c>
    </row>
    <row r="164" spans="2:65" s="1" customFormat="1" ht="16.5" customHeight="1" x14ac:dyDescent="0.2">
      <c r="B164" s="32"/>
      <c r="C164" s="179" t="s">
        <v>468</v>
      </c>
      <c r="D164" s="179" t="s">
        <v>1020</v>
      </c>
      <c r="E164" s="180" t="s">
        <v>5500</v>
      </c>
      <c r="F164" s="181" t="s">
        <v>5501</v>
      </c>
      <c r="G164" s="182" t="s">
        <v>613</v>
      </c>
      <c r="H164" s="183">
        <v>6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41</v>
      </c>
      <c r="P164" s="147">
        <f>O164*H164</f>
        <v>0</v>
      </c>
      <c r="Q164" s="147">
        <v>6.3000000000000003E-4</v>
      </c>
      <c r="R164" s="147">
        <f>Q164*H164</f>
        <v>3.7800000000000004E-3</v>
      </c>
      <c r="S164" s="147">
        <v>0</v>
      </c>
      <c r="T164" s="148">
        <f>S164*H164</f>
        <v>0</v>
      </c>
      <c r="AR164" s="149" t="s">
        <v>498</v>
      </c>
      <c r="AT164" s="149" t="s">
        <v>1020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199</v>
      </c>
      <c r="BM164" s="149" t="s">
        <v>5502</v>
      </c>
    </row>
    <row r="165" spans="2:65" s="1" customFormat="1" ht="16.5" customHeight="1" x14ac:dyDescent="0.2">
      <c r="B165" s="32"/>
      <c r="C165" s="179" t="s">
        <v>476</v>
      </c>
      <c r="D165" s="179" t="s">
        <v>1020</v>
      </c>
      <c r="E165" s="180" t="s">
        <v>5503</v>
      </c>
      <c r="F165" s="181" t="s">
        <v>5504</v>
      </c>
      <c r="G165" s="182" t="s">
        <v>613</v>
      </c>
      <c r="H165" s="183">
        <v>6</v>
      </c>
      <c r="I165" s="184"/>
      <c r="J165" s="185">
        <f>ROUND(I165*H165,2)</f>
        <v>0</v>
      </c>
      <c r="K165" s="186"/>
      <c r="L165" s="187"/>
      <c r="M165" s="188" t="s">
        <v>1</v>
      </c>
      <c r="N165" s="189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498</v>
      </c>
      <c r="AT165" s="149" t="s">
        <v>1020</v>
      </c>
      <c r="AU165" s="149" t="s">
        <v>85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199</v>
      </c>
      <c r="BM165" s="149" t="s">
        <v>5505</v>
      </c>
    </row>
    <row r="166" spans="2:65" s="1" customFormat="1" ht="19.5" x14ac:dyDescent="0.2">
      <c r="B166" s="32"/>
      <c r="D166" s="152" t="s">
        <v>3804</v>
      </c>
      <c r="F166" s="198" t="s">
        <v>5506</v>
      </c>
      <c r="I166" s="199"/>
      <c r="L166" s="32"/>
      <c r="M166" s="200"/>
      <c r="T166" s="56"/>
      <c r="AT166" s="17" t="s">
        <v>3804</v>
      </c>
      <c r="AU166" s="17" t="s">
        <v>85</v>
      </c>
    </row>
    <row r="167" spans="2:65" s="1" customFormat="1" ht="16.5" customHeight="1" x14ac:dyDescent="0.2">
      <c r="B167" s="32"/>
      <c r="C167" s="137" t="s">
        <v>482</v>
      </c>
      <c r="D167" s="137" t="s">
        <v>284</v>
      </c>
      <c r="E167" s="138" t="s">
        <v>5507</v>
      </c>
      <c r="F167" s="139" t="s">
        <v>5508</v>
      </c>
      <c r="G167" s="140" t="s">
        <v>5509</v>
      </c>
      <c r="H167" s="141">
        <v>40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199</v>
      </c>
      <c r="AT167" s="149" t="s">
        <v>284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199</v>
      </c>
      <c r="BM167" s="149" t="s">
        <v>5510</v>
      </c>
    </row>
    <row r="168" spans="2:65" s="1" customFormat="1" ht="24.2" customHeight="1" x14ac:dyDescent="0.2">
      <c r="B168" s="32"/>
      <c r="C168" s="179" t="s">
        <v>487</v>
      </c>
      <c r="D168" s="179" t="s">
        <v>1020</v>
      </c>
      <c r="E168" s="180" t="s">
        <v>5511</v>
      </c>
      <c r="F168" s="181" t="s">
        <v>5512</v>
      </c>
      <c r="G168" s="182" t="s">
        <v>613</v>
      </c>
      <c r="H168" s="183">
        <v>4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498</v>
      </c>
      <c r="AT168" s="149" t="s">
        <v>1020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199</v>
      </c>
      <c r="BM168" s="149" t="s">
        <v>5513</v>
      </c>
    </row>
    <row r="169" spans="2:65" s="1" customFormat="1" ht="19.5" x14ac:dyDescent="0.2">
      <c r="B169" s="32"/>
      <c r="D169" s="152" t="s">
        <v>3804</v>
      </c>
      <c r="F169" s="198" t="s">
        <v>5514</v>
      </c>
      <c r="I169" s="199"/>
      <c r="L169" s="32"/>
      <c r="M169" s="200"/>
      <c r="T169" s="56"/>
      <c r="AT169" s="17" t="s">
        <v>3804</v>
      </c>
      <c r="AU169" s="17" t="s">
        <v>85</v>
      </c>
    </row>
    <row r="170" spans="2:65" s="1" customFormat="1" ht="24.2" customHeight="1" x14ac:dyDescent="0.2">
      <c r="B170" s="32"/>
      <c r="C170" s="179" t="s">
        <v>493</v>
      </c>
      <c r="D170" s="179" t="s">
        <v>1020</v>
      </c>
      <c r="E170" s="180" t="s">
        <v>5515</v>
      </c>
      <c r="F170" s="181" t="s">
        <v>5516</v>
      </c>
      <c r="G170" s="182" t="s">
        <v>613</v>
      </c>
      <c r="H170" s="183">
        <v>12</v>
      </c>
      <c r="I170" s="184"/>
      <c r="J170" s="185">
        <f>ROUND(I170*H170,2)</f>
        <v>0</v>
      </c>
      <c r="K170" s="186"/>
      <c r="L170" s="187"/>
      <c r="M170" s="188" t="s">
        <v>1</v>
      </c>
      <c r="N170" s="189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498</v>
      </c>
      <c r="AT170" s="149" t="s">
        <v>1020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199</v>
      </c>
      <c r="BM170" s="149" t="s">
        <v>5517</v>
      </c>
    </row>
    <row r="171" spans="2:65" s="1" customFormat="1" ht="29.25" x14ac:dyDescent="0.2">
      <c r="B171" s="32"/>
      <c r="D171" s="152" t="s">
        <v>3804</v>
      </c>
      <c r="F171" s="198" t="s">
        <v>5518</v>
      </c>
      <c r="I171" s="199"/>
      <c r="L171" s="32"/>
      <c r="M171" s="200"/>
      <c r="T171" s="56"/>
      <c r="AT171" s="17" t="s">
        <v>3804</v>
      </c>
      <c r="AU171" s="17" t="s">
        <v>85</v>
      </c>
    </row>
    <row r="172" spans="2:65" s="1" customFormat="1" ht="24.2" customHeight="1" x14ac:dyDescent="0.2">
      <c r="B172" s="32"/>
      <c r="C172" s="179" t="s">
        <v>498</v>
      </c>
      <c r="D172" s="179" t="s">
        <v>1020</v>
      </c>
      <c r="E172" s="180" t="s">
        <v>5519</v>
      </c>
      <c r="F172" s="181" t="s">
        <v>5520</v>
      </c>
      <c r="G172" s="182" t="s">
        <v>613</v>
      </c>
      <c r="H172" s="183">
        <v>80</v>
      </c>
      <c r="I172" s="184"/>
      <c r="J172" s="185">
        <f>ROUND(I172*H172,2)</f>
        <v>0</v>
      </c>
      <c r="K172" s="186"/>
      <c r="L172" s="187"/>
      <c r="M172" s="188" t="s">
        <v>1</v>
      </c>
      <c r="N172" s="189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498</v>
      </c>
      <c r="AT172" s="149" t="s">
        <v>1020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199</v>
      </c>
      <c r="BM172" s="149" t="s">
        <v>5521</v>
      </c>
    </row>
    <row r="173" spans="2:65" s="1" customFormat="1" ht="48.75" x14ac:dyDescent="0.2">
      <c r="B173" s="32"/>
      <c r="D173" s="152" t="s">
        <v>3804</v>
      </c>
      <c r="F173" s="198" t="s">
        <v>5522</v>
      </c>
      <c r="I173" s="199"/>
      <c r="L173" s="32"/>
      <c r="M173" s="200"/>
      <c r="T173" s="56"/>
      <c r="AT173" s="17" t="s">
        <v>3804</v>
      </c>
      <c r="AU173" s="17" t="s">
        <v>85</v>
      </c>
    </row>
    <row r="174" spans="2:65" s="1" customFormat="1" ht="24.2" customHeight="1" x14ac:dyDescent="0.2">
      <c r="B174" s="32"/>
      <c r="C174" s="179" t="s">
        <v>503</v>
      </c>
      <c r="D174" s="179" t="s">
        <v>1020</v>
      </c>
      <c r="E174" s="180" t="s">
        <v>5523</v>
      </c>
      <c r="F174" s="181" t="s">
        <v>5524</v>
      </c>
      <c r="G174" s="182" t="s">
        <v>613</v>
      </c>
      <c r="H174" s="183">
        <v>4</v>
      </c>
      <c r="I174" s="184"/>
      <c r="J174" s="185">
        <f>ROUND(I174*H174,2)</f>
        <v>0</v>
      </c>
      <c r="K174" s="186"/>
      <c r="L174" s="187"/>
      <c r="M174" s="188" t="s">
        <v>1</v>
      </c>
      <c r="N174" s="189" t="s">
        <v>41</v>
      </c>
      <c r="P174" s="147">
        <f>O174*H174</f>
        <v>0</v>
      </c>
      <c r="Q174" s="147">
        <v>4.0999999999999999E-4</v>
      </c>
      <c r="R174" s="147">
        <f>Q174*H174</f>
        <v>1.64E-3</v>
      </c>
      <c r="S174" s="147">
        <v>0</v>
      </c>
      <c r="T174" s="148">
        <f>S174*H174</f>
        <v>0</v>
      </c>
      <c r="AR174" s="149" t="s">
        <v>498</v>
      </c>
      <c r="AT174" s="149" t="s">
        <v>1020</v>
      </c>
      <c r="AU174" s="149" t="s">
        <v>85</v>
      </c>
      <c r="AY174" s="17" t="s">
        <v>282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199</v>
      </c>
      <c r="BM174" s="149" t="s">
        <v>5525</v>
      </c>
    </row>
    <row r="175" spans="2:65" s="1" customFormat="1" ht="29.25" x14ac:dyDescent="0.2">
      <c r="B175" s="32"/>
      <c r="D175" s="152" t="s">
        <v>3804</v>
      </c>
      <c r="F175" s="198" t="s">
        <v>5526</v>
      </c>
      <c r="I175" s="199"/>
      <c r="L175" s="32"/>
      <c r="M175" s="200"/>
      <c r="T175" s="56"/>
      <c r="AT175" s="17" t="s">
        <v>3804</v>
      </c>
      <c r="AU175" s="17" t="s">
        <v>85</v>
      </c>
    </row>
    <row r="176" spans="2:65" s="1" customFormat="1" ht="24.2" customHeight="1" x14ac:dyDescent="0.2">
      <c r="B176" s="32"/>
      <c r="C176" s="179" t="s">
        <v>508</v>
      </c>
      <c r="D176" s="179" t="s">
        <v>1020</v>
      </c>
      <c r="E176" s="180" t="s">
        <v>5527</v>
      </c>
      <c r="F176" s="181" t="s">
        <v>5528</v>
      </c>
      <c r="G176" s="182" t="s">
        <v>613</v>
      </c>
      <c r="H176" s="183">
        <v>24</v>
      </c>
      <c r="I176" s="184"/>
      <c r="J176" s="185">
        <f>ROUND(I176*H176,2)</f>
        <v>0</v>
      </c>
      <c r="K176" s="186"/>
      <c r="L176" s="187"/>
      <c r="M176" s="188" t="s">
        <v>1</v>
      </c>
      <c r="N176" s="189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498</v>
      </c>
      <c r="AT176" s="149" t="s">
        <v>1020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199</v>
      </c>
      <c r="BM176" s="149" t="s">
        <v>5529</v>
      </c>
    </row>
    <row r="177" spans="2:65" s="1" customFormat="1" ht="29.25" x14ac:dyDescent="0.2">
      <c r="B177" s="32"/>
      <c r="D177" s="152" t="s">
        <v>3804</v>
      </c>
      <c r="F177" s="198" t="s">
        <v>5530</v>
      </c>
      <c r="I177" s="199"/>
      <c r="L177" s="32"/>
      <c r="M177" s="200"/>
      <c r="T177" s="56"/>
      <c r="AT177" s="17" t="s">
        <v>3804</v>
      </c>
      <c r="AU177" s="17" t="s">
        <v>85</v>
      </c>
    </row>
    <row r="178" spans="2:65" s="1" customFormat="1" ht="24.2" customHeight="1" x14ac:dyDescent="0.2">
      <c r="B178" s="32"/>
      <c r="C178" s="137" t="s">
        <v>513</v>
      </c>
      <c r="D178" s="137" t="s">
        <v>284</v>
      </c>
      <c r="E178" s="138" t="s">
        <v>5531</v>
      </c>
      <c r="F178" s="139" t="s">
        <v>5532</v>
      </c>
      <c r="G178" s="140" t="s">
        <v>613</v>
      </c>
      <c r="H178" s="141">
        <v>1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199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199</v>
      </c>
      <c r="BM178" s="149" t="s">
        <v>5533</v>
      </c>
    </row>
    <row r="179" spans="2:65" s="11" customFormat="1" ht="25.9" customHeight="1" x14ac:dyDescent="0.2">
      <c r="B179" s="125"/>
      <c r="D179" s="126" t="s">
        <v>75</v>
      </c>
      <c r="E179" s="127" t="s">
        <v>3359</v>
      </c>
      <c r="F179" s="127" t="s">
        <v>3360</v>
      </c>
      <c r="I179" s="128"/>
      <c r="J179" s="129">
        <f>BK179</f>
        <v>0</v>
      </c>
      <c r="L179" s="125"/>
      <c r="M179" s="130"/>
      <c r="P179" s="131">
        <f>P180</f>
        <v>0</v>
      </c>
      <c r="R179" s="131">
        <f>R180</f>
        <v>0</v>
      </c>
      <c r="T179" s="132">
        <f>T180</f>
        <v>0</v>
      </c>
      <c r="AR179" s="126" t="s">
        <v>330</v>
      </c>
      <c r="AT179" s="133" t="s">
        <v>75</v>
      </c>
      <c r="AU179" s="133" t="s">
        <v>76</v>
      </c>
      <c r="AY179" s="126" t="s">
        <v>282</v>
      </c>
      <c r="BK179" s="134">
        <f>BK180</f>
        <v>0</v>
      </c>
    </row>
    <row r="180" spans="2:65" s="11" customFormat="1" ht="22.9" customHeight="1" x14ac:dyDescent="0.2">
      <c r="B180" s="125"/>
      <c r="D180" s="126" t="s">
        <v>75</v>
      </c>
      <c r="E180" s="135" t="s">
        <v>3361</v>
      </c>
      <c r="F180" s="135" t="s">
        <v>3362</v>
      </c>
      <c r="I180" s="128"/>
      <c r="J180" s="136">
        <f>BK180</f>
        <v>0</v>
      </c>
      <c r="L180" s="125"/>
      <c r="M180" s="130"/>
      <c r="P180" s="131">
        <f>P181</f>
        <v>0</v>
      </c>
      <c r="R180" s="131">
        <f>R181</f>
        <v>0</v>
      </c>
      <c r="T180" s="132">
        <f>T181</f>
        <v>0</v>
      </c>
      <c r="AR180" s="126" t="s">
        <v>330</v>
      </c>
      <c r="AT180" s="133" t="s">
        <v>75</v>
      </c>
      <c r="AU180" s="133" t="s">
        <v>83</v>
      </c>
      <c r="AY180" s="126" t="s">
        <v>282</v>
      </c>
      <c r="BK180" s="134">
        <f>BK181</f>
        <v>0</v>
      </c>
    </row>
    <row r="181" spans="2:65" s="1" customFormat="1" ht="16.5" customHeight="1" x14ac:dyDescent="0.2">
      <c r="B181" s="32"/>
      <c r="C181" s="137" t="s">
        <v>518</v>
      </c>
      <c r="D181" s="137" t="s">
        <v>284</v>
      </c>
      <c r="E181" s="138" t="s">
        <v>3387</v>
      </c>
      <c r="F181" s="139" t="s">
        <v>3388</v>
      </c>
      <c r="G181" s="140" t="s">
        <v>2246</v>
      </c>
      <c r="H181" s="141">
        <v>1</v>
      </c>
      <c r="I181" s="142"/>
      <c r="J181" s="143">
        <f>ROUND(I181*H181,2)</f>
        <v>0</v>
      </c>
      <c r="K181" s="144"/>
      <c r="L181" s="32"/>
      <c r="M181" s="193" t="s">
        <v>1</v>
      </c>
      <c r="N181" s="194" t="s">
        <v>41</v>
      </c>
      <c r="O181" s="195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AR181" s="149" t="s">
        <v>3366</v>
      </c>
      <c r="AT181" s="149" t="s">
        <v>284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3366</v>
      </c>
      <c r="BM181" s="149" t="s">
        <v>5534</v>
      </c>
    </row>
    <row r="182" spans="2:65" s="1" customFormat="1" ht="6.95" customHeight="1" x14ac:dyDescent="0.2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sheetProtection algorithmName="SHA-512" hashValue="8OpK3Iz9q9bR3LYTgKddyiS7vlyQo5C2Vd1LxRb4Ii6AVTxDAcMQ2nRRTpYSc2h3s/+yzGmAhhgYTMjEvgK7fw==" saltValue="0LeQyHirG4vQUMot6nswoz2dCJzrLl+IVGahlkZn2RGoLcPUTG20UQfA4EUtytbvFcr3OCM4Bq2Ad0HoyvhaSg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130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4702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5535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ROUND(J128,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ROUND((SUM(BE128:BE185)),  2)</f>
        <v>0</v>
      </c>
      <c r="I37" s="96">
        <v>0.21</v>
      </c>
      <c r="J37" s="86">
        <f>ROUND(((SUM(BE128:BE185))*I37),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ROUND((SUM(BF128:BF185)),  2)</f>
        <v>0</v>
      </c>
      <c r="I38" s="96">
        <v>0.15</v>
      </c>
      <c r="J38" s="86">
        <f>ROUND(((SUM(BF128:BF185))*I38),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ROUND((SUM(BG128:BG185)),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ROUND((SUM(BH128:BH185)),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ROUND((SUM(BI128:BI185)),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4702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04g.4 - Svitidla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J128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244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899999999999999" customHeight="1" x14ac:dyDescent="0.2">
      <c r="B102" s="112"/>
      <c r="D102" s="113" t="s">
        <v>4705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8" customFormat="1" ht="24.95" customHeight="1" x14ac:dyDescent="0.2">
      <c r="B103" s="108"/>
      <c r="D103" s="109" t="s">
        <v>264</v>
      </c>
      <c r="E103" s="110"/>
      <c r="F103" s="110"/>
      <c r="G103" s="110"/>
      <c r="H103" s="110"/>
      <c r="I103" s="110"/>
      <c r="J103" s="111">
        <f>J181</f>
        <v>0</v>
      </c>
      <c r="L103" s="108"/>
    </row>
    <row r="104" spans="2:47" s="9" customFormat="1" ht="19.899999999999999" customHeight="1" x14ac:dyDescent="0.2">
      <c r="B104" s="112"/>
      <c r="D104" s="113" t="s">
        <v>4708</v>
      </c>
      <c r="E104" s="114"/>
      <c r="F104" s="114"/>
      <c r="G104" s="114"/>
      <c r="H104" s="114"/>
      <c r="I104" s="114"/>
      <c r="J104" s="115">
        <f>J182</f>
        <v>0</v>
      </c>
      <c r="L104" s="112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267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16.5" customHeight="1" x14ac:dyDescent="0.2">
      <c r="B114" s="32"/>
      <c r="E114" s="254" t="str">
        <f>E7</f>
        <v>MŠ Vokovická</v>
      </c>
      <c r="F114" s="255"/>
      <c r="G114" s="255"/>
      <c r="H114" s="255"/>
      <c r="L114" s="32"/>
    </row>
    <row r="115" spans="2:63" ht="12" customHeight="1" x14ac:dyDescent="0.2">
      <c r="B115" s="20"/>
      <c r="C115" s="27" t="s">
        <v>226</v>
      </c>
      <c r="L115" s="20"/>
    </row>
    <row r="116" spans="2:63" ht="16.5" customHeight="1" x14ac:dyDescent="0.2">
      <c r="B116" s="20"/>
      <c r="E116" s="254" t="s">
        <v>227</v>
      </c>
      <c r="F116" s="238"/>
      <c r="G116" s="238"/>
      <c r="H116" s="238"/>
      <c r="L116" s="20"/>
    </row>
    <row r="117" spans="2:63" ht="12" customHeight="1" x14ac:dyDescent="0.2">
      <c r="B117" s="20"/>
      <c r="C117" s="27" t="s">
        <v>228</v>
      </c>
      <c r="L117" s="20"/>
    </row>
    <row r="118" spans="2:63" s="1" customFormat="1" ht="16.5" customHeight="1" x14ac:dyDescent="0.2">
      <c r="B118" s="32"/>
      <c r="E118" s="218" t="s">
        <v>4702</v>
      </c>
      <c r="F118" s="253"/>
      <c r="G118" s="253"/>
      <c r="H118" s="253"/>
      <c r="L118" s="32"/>
    </row>
    <row r="119" spans="2:63" s="1" customFormat="1" ht="12" customHeight="1" x14ac:dyDescent="0.2">
      <c r="B119" s="32"/>
      <c r="C119" s="27" t="s">
        <v>4192</v>
      </c>
      <c r="L119" s="32"/>
    </row>
    <row r="120" spans="2:63" s="1" customFormat="1" ht="16.5" customHeight="1" x14ac:dyDescent="0.2">
      <c r="B120" s="32"/>
      <c r="E120" s="231" t="str">
        <f>E13</f>
        <v>04g.4 - Svitidla</v>
      </c>
      <c r="F120" s="253"/>
      <c r="G120" s="253"/>
      <c r="H120" s="253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F16</f>
        <v>Vokovice, p.č. 1281/256, 1281/257</v>
      </c>
      <c r="I122" s="27" t="s">
        <v>22</v>
      </c>
      <c r="J122" s="52" t="str">
        <f>IF(J16="","",J16)</f>
        <v>21. 2. 2023</v>
      </c>
      <c r="L122" s="32"/>
    </row>
    <row r="123" spans="2:63" s="1" customFormat="1" ht="6.95" customHeight="1" x14ac:dyDescent="0.2">
      <c r="B123" s="32"/>
      <c r="L123" s="32"/>
    </row>
    <row r="124" spans="2:63" s="1" customFormat="1" ht="25.7" customHeight="1" x14ac:dyDescent="0.2">
      <c r="B124" s="32"/>
      <c r="C124" s="27" t="s">
        <v>24</v>
      </c>
      <c r="F124" s="25" t="str">
        <f>E19</f>
        <v>Městská část Praha 6, Čs. Armády 601/23</v>
      </c>
      <c r="I124" s="27" t="s">
        <v>30</v>
      </c>
      <c r="J124" s="30" t="str">
        <f>E25</f>
        <v>ra15 a.s., ATELIER SEVER s.r.o.</v>
      </c>
      <c r="L124" s="32"/>
    </row>
    <row r="125" spans="2:63" s="1" customFormat="1" ht="15.2" customHeight="1" x14ac:dyDescent="0.2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Ecoten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6"/>
      <c r="C127" s="117" t="s">
        <v>268</v>
      </c>
      <c r="D127" s="118" t="s">
        <v>61</v>
      </c>
      <c r="E127" s="118" t="s">
        <v>57</v>
      </c>
      <c r="F127" s="118" t="s">
        <v>58</v>
      </c>
      <c r="G127" s="118" t="s">
        <v>269</v>
      </c>
      <c r="H127" s="118" t="s">
        <v>270</v>
      </c>
      <c r="I127" s="118" t="s">
        <v>271</v>
      </c>
      <c r="J127" s="119" t="s">
        <v>232</v>
      </c>
      <c r="K127" s="120" t="s">
        <v>272</v>
      </c>
      <c r="L127" s="116"/>
      <c r="M127" s="59" t="s">
        <v>1</v>
      </c>
      <c r="N127" s="60" t="s">
        <v>40</v>
      </c>
      <c r="O127" s="60" t="s">
        <v>273</v>
      </c>
      <c r="P127" s="60" t="s">
        <v>274</v>
      </c>
      <c r="Q127" s="60" t="s">
        <v>275</v>
      </c>
      <c r="R127" s="60" t="s">
        <v>276</v>
      </c>
      <c r="S127" s="60" t="s">
        <v>277</v>
      </c>
      <c r="T127" s="61" t="s">
        <v>278</v>
      </c>
    </row>
    <row r="128" spans="2:63" s="1" customFormat="1" ht="22.9" customHeight="1" x14ac:dyDescent="0.25">
      <c r="B128" s="32"/>
      <c r="C128" s="64" t="s">
        <v>279</v>
      </c>
      <c r="J128" s="121">
        <f>BK128</f>
        <v>0</v>
      </c>
      <c r="L128" s="32"/>
      <c r="M128" s="62"/>
      <c r="N128" s="53"/>
      <c r="O128" s="53"/>
      <c r="P128" s="122">
        <f>P129+P181</f>
        <v>0</v>
      </c>
      <c r="Q128" s="53"/>
      <c r="R128" s="122">
        <f>R129+R181</f>
        <v>0</v>
      </c>
      <c r="S128" s="53"/>
      <c r="T128" s="123">
        <f>T129+T181</f>
        <v>0</v>
      </c>
      <c r="AT128" s="17" t="s">
        <v>75</v>
      </c>
      <c r="AU128" s="17" t="s">
        <v>234</v>
      </c>
      <c r="BK128" s="124">
        <f>BK129+BK181</f>
        <v>0</v>
      </c>
    </row>
    <row r="129" spans="2:65" s="11" customFormat="1" ht="25.9" customHeight="1" x14ac:dyDescent="0.2">
      <c r="B129" s="125"/>
      <c r="D129" s="126" t="s">
        <v>75</v>
      </c>
      <c r="E129" s="127" t="s">
        <v>1431</v>
      </c>
      <c r="F129" s="127" t="s">
        <v>1432</v>
      </c>
      <c r="I129" s="128"/>
      <c r="J129" s="129">
        <f>BK129</f>
        <v>0</v>
      </c>
      <c r="L129" s="125"/>
      <c r="M129" s="130"/>
      <c r="P129" s="131">
        <f>P130</f>
        <v>0</v>
      </c>
      <c r="R129" s="131">
        <f>R130</f>
        <v>0</v>
      </c>
      <c r="T129" s="132">
        <f>T130</f>
        <v>0</v>
      </c>
      <c r="AR129" s="126" t="s">
        <v>85</v>
      </c>
      <c r="AT129" s="133" t="s">
        <v>75</v>
      </c>
      <c r="AU129" s="133" t="s">
        <v>76</v>
      </c>
      <c r="AY129" s="126" t="s">
        <v>282</v>
      </c>
      <c r="BK129" s="134">
        <f>BK130</f>
        <v>0</v>
      </c>
    </row>
    <row r="130" spans="2:65" s="11" customFormat="1" ht="22.9" customHeight="1" x14ac:dyDescent="0.2">
      <c r="B130" s="125"/>
      <c r="D130" s="126" t="s">
        <v>75</v>
      </c>
      <c r="E130" s="135" t="s">
        <v>4723</v>
      </c>
      <c r="F130" s="135" t="s">
        <v>4724</v>
      </c>
      <c r="I130" s="128"/>
      <c r="J130" s="136">
        <f>BK130</f>
        <v>0</v>
      </c>
      <c r="L130" s="125"/>
      <c r="M130" s="130"/>
      <c r="P130" s="131">
        <f>SUM(P131:P180)</f>
        <v>0</v>
      </c>
      <c r="R130" s="131">
        <f>SUM(R131:R180)</f>
        <v>0</v>
      </c>
      <c r="T130" s="132">
        <f>SUM(T131:T180)</f>
        <v>0</v>
      </c>
      <c r="AR130" s="126" t="s">
        <v>85</v>
      </c>
      <c r="AT130" s="133" t="s">
        <v>75</v>
      </c>
      <c r="AU130" s="133" t="s">
        <v>83</v>
      </c>
      <c r="AY130" s="126" t="s">
        <v>282</v>
      </c>
      <c r="BK130" s="134">
        <f>SUM(BK131:BK180)</f>
        <v>0</v>
      </c>
    </row>
    <row r="131" spans="2:65" s="1" customFormat="1" ht="33" customHeight="1" x14ac:dyDescent="0.2">
      <c r="B131" s="32"/>
      <c r="C131" s="137" t="s">
        <v>83</v>
      </c>
      <c r="D131" s="137" t="s">
        <v>284</v>
      </c>
      <c r="E131" s="138" t="s">
        <v>5536</v>
      </c>
      <c r="F131" s="139" t="s">
        <v>5537</v>
      </c>
      <c r="G131" s="140" t="s">
        <v>471</v>
      </c>
      <c r="H131" s="141">
        <v>11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199</v>
      </c>
      <c r="AT131" s="149" t="s">
        <v>284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199</v>
      </c>
      <c r="BM131" s="149" t="s">
        <v>5538</v>
      </c>
    </row>
    <row r="132" spans="2:65" s="1" customFormat="1" ht="16.5" customHeight="1" x14ac:dyDescent="0.2">
      <c r="B132" s="32"/>
      <c r="C132" s="179" t="s">
        <v>85</v>
      </c>
      <c r="D132" s="179" t="s">
        <v>1020</v>
      </c>
      <c r="E132" s="180" t="s">
        <v>5539</v>
      </c>
      <c r="F132" s="181" t="s">
        <v>5540</v>
      </c>
      <c r="G132" s="182" t="s">
        <v>613</v>
      </c>
      <c r="H132" s="183">
        <v>4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498</v>
      </c>
      <c r="AT132" s="149" t="s">
        <v>1020</v>
      </c>
      <c r="AU132" s="149" t="s">
        <v>85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199</v>
      </c>
      <c r="BM132" s="149" t="s">
        <v>5541</v>
      </c>
    </row>
    <row r="133" spans="2:65" s="1" customFormat="1" ht="29.25" x14ac:dyDescent="0.2">
      <c r="B133" s="32"/>
      <c r="D133" s="152" t="s">
        <v>3804</v>
      </c>
      <c r="F133" s="198" t="s">
        <v>5542</v>
      </c>
      <c r="I133" s="199"/>
      <c r="L133" s="32"/>
      <c r="M133" s="200"/>
      <c r="T133" s="56"/>
      <c r="AT133" s="17" t="s">
        <v>3804</v>
      </c>
      <c r="AU133" s="17" t="s">
        <v>85</v>
      </c>
    </row>
    <row r="134" spans="2:65" s="1" customFormat="1" ht="16.5" customHeight="1" x14ac:dyDescent="0.2">
      <c r="B134" s="32"/>
      <c r="C134" s="179" t="s">
        <v>105</v>
      </c>
      <c r="D134" s="179" t="s">
        <v>1020</v>
      </c>
      <c r="E134" s="180" t="s">
        <v>5543</v>
      </c>
      <c r="F134" s="181" t="s">
        <v>5544</v>
      </c>
      <c r="G134" s="182" t="s">
        <v>613</v>
      </c>
      <c r="H134" s="183">
        <v>7</v>
      </c>
      <c r="I134" s="184"/>
      <c r="J134" s="185">
        <f>ROUND(I134*H134,2)</f>
        <v>0</v>
      </c>
      <c r="K134" s="186"/>
      <c r="L134" s="187"/>
      <c r="M134" s="188" t="s">
        <v>1</v>
      </c>
      <c r="N134" s="189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498</v>
      </c>
      <c r="AT134" s="149" t="s">
        <v>1020</v>
      </c>
      <c r="AU134" s="149" t="s">
        <v>85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199</v>
      </c>
      <c r="BM134" s="149" t="s">
        <v>5545</v>
      </c>
    </row>
    <row r="135" spans="2:65" s="1" customFormat="1" ht="29.25" x14ac:dyDescent="0.2">
      <c r="B135" s="32"/>
      <c r="D135" s="152" t="s">
        <v>3804</v>
      </c>
      <c r="F135" s="198" t="s">
        <v>5542</v>
      </c>
      <c r="I135" s="199"/>
      <c r="L135" s="32"/>
      <c r="M135" s="200"/>
      <c r="T135" s="56"/>
      <c r="AT135" s="17" t="s">
        <v>3804</v>
      </c>
      <c r="AU135" s="17" t="s">
        <v>85</v>
      </c>
    </row>
    <row r="136" spans="2:65" s="1" customFormat="1" ht="33" customHeight="1" x14ac:dyDescent="0.2">
      <c r="B136" s="32"/>
      <c r="C136" s="137" t="s">
        <v>288</v>
      </c>
      <c r="D136" s="137" t="s">
        <v>284</v>
      </c>
      <c r="E136" s="138" t="s">
        <v>5546</v>
      </c>
      <c r="F136" s="139" t="s">
        <v>5547</v>
      </c>
      <c r="G136" s="140" t="s">
        <v>613</v>
      </c>
      <c r="H136" s="141">
        <v>149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199</v>
      </c>
      <c r="AT136" s="149" t="s">
        <v>284</v>
      </c>
      <c r="AU136" s="149" t="s">
        <v>85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199</v>
      </c>
      <c r="BM136" s="149" t="s">
        <v>5548</v>
      </c>
    </row>
    <row r="137" spans="2:65" s="1" customFormat="1" ht="16.5" customHeight="1" x14ac:dyDescent="0.2">
      <c r="B137" s="32"/>
      <c r="C137" s="179" t="s">
        <v>330</v>
      </c>
      <c r="D137" s="179" t="s">
        <v>1020</v>
      </c>
      <c r="E137" s="180" t="s">
        <v>5549</v>
      </c>
      <c r="F137" s="181" t="s">
        <v>5550</v>
      </c>
      <c r="G137" s="182" t="s">
        <v>613</v>
      </c>
      <c r="H137" s="183">
        <v>38</v>
      </c>
      <c r="I137" s="184"/>
      <c r="J137" s="185">
        <f>ROUND(I137*H137,2)</f>
        <v>0</v>
      </c>
      <c r="K137" s="186"/>
      <c r="L137" s="187"/>
      <c r="M137" s="188" t="s">
        <v>1</v>
      </c>
      <c r="N137" s="189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498</v>
      </c>
      <c r="AT137" s="149" t="s">
        <v>1020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199</v>
      </c>
      <c r="BM137" s="149" t="s">
        <v>5551</v>
      </c>
    </row>
    <row r="138" spans="2:65" s="1" customFormat="1" ht="29.25" x14ac:dyDescent="0.2">
      <c r="B138" s="32"/>
      <c r="D138" s="152" t="s">
        <v>3804</v>
      </c>
      <c r="F138" s="198" t="s">
        <v>5542</v>
      </c>
      <c r="I138" s="199"/>
      <c r="L138" s="32"/>
      <c r="M138" s="200"/>
      <c r="T138" s="56"/>
      <c r="AT138" s="17" t="s">
        <v>3804</v>
      </c>
      <c r="AU138" s="17" t="s">
        <v>85</v>
      </c>
    </row>
    <row r="139" spans="2:65" s="1" customFormat="1" ht="24.2" customHeight="1" x14ac:dyDescent="0.2">
      <c r="B139" s="32"/>
      <c r="C139" s="179" t="s">
        <v>338</v>
      </c>
      <c r="D139" s="179" t="s">
        <v>1020</v>
      </c>
      <c r="E139" s="180" t="s">
        <v>5552</v>
      </c>
      <c r="F139" s="181" t="s">
        <v>5553</v>
      </c>
      <c r="G139" s="182" t="s">
        <v>613</v>
      </c>
      <c r="H139" s="183">
        <v>14</v>
      </c>
      <c r="I139" s="184"/>
      <c r="J139" s="185">
        <f>ROUND(I139*H139,2)</f>
        <v>0</v>
      </c>
      <c r="K139" s="186"/>
      <c r="L139" s="187"/>
      <c r="M139" s="188" t="s">
        <v>1</v>
      </c>
      <c r="N139" s="189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498</v>
      </c>
      <c r="AT139" s="149" t="s">
        <v>1020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199</v>
      </c>
      <c r="BM139" s="149" t="s">
        <v>5554</v>
      </c>
    </row>
    <row r="140" spans="2:65" s="1" customFormat="1" ht="29.25" x14ac:dyDescent="0.2">
      <c r="B140" s="32"/>
      <c r="D140" s="152" t="s">
        <v>3804</v>
      </c>
      <c r="F140" s="198" t="s">
        <v>5542</v>
      </c>
      <c r="I140" s="199"/>
      <c r="L140" s="32"/>
      <c r="M140" s="200"/>
      <c r="T140" s="56"/>
      <c r="AT140" s="17" t="s">
        <v>3804</v>
      </c>
      <c r="AU140" s="17" t="s">
        <v>85</v>
      </c>
    </row>
    <row r="141" spans="2:65" s="1" customFormat="1" ht="24.2" customHeight="1" x14ac:dyDescent="0.2">
      <c r="B141" s="32"/>
      <c r="C141" s="179" t="s">
        <v>343</v>
      </c>
      <c r="D141" s="179" t="s">
        <v>1020</v>
      </c>
      <c r="E141" s="180" t="s">
        <v>5555</v>
      </c>
      <c r="F141" s="181" t="s">
        <v>5556</v>
      </c>
      <c r="G141" s="182" t="s">
        <v>613</v>
      </c>
      <c r="H141" s="183">
        <v>29</v>
      </c>
      <c r="I141" s="184"/>
      <c r="J141" s="185">
        <f>ROUND(I141*H141,2)</f>
        <v>0</v>
      </c>
      <c r="K141" s="186"/>
      <c r="L141" s="187"/>
      <c r="M141" s="188" t="s">
        <v>1</v>
      </c>
      <c r="N141" s="189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498</v>
      </c>
      <c r="AT141" s="149" t="s">
        <v>1020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199</v>
      </c>
      <c r="BM141" s="149" t="s">
        <v>5557</v>
      </c>
    </row>
    <row r="142" spans="2:65" s="1" customFormat="1" ht="29.25" x14ac:dyDescent="0.2">
      <c r="B142" s="32"/>
      <c r="D142" s="152" t="s">
        <v>3804</v>
      </c>
      <c r="F142" s="198" t="s">
        <v>5542</v>
      </c>
      <c r="I142" s="199"/>
      <c r="L142" s="32"/>
      <c r="M142" s="200"/>
      <c r="T142" s="56"/>
      <c r="AT142" s="17" t="s">
        <v>3804</v>
      </c>
      <c r="AU142" s="17" t="s">
        <v>85</v>
      </c>
    </row>
    <row r="143" spans="2:65" s="1" customFormat="1" ht="24.2" customHeight="1" x14ac:dyDescent="0.2">
      <c r="B143" s="32"/>
      <c r="C143" s="179" t="s">
        <v>350</v>
      </c>
      <c r="D143" s="179" t="s">
        <v>1020</v>
      </c>
      <c r="E143" s="180" t="s">
        <v>5558</v>
      </c>
      <c r="F143" s="181" t="s">
        <v>5559</v>
      </c>
      <c r="G143" s="182" t="s">
        <v>613</v>
      </c>
      <c r="H143" s="183">
        <v>25</v>
      </c>
      <c r="I143" s="184"/>
      <c r="J143" s="185">
        <f>ROUND(I143*H143,2)</f>
        <v>0</v>
      </c>
      <c r="K143" s="186"/>
      <c r="L143" s="187"/>
      <c r="M143" s="188" t="s">
        <v>1</v>
      </c>
      <c r="N143" s="189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498</v>
      </c>
      <c r="AT143" s="149" t="s">
        <v>1020</v>
      </c>
      <c r="AU143" s="149" t="s">
        <v>85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199</v>
      </c>
      <c r="BM143" s="149" t="s">
        <v>5560</v>
      </c>
    </row>
    <row r="144" spans="2:65" s="1" customFormat="1" ht="29.25" x14ac:dyDescent="0.2">
      <c r="B144" s="32"/>
      <c r="D144" s="152" t="s">
        <v>3804</v>
      </c>
      <c r="F144" s="198" t="s">
        <v>5542</v>
      </c>
      <c r="I144" s="199"/>
      <c r="L144" s="32"/>
      <c r="M144" s="200"/>
      <c r="T144" s="56"/>
      <c r="AT144" s="17" t="s">
        <v>3804</v>
      </c>
      <c r="AU144" s="17" t="s">
        <v>85</v>
      </c>
    </row>
    <row r="145" spans="2:65" s="1" customFormat="1" ht="24.2" customHeight="1" x14ac:dyDescent="0.2">
      <c r="B145" s="32"/>
      <c r="C145" s="179" t="s">
        <v>356</v>
      </c>
      <c r="D145" s="179" t="s">
        <v>1020</v>
      </c>
      <c r="E145" s="180" t="s">
        <v>5561</v>
      </c>
      <c r="F145" s="181" t="s">
        <v>5562</v>
      </c>
      <c r="G145" s="182" t="s">
        <v>613</v>
      </c>
      <c r="H145" s="183">
        <v>20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199</v>
      </c>
      <c r="BM145" s="149" t="s">
        <v>5563</v>
      </c>
    </row>
    <row r="146" spans="2:65" s="1" customFormat="1" ht="29.25" x14ac:dyDescent="0.2">
      <c r="B146" s="32"/>
      <c r="D146" s="152" t="s">
        <v>3804</v>
      </c>
      <c r="F146" s="198" t="s">
        <v>5542</v>
      </c>
      <c r="I146" s="199"/>
      <c r="L146" s="32"/>
      <c r="M146" s="200"/>
      <c r="T146" s="56"/>
      <c r="AT146" s="17" t="s">
        <v>3804</v>
      </c>
      <c r="AU146" s="17" t="s">
        <v>85</v>
      </c>
    </row>
    <row r="147" spans="2:65" s="1" customFormat="1" ht="33" customHeight="1" x14ac:dyDescent="0.2">
      <c r="B147" s="32"/>
      <c r="C147" s="179" t="s">
        <v>361</v>
      </c>
      <c r="D147" s="179" t="s">
        <v>1020</v>
      </c>
      <c r="E147" s="180" t="s">
        <v>5564</v>
      </c>
      <c r="F147" s="181" t="s">
        <v>5565</v>
      </c>
      <c r="G147" s="182" t="s">
        <v>613</v>
      </c>
      <c r="H147" s="183">
        <v>23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498</v>
      </c>
      <c r="AT147" s="149" t="s">
        <v>1020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199</v>
      </c>
      <c r="BM147" s="149" t="s">
        <v>5566</v>
      </c>
    </row>
    <row r="148" spans="2:65" s="1" customFormat="1" ht="29.25" x14ac:dyDescent="0.2">
      <c r="B148" s="32"/>
      <c r="D148" s="152" t="s">
        <v>3804</v>
      </c>
      <c r="F148" s="198" t="s">
        <v>5542</v>
      </c>
      <c r="I148" s="199"/>
      <c r="L148" s="32"/>
      <c r="M148" s="200"/>
      <c r="T148" s="56"/>
      <c r="AT148" s="17" t="s">
        <v>3804</v>
      </c>
      <c r="AU148" s="17" t="s">
        <v>85</v>
      </c>
    </row>
    <row r="149" spans="2:65" s="1" customFormat="1" ht="24.2" customHeight="1" x14ac:dyDescent="0.2">
      <c r="B149" s="32"/>
      <c r="C149" s="137" t="s">
        <v>185</v>
      </c>
      <c r="D149" s="137" t="s">
        <v>284</v>
      </c>
      <c r="E149" s="138" t="s">
        <v>5567</v>
      </c>
      <c r="F149" s="139" t="s">
        <v>5568</v>
      </c>
      <c r="G149" s="140" t="s">
        <v>471</v>
      </c>
      <c r="H149" s="141">
        <v>102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199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199</v>
      </c>
      <c r="BM149" s="149" t="s">
        <v>5569</v>
      </c>
    </row>
    <row r="150" spans="2:65" s="1" customFormat="1" ht="19.5" x14ac:dyDescent="0.2">
      <c r="B150" s="32"/>
      <c r="D150" s="152" t="s">
        <v>3804</v>
      </c>
      <c r="F150" s="198" t="s">
        <v>5570</v>
      </c>
      <c r="I150" s="199"/>
      <c r="L150" s="32"/>
      <c r="M150" s="200"/>
      <c r="T150" s="56"/>
      <c r="AT150" s="17" t="s">
        <v>3804</v>
      </c>
      <c r="AU150" s="17" t="s">
        <v>85</v>
      </c>
    </row>
    <row r="151" spans="2:65" s="1" customFormat="1" ht="24.2" customHeight="1" x14ac:dyDescent="0.2">
      <c r="B151" s="32"/>
      <c r="C151" s="179" t="s">
        <v>188</v>
      </c>
      <c r="D151" s="179" t="s">
        <v>1020</v>
      </c>
      <c r="E151" s="180" t="s">
        <v>5571</v>
      </c>
      <c r="F151" s="181" t="s">
        <v>5572</v>
      </c>
      <c r="G151" s="182" t="s">
        <v>613</v>
      </c>
      <c r="H151" s="183">
        <v>102</v>
      </c>
      <c r="I151" s="184"/>
      <c r="J151" s="185">
        <f>ROUND(I151*H151,2)</f>
        <v>0</v>
      </c>
      <c r="K151" s="186"/>
      <c r="L151" s="187"/>
      <c r="M151" s="188" t="s">
        <v>1</v>
      </c>
      <c r="N151" s="189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498</v>
      </c>
      <c r="AT151" s="149" t="s">
        <v>1020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199</v>
      </c>
      <c r="BM151" s="149" t="s">
        <v>5573</v>
      </c>
    </row>
    <row r="152" spans="2:65" s="1" customFormat="1" ht="29.25" x14ac:dyDescent="0.2">
      <c r="B152" s="32"/>
      <c r="D152" s="152" t="s">
        <v>3804</v>
      </c>
      <c r="F152" s="198" t="s">
        <v>5542</v>
      </c>
      <c r="I152" s="199"/>
      <c r="L152" s="32"/>
      <c r="M152" s="200"/>
      <c r="T152" s="56"/>
      <c r="AT152" s="17" t="s">
        <v>3804</v>
      </c>
      <c r="AU152" s="17" t="s">
        <v>85</v>
      </c>
    </row>
    <row r="153" spans="2:65" s="1" customFormat="1" ht="16.5" customHeight="1" x14ac:dyDescent="0.2">
      <c r="B153" s="32"/>
      <c r="C153" s="179" t="s">
        <v>191</v>
      </c>
      <c r="D153" s="179" t="s">
        <v>1020</v>
      </c>
      <c r="E153" s="180" t="s">
        <v>5574</v>
      </c>
      <c r="F153" s="181" t="s">
        <v>5575</v>
      </c>
      <c r="G153" s="182" t="s">
        <v>613</v>
      </c>
      <c r="H153" s="183">
        <v>24</v>
      </c>
      <c r="I153" s="184"/>
      <c r="J153" s="185">
        <f t="shared" ref="J153:J159" si="0">ROUND(I153*H153,2)</f>
        <v>0</v>
      </c>
      <c r="K153" s="186"/>
      <c r="L153" s="187"/>
      <c r="M153" s="188" t="s">
        <v>1</v>
      </c>
      <c r="N153" s="189" t="s">
        <v>41</v>
      </c>
      <c r="P153" s="147">
        <f t="shared" ref="P153:P159" si="1">O153*H153</f>
        <v>0</v>
      </c>
      <c r="Q153" s="147">
        <v>0</v>
      </c>
      <c r="R153" s="147">
        <f t="shared" ref="R153:R159" si="2">Q153*H153</f>
        <v>0</v>
      </c>
      <c r="S153" s="147">
        <v>0</v>
      </c>
      <c r="T153" s="148">
        <f t="shared" ref="T153:T159" si="3">S153*H153</f>
        <v>0</v>
      </c>
      <c r="AR153" s="149" t="s">
        <v>498</v>
      </c>
      <c r="AT153" s="149" t="s">
        <v>1020</v>
      </c>
      <c r="AU153" s="149" t="s">
        <v>85</v>
      </c>
      <c r="AY153" s="17" t="s">
        <v>282</v>
      </c>
      <c r="BE153" s="150">
        <f t="shared" ref="BE153:BE159" si="4">IF(N153="základní",J153,0)</f>
        <v>0</v>
      </c>
      <c r="BF153" s="150">
        <f t="shared" ref="BF153:BF159" si="5">IF(N153="snížená",J153,0)</f>
        <v>0</v>
      </c>
      <c r="BG153" s="150">
        <f t="shared" ref="BG153:BG159" si="6">IF(N153="zákl. přenesená",J153,0)</f>
        <v>0</v>
      </c>
      <c r="BH153" s="150">
        <f t="shared" ref="BH153:BH159" si="7">IF(N153="sníž. přenesená",J153,0)</f>
        <v>0</v>
      </c>
      <c r="BI153" s="150">
        <f t="shared" ref="BI153:BI159" si="8">IF(N153="nulová",J153,0)</f>
        <v>0</v>
      </c>
      <c r="BJ153" s="17" t="s">
        <v>83</v>
      </c>
      <c r="BK153" s="150">
        <f t="shared" ref="BK153:BK159" si="9">ROUND(I153*H153,2)</f>
        <v>0</v>
      </c>
      <c r="BL153" s="17" t="s">
        <v>199</v>
      </c>
      <c r="BM153" s="149" t="s">
        <v>5576</v>
      </c>
    </row>
    <row r="154" spans="2:65" s="1" customFormat="1" ht="16.5" customHeight="1" x14ac:dyDescent="0.2">
      <c r="B154" s="32"/>
      <c r="C154" s="179" t="s">
        <v>194</v>
      </c>
      <c r="D154" s="179" t="s">
        <v>1020</v>
      </c>
      <c r="E154" s="180" t="s">
        <v>5577</v>
      </c>
      <c r="F154" s="181" t="s">
        <v>5578</v>
      </c>
      <c r="G154" s="182" t="s">
        <v>613</v>
      </c>
      <c r="H154" s="183">
        <v>8</v>
      </c>
      <c r="I154" s="184"/>
      <c r="J154" s="185">
        <f t="shared" si="0"/>
        <v>0</v>
      </c>
      <c r="K154" s="186"/>
      <c r="L154" s="187"/>
      <c r="M154" s="188" t="s">
        <v>1</v>
      </c>
      <c r="N154" s="189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498</v>
      </c>
      <c r="AT154" s="149" t="s">
        <v>1020</v>
      </c>
      <c r="AU154" s="149" t="s">
        <v>85</v>
      </c>
      <c r="AY154" s="17" t="s">
        <v>282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199</v>
      </c>
      <c r="BM154" s="149" t="s">
        <v>5579</v>
      </c>
    </row>
    <row r="155" spans="2:65" s="1" customFormat="1" ht="16.5" customHeight="1" x14ac:dyDescent="0.2">
      <c r="B155" s="32"/>
      <c r="C155" s="179" t="s">
        <v>8</v>
      </c>
      <c r="D155" s="179" t="s">
        <v>1020</v>
      </c>
      <c r="E155" s="180" t="s">
        <v>5580</v>
      </c>
      <c r="F155" s="181" t="s">
        <v>5581</v>
      </c>
      <c r="G155" s="182" t="s">
        <v>613</v>
      </c>
      <c r="H155" s="183">
        <v>14</v>
      </c>
      <c r="I155" s="184"/>
      <c r="J155" s="185">
        <f t="shared" si="0"/>
        <v>0</v>
      </c>
      <c r="K155" s="186"/>
      <c r="L155" s="187"/>
      <c r="M155" s="188" t="s">
        <v>1</v>
      </c>
      <c r="N155" s="189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498</v>
      </c>
      <c r="AT155" s="149" t="s">
        <v>1020</v>
      </c>
      <c r="AU155" s="149" t="s">
        <v>85</v>
      </c>
      <c r="AY155" s="17" t="s">
        <v>282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199</v>
      </c>
      <c r="BM155" s="149" t="s">
        <v>5582</v>
      </c>
    </row>
    <row r="156" spans="2:65" s="1" customFormat="1" ht="16.5" customHeight="1" x14ac:dyDescent="0.2">
      <c r="B156" s="32"/>
      <c r="C156" s="179" t="s">
        <v>199</v>
      </c>
      <c r="D156" s="179" t="s">
        <v>1020</v>
      </c>
      <c r="E156" s="180" t="s">
        <v>5583</v>
      </c>
      <c r="F156" s="181" t="s">
        <v>5584</v>
      </c>
      <c r="G156" s="182" t="s">
        <v>613</v>
      </c>
      <c r="H156" s="183">
        <v>18</v>
      </c>
      <c r="I156" s="184"/>
      <c r="J156" s="185">
        <f t="shared" si="0"/>
        <v>0</v>
      </c>
      <c r="K156" s="186"/>
      <c r="L156" s="187"/>
      <c r="M156" s="188" t="s">
        <v>1</v>
      </c>
      <c r="N156" s="189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498</v>
      </c>
      <c r="AT156" s="149" t="s">
        <v>1020</v>
      </c>
      <c r="AU156" s="149" t="s">
        <v>85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199</v>
      </c>
      <c r="BM156" s="149" t="s">
        <v>5585</v>
      </c>
    </row>
    <row r="157" spans="2:65" s="1" customFormat="1" ht="16.5" customHeight="1" x14ac:dyDescent="0.2">
      <c r="B157" s="32"/>
      <c r="C157" s="179" t="s">
        <v>202</v>
      </c>
      <c r="D157" s="179" t="s">
        <v>1020</v>
      </c>
      <c r="E157" s="180" t="s">
        <v>5586</v>
      </c>
      <c r="F157" s="181" t="s">
        <v>5587</v>
      </c>
      <c r="G157" s="182" t="s">
        <v>613</v>
      </c>
      <c r="H157" s="183">
        <v>18</v>
      </c>
      <c r="I157" s="184"/>
      <c r="J157" s="185">
        <f t="shared" si="0"/>
        <v>0</v>
      </c>
      <c r="K157" s="186"/>
      <c r="L157" s="187"/>
      <c r="M157" s="188" t="s">
        <v>1</v>
      </c>
      <c r="N157" s="189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498</v>
      </c>
      <c r="AT157" s="149" t="s">
        <v>1020</v>
      </c>
      <c r="AU157" s="149" t="s">
        <v>85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199</v>
      </c>
      <c r="BM157" s="149" t="s">
        <v>5588</v>
      </c>
    </row>
    <row r="158" spans="2:65" s="1" customFormat="1" ht="33" customHeight="1" x14ac:dyDescent="0.2">
      <c r="B158" s="32"/>
      <c r="C158" s="137" t="s">
        <v>205</v>
      </c>
      <c r="D158" s="137" t="s">
        <v>284</v>
      </c>
      <c r="E158" s="138" t="s">
        <v>5589</v>
      </c>
      <c r="F158" s="139" t="s">
        <v>5590</v>
      </c>
      <c r="G158" s="140" t="s">
        <v>613</v>
      </c>
      <c r="H158" s="141">
        <v>31</v>
      </c>
      <c r="I158" s="142"/>
      <c r="J158" s="143">
        <f t="shared" si="0"/>
        <v>0</v>
      </c>
      <c r="K158" s="144"/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199</v>
      </c>
      <c r="AT158" s="149" t="s">
        <v>284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199</v>
      </c>
      <c r="BM158" s="149" t="s">
        <v>5591</v>
      </c>
    </row>
    <row r="159" spans="2:65" s="1" customFormat="1" ht="16.5" customHeight="1" x14ac:dyDescent="0.2">
      <c r="B159" s="32"/>
      <c r="C159" s="179" t="s">
        <v>416</v>
      </c>
      <c r="D159" s="179" t="s">
        <v>1020</v>
      </c>
      <c r="E159" s="180" t="s">
        <v>5592</v>
      </c>
      <c r="F159" s="181" t="s">
        <v>5593</v>
      </c>
      <c r="G159" s="182" t="s">
        <v>613</v>
      </c>
      <c r="H159" s="183">
        <v>1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498</v>
      </c>
      <c r="AT159" s="149" t="s">
        <v>1020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199</v>
      </c>
      <c r="BM159" s="149" t="s">
        <v>5594</v>
      </c>
    </row>
    <row r="160" spans="2:65" s="1" customFormat="1" ht="29.25" x14ac:dyDescent="0.2">
      <c r="B160" s="32"/>
      <c r="D160" s="152" t="s">
        <v>3804</v>
      </c>
      <c r="F160" s="198" t="s">
        <v>5542</v>
      </c>
      <c r="I160" s="199"/>
      <c r="L160" s="32"/>
      <c r="M160" s="200"/>
      <c r="T160" s="56"/>
      <c r="AT160" s="17" t="s">
        <v>3804</v>
      </c>
      <c r="AU160" s="17" t="s">
        <v>85</v>
      </c>
    </row>
    <row r="161" spans="2:65" s="1" customFormat="1" ht="16.5" customHeight="1" x14ac:dyDescent="0.2">
      <c r="B161" s="32"/>
      <c r="C161" s="179" t="s">
        <v>208</v>
      </c>
      <c r="D161" s="179" t="s">
        <v>1020</v>
      </c>
      <c r="E161" s="180" t="s">
        <v>5595</v>
      </c>
      <c r="F161" s="181" t="s">
        <v>5596</v>
      </c>
      <c r="G161" s="182" t="s">
        <v>613</v>
      </c>
      <c r="H161" s="183">
        <v>3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498</v>
      </c>
      <c r="AT161" s="149" t="s">
        <v>1020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5597</v>
      </c>
    </row>
    <row r="162" spans="2:65" s="1" customFormat="1" ht="29.25" x14ac:dyDescent="0.2">
      <c r="B162" s="32"/>
      <c r="D162" s="152" t="s">
        <v>3804</v>
      </c>
      <c r="F162" s="198" t="s">
        <v>5542</v>
      </c>
      <c r="I162" s="199"/>
      <c r="L162" s="32"/>
      <c r="M162" s="200"/>
      <c r="T162" s="56"/>
      <c r="AT162" s="17" t="s">
        <v>3804</v>
      </c>
      <c r="AU162" s="17" t="s">
        <v>85</v>
      </c>
    </row>
    <row r="163" spans="2:65" s="1" customFormat="1" ht="16.5" customHeight="1" x14ac:dyDescent="0.2">
      <c r="B163" s="32"/>
      <c r="C163" s="179" t="s">
        <v>7</v>
      </c>
      <c r="D163" s="179" t="s">
        <v>1020</v>
      </c>
      <c r="E163" s="180" t="s">
        <v>5598</v>
      </c>
      <c r="F163" s="181" t="s">
        <v>5599</v>
      </c>
      <c r="G163" s="182" t="s">
        <v>613</v>
      </c>
      <c r="H163" s="183">
        <v>1</v>
      </c>
      <c r="I163" s="184"/>
      <c r="J163" s="185">
        <f>ROUND(I163*H163,2)</f>
        <v>0</v>
      </c>
      <c r="K163" s="186"/>
      <c r="L163" s="187"/>
      <c r="M163" s="188" t="s">
        <v>1</v>
      </c>
      <c r="N163" s="189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498</v>
      </c>
      <c r="AT163" s="149" t="s">
        <v>1020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5600</v>
      </c>
    </row>
    <row r="164" spans="2:65" s="1" customFormat="1" ht="29.25" x14ac:dyDescent="0.2">
      <c r="B164" s="32"/>
      <c r="D164" s="152" t="s">
        <v>3804</v>
      </c>
      <c r="F164" s="198" t="s">
        <v>5542</v>
      </c>
      <c r="I164" s="199"/>
      <c r="L164" s="32"/>
      <c r="M164" s="200"/>
      <c r="T164" s="56"/>
      <c r="AT164" s="17" t="s">
        <v>3804</v>
      </c>
      <c r="AU164" s="17" t="s">
        <v>85</v>
      </c>
    </row>
    <row r="165" spans="2:65" s="1" customFormat="1" ht="24.2" customHeight="1" x14ac:dyDescent="0.2">
      <c r="B165" s="32"/>
      <c r="C165" s="179" t="s">
        <v>222</v>
      </c>
      <c r="D165" s="179" t="s">
        <v>1020</v>
      </c>
      <c r="E165" s="180" t="s">
        <v>5601</v>
      </c>
      <c r="F165" s="181" t="s">
        <v>5602</v>
      </c>
      <c r="G165" s="182" t="s">
        <v>613</v>
      </c>
      <c r="H165" s="183">
        <v>2</v>
      </c>
      <c r="I165" s="184"/>
      <c r="J165" s="185">
        <f>ROUND(I165*H165,2)</f>
        <v>0</v>
      </c>
      <c r="K165" s="186"/>
      <c r="L165" s="187"/>
      <c r="M165" s="188" t="s">
        <v>1</v>
      </c>
      <c r="N165" s="189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498</v>
      </c>
      <c r="AT165" s="149" t="s">
        <v>1020</v>
      </c>
      <c r="AU165" s="149" t="s">
        <v>85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199</v>
      </c>
      <c r="BM165" s="149" t="s">
        <v>5603</v>
      </c>
    </row>
    <row r="166" spans="2:65" s="1" customFormat="1" ht="29.25" x14ac:dyDescent="0.2">
      <c r="B166" s="32"/>
      <c r="D166" s="152" t="s">
        <v>3804</v>
      </c>
      <c r="F166" s="198" t="s">
        <v>5542</v>
      </c>
      <c r="I166" s="199"/>
      <c r="L166" s="32"/>
      <c r="M166" s="200"/>
      <c r="T166" s="56"/>
      <c r="AT166" s="17" t="s">
        <v>3804</v>
      </c>
      <c r="AU166" s="17" t="s">
        <v>85</v>
      </c>
    </row>
    <row r="167" spans="2:65" s="1" customFormat="1" ht="24.2" customHeight="1" x14ac:dyDescent="0.2">
      <c r="B167" s="32"/>
      <c r="C167" s="179" t="s">
        <v>447</v>
      </c>
      <c r="D167" s="179" t="s">
        <v>1020</v>
      </c>
      <c r="E167" s="180" t="s">
        <v>5604</v>
      </c>
      <c r="F167" s="181" t="s">
        <v>5605</v>
      </c>
      <c r="G167" s="182" t="s">
        <v>613</v>
      </c>
      <c r="H167" s="183">
        <v>4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498</v>
      </c>
      <c r="AT167" s="149" t="s">
        <v>1020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199</v>
      </c>
      <c r="BM167" s="149" t="s">
        <v>5606</v>
      </c>
    </row>
    <row r="168" spans="2:65" s="1" customFormat="1" ht="29.25" x14ac:dyDescent="0.2">
      <c r="B168" s="32"/>
      <c r="D168" s="152" t="s">
        <v>3804</v>
      </c>
      <c r="F168" s="198" t="s">
        <v>5542</v>
      </c>
      <c r="I168" s="199"/>
      <c r="L168" s="32"/>
      <c r="M168" s="200"/>
      <c r="T168" s="56"/>
      <c r="AT168" s="17" t="s">
        <v>3804</v>
      </c>
      <c r="AU168" s="17" t="s">
        <v>85</v>
      </c>
    </row>
    <row r="169" spans="2:65" s="1" customFormat="1" ht="33" customHeight="1" x14ac:dyDescent="0.2">
      <c r="B169" s="32"/>
      <c r="C169" s="179" t="s">
        <v>453</v>
      </c>
      <c r="D169" s="179" t="s">
        <v>1020</v>
      </c>
      <c r="E169" s="180" t="s">
        <v>5607</v>
      </c>
      <c r="F169" s="181" t="s">
        <v>5608</v>
      </c>
      <c r="G169" s="182" t="s">
        <v>613</v>
      </c>
      <c r="H169" s="183">
        <v>20</v>
      </c>
      <c r="I169" s="184"/>
      <c r="J169" s="185">
        <f>ROUND(I169*H169,2)</f>
        <v>0</v>
      </c>
      <c r="K169" s="186"/>
      <c r="L169" s="187"/>
      <c r="M169" s="188" t="s">
        <v>1</v>
      </c>
      <c r="N169" s="189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498</v>
      </c>
      <c r="AT169" s="149" t="s">
        <v>1020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199</v>
      </c>
      <c r="BM169" s="149" t="s">
        <v>5609</v>
      </c>
    </row>
    <row r="170" spans="2:65" s="1" customFormat="1" ht="48.75" x14ac:dyDescent="0.2">
      <c r="B170" s="32"/>
      <c r="D170" s="152" t="s">
        <v>3804</v>
      </c>
      <c r="F170" s="198" t="s">
        <v>5610</v>
      </c>
      <c r="I170" s="199"/>
      <c r="L170" s="32"/>
      <c r="M170" s="200"/>
      <c r="T170" s="56"/>
      <c r="AT170" s="17" t="s">
        <v>3804</v>
      </c>
      <c r="AU170" s="17" t="s">
        <v>85</v>
      </c>
    </row>
    <row r="171" spans="2:65" s="1" customFormat="1" ht="37.9" customHeight="1" x14ac:dyDescent="0.2">
      <c r="B171" s="32"/>
      <c r="C171" s="137" t="s">
        <v>459</v>
      </c>
      <c r="D171" s="137" t="s">
        <v>284</v>
      </c>
      <c r="E171" s="138" t="s">
        <v>5611</v>
      </c>
      <c r="F171" s="139" t="s">
        <v>5612</v>
      </c>
      <c r="G171" s="140" t="s">
        <v>613</v>
      </c>
      <c r="H171" s="141">
        <v>38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199</v>
      </c>
      <c r="AT171" s="149" t="s">
        <v>284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199</v>
      </c>
      <c r="BM171" s="149" t="s">
        <v>5613</v>
      </c>
    </row>
    <row r="172" spans="2:65" s="1" customFormat="1" ht="16.5" customHeight="1" x14ac:dyDescent="0.2">
      <c r="B172" s="32"/>
      <c r="C172" s="179" t="s">
        <v>463</v>
      </c>
      <c r="D172" s="179" t="s">
        <v>1020</v>
      </c>
      <c r="E172" s="180" t="s">
        <v>5614</v>
      </c>
      <c r="F172" s="181" t="s">
        <v>5615</v>
      </c>
      <c r="G172" s="182" t="s">
        <v>613</v>
      </c>
      <c r="H172" s="183">
        <v>35</v>
      </c>
      <c r="I172" s="184"/>
      <c r="J172" s="185">
        <f>ROUND(I172*H172,2)</f>
        <v>0</v>
      </c>
      <c r="K172" s="186"/>
      <c r="L172" s="187"/>
      <c r="M172" s="188" t="s">
        <v>1</v>
      </c>
      <c r="N172" s="189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498</v>
      </c>
      <c r="AT172" s="149" t="s">
        <v>1020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199</v>
      </c>
      <c r="BM172" s="149" t="s">
        <v>5616</v>
      </c>
    </row>
    <row r="173" spans="2:65" s="1" customFormat="1" ht="97.5" x14ac:dyDescent="0.2">
      <c r="B173" s="32"/>
      <c r="D173" s="152" t="s">
        <v>3804</v>
      </c>
      <c r="F173" s="198" t="s">
        <v>5617</v>
      </c>
      <c r="I173" s="199"/>
      <c r="L173" s="32"/>
      <c r="M173" s="200"/>
      <c r="T173" s="56"/>
      <c r="AT173" s="17" t="s">
        <v>3804</v>
      </c>
      <c r="AU173" s="17" t="s">
        <v>85</v>
      </c>
    </row>
    <row r="174" spans="2:65" s="1" customFormat="1" ht="21.75" customHeight="1" x14ac:dyDescent="0.2">
      <c r="B174" s="32"/>
      <c r="C174" s="179" t="s">
        <v>468</v>
      </c>
      <c r="D174" s="179" t="s">
        <v>1020</v>
      </c>
      <c r="E174" s="180" t="s">
        <v>5618</v>
      </c>
      <c r="F174" s="181" t="s">
        <v>5619</v>
      </c>
      <c r="G174" s="182" t="s">
        <v>613</v>
      </c>
      <c r="H174" s="183">
        <v>3</v>
      </c>
      <c r="I174" s="184"/>
      <c r="J174" s="185">
        <f>ROUND(I174*H174,2)</f>
        <v>0</v>
      </c>
      <c r="K174" s="186"/>
      <c r="L174" s="187"/>
      <c r="M174" s="188" t="s">
        <v>1</v>
      </c>
      <c r="N174" s="189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498</v>
      </c>
      <c r="AT174" s="149" t="s">
        <v>1020</v>
      </c>
      <c r="AU174" s="149" t="s">
        <v>85</v>
      </c>
      <c r="AY174" s="17" t="s">
        <v>282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199</v>
      </c>
      <c r="BM174" s="149" t="s">
        <v>5620</v>
      </c>
    </row>
    <row r="175" spans="2:65" s="1" customFormat="1" ht="29.25" x14ac:dyDescent="0.2">
      <c r="B175" s="32"/>
      <c r="D175" s="152" t="s">
        <v>3804</v>
      </c>
      <c r="F175" s="198" t="s">
        <v>5542</v>
      </c>
      <c r="I175" s="199"/>
      <c r="L175" s="32"/>
      <c r="M175" s="200"/>
      <c r="T175" s="56"/>
      <c r="AT175" s="17" t="s">
        <v>3804</v>
      </c>
      <c r="AU175" s="17" t="s">
        <v>85</v>
      </c>
    </row>
    <row r="176" spans="2:65" s="1" customFormat="1" ht="16.5" customHeight="1" x14ac:dyDescent="0.2">
      <c r="B176" s="32"/>
      <c r="C176" s="179" t="s">
        <v>476</v>
      </c>
      <c r="D176" s="179" t="s">
        <v>1020</v>
      </c>
      <c r="E176" s="180" t="s">
        <v>5621</v>
      </c>
      <c r="F176" s="181" t="s">
        <v>5622</v>
      </c>
      <c r="G176" s="182" t="s">
        <v>5623</v>
      </c>
      <c r="H176" s="183">
        <v>2</v>
      </c>
      <c r="I176" s="184"/>
      <c r="J176" s="185">
        <f>ROUND(I176*H176,2)</f>
        <v>0</v>
      </c>
      <c r="K176" s="186"/>
      <c r="L176" s="187"/>
      <c r="M176" s="188" t="s">
        <v>1</v>
      </c>
      <c r="N176" s="189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498</v>
      </c>
      <c r="AT176" s="149" t="s">
        <v>1020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199</v>
      </c>
      <c r="BM176" s="149" t="s">
        <v>5624</v>
      </c>
    </row>
    <row r="177" spans="2:65" s="1" customFormat="1" ht="24.2" customHeight="1" x14ac:dyDescent="0.2">
      <c r="B177" s="32"/>
      <c r="C177" s="137" t="s">
        <v>482</v>
      </c>
      <c r="D177" s="137" t="s">
        <v>284</v>
      </c>
      <c r="E177" s="138" t="s">
        <v>5625</v>
      </c>
      <c r="F177" s="139" t="s">
        <v>5626</v>
      </c>
      <c r="G177" s="140" t="s">
        <v>613</v>
      </c>
      <c r="H177" s="141">
        <v>17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199</v>
      </c>
      <c r="AT177" s="149" t="s">
        <v>284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199</v>
      </c>
      <c r="BM177" s="149" t="s">
        <v>5627</v>
      </c>
    </row>
    <row r="178" spans="2:65" s="1" customFormat="1" ht="16.5" customHeight="1" x14ac:dyDescent="0.2">
      <c r="B178" s="32"/>
      <c r="C178" s="179" t="s">
        <v>487</v>
      </c>
      <c r="D178" s="179" t="s">
        <v>1020</v>
      </c>
      <c r="E178" s="180" t="s">
        <v>5628</v>
      </c>
      <c r="F178" s="181" t="s">
        <v>5629</v>
      </c>
      <c r="G178" s="182" t="s">
        <v>613</v>
      </c>
      <c r="H178" s="183">
        <v>17</v>
      </c>
      <c r="I178" s="184"/>
      <c r="J178" s="185">
        <f>ROUND(I178*H178,2)</f>
        <v>0</v>
      </c>
      <c r="K178" s="186"/>
      <c r="L178" s="187"/>
      <c r="M178" s="188" t="s">
        <v>1</v>
      </c>
      <c r="N178" s="189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498</v>
      </c>
      <c r="AT178" s="149" t="s">
        <v>1020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199</v>
      </c>
      <c r="BM178" s="149" t="s">
        <v>5630</v>
      </c>
    </row>
    <row r="179" spans="2:65" s="1" customFormat="1" ht="29.25" x14ac:dyDescent="0.2">
      <c r="B179" s="32"/>
      <c r="D179" s="152" t="s">
        <v>3804</v>
      </c>
      <c r="F179" s="198" t="s">
        <v>5542</v>
      </c>
      <c r="I179" s="199"/>
      <c r="L179" s="32"/>
      <c r="M179" s="200"/>
      <c r="T179" s="56"/>
      <c r="AT179" s="17" t="s">
        <v>3804</v>
      </c>
      <c r="AU179" s="17" t="s">
        <v>85</v>
      </c>
    </row>
    <row r="180" spans="2:65" s="1" customFormat="1" ht="24.2" customHeight="1" x14ac:dyDescent="0.2">
      <c r="B180" s="32"/>
      <c r="C180" s="137" t="s">
        <v>493</v>
      </c>
      <c r="D180" s="137" t="s">
        <v>284</v>
      </c>
      <c r="E180" s="138" t="s">
        <v>5631</v>
      </c>
      <c r="F180" s="139" t="s">
        <v>5632</v>
      </c>
      <c r="G180" s="140" t="s">
        <v>792</v>
      </c>
      <c r="H180" s="141">
        <v>7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199</v>
      </c>
      <c r="AT180" s="149" t="s">
        <v>284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199</v>
      </c>
      <c r="BM180" s="149" t="s">
        <v>5633</v>
      </c>
    </row>
    <row r="181" spans="2:65" s="11" customFormat="1" ht="25.9" customHeight="1" x14ac:dyDescent="0.2">
      <c r="B181" s="125"/>
      <c r="D181" s="126" t="s">
        <v>75</v>
      </c>
      <c r="E181" s="127" t="s">
        <v>3359</v>
      </c>
      <c r="F181" s="127" t="s">
        <v>3360</v>
      </c>
      <c r="I181" s="128"/>
      <c r="J181" s="129">
        <f>BK181</f>
        <v>0</v>
      </c>
      <c r="L181" s="125"/>
      <c r="M181" s="130"/>
      <c r="P181" s="131">
        <f>P182</f>
        <v>0</v>
      </c>
      <c r="R181" s="131">
        <f>R182</f>
        <v>0</v>
      </c>
      <c r="T181" s="132">
        <f>T182</f>
        <v>0</v>
      </c>
      <c r="AR181" s="126" t="s">
        <v>330</v>
      </c>
      <c r="AT181" s="133" t="s">
        <v>75</v>
      </c>
      <c r="AU181" s="133" t="s">
        <v>76</v>
      </c>
      <c r="AY181" s="126" t="s">
        <v>282</v>
      </c>
      <c r="BK181" s="134">
        <f>BK182</f>
        <v>0</v>
      </c>
    </row>
    <row r="182" spans="2:65" s="11" customFormat="1" ht="22.9" customHeight="1" x14ac:dyDescent="0.2">
      <c r="B182" s="125"/>
      <c r="D182" s="126" t="s">
        <v>75</v>
      </c>
      <c r="E182" s="135" t="s">
        <v>5097</v>
      </c>
      <c r="F182" s="135" t="s">
        <v>5098</v>
      </c>
      <c r="I182" s="128"/>
      <c r="J182" s="136">
        <f>BK182</f>
        <v>0</v>
      </c>
      <c r="L182" s="125"/>
      <c r="M182" s="130"/>
      <c r="P182" s="131">
        <f>SUM(P183:P185)</f>
        <v>0</v>
      </c>
      <c r="R182" s="131">
        <f>SUM(R183:R185)</f>
        <v>0</v>
      </c>
      <c r="T182" s="132">
        <f>SUM(T183:T185)</f>
        <v>0</v>
      </c>
      <c r="AR182" s="126" t="s">
        <v>330</v>
      </c>
      <c r="AT182" s="133" t="s">
        <v>75</v>
      </c>
      <c r="AU182" s="133" t="s">
        <v>83</v>
      </c>
      <c r="AY182" s="126" t="s">
        <v>282</v>
      </c>
      <c r="BK182" s="134">
        <f>SUM(BK183:BK185)</f>
        <v>0</v>
      </c>
    </row>
    <row r="183" spans="2:65" s="1" customFormat="1" ht="16.5" customHeight="1" x14ac:dyDescent="0.2">
      <c r="B183" s="32"/>
      <c r="C183" s="137" t="s">
        <v>498</v>
      </c>
      <c r="D183" s="137" t="s">
        <v>284</v>
      </c>
      <c r="E183" s="138" t="s">
        <v>5103</v>
      </c>
      <c r="F183" s="139" t="s">
        <v>5104</v>
      </c>
      <c r="G183" s="140" t="s">
        <v>792</v>
      </c>
      <c r="H183" s="141">
        <v>1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3366</v>
      </c>
      <c r="AT183" s="149" t="s">
        <v>284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3366</v>
      </c>
      <c r="BM183" s="149" t="s">
        <v>5634</v>
      </c>
    </row>
    <row r="184" spans="2:65" s="1" customFormat="1" ht="19.5" x14ac:dyDescent="0.2">
      <c r="B184" s="32"/>
      <c r="D184" s="152" t="s">
        <v>3804</v>
      </c>
      <c r="F184" s="198" t="s">
        <v>5635</v>
      </c>
      <c r="I184" s="199"/>
      <c r="L184" s="32"/>
      <c r="M184" s="200"/>
      <c r="T184" s="56"/>
      <c r="AT184" s="17" t="s">
        <v>3804</v>
      </c>
      <c r="AU184" s="17" t="s">
        <v>85</v>
      </c>
    </row>
    <row r="185" spans="2:65" s="1" customFormat="1" ht="16.5" customHeight="1" x14ac:dyDescent="0.2">
      <c r="B185" s="32"/>
      <c r="C185" s="137" t="s">
        <v>503</v>
      </c>
      <c r="D185" s="137" t="s">
        <v>284</v>
      </c>
      <c r="E185" s="138" t="s">
        <v>5636</v>
      </c>
      <c r="F185" s="139" t="s">
        <v>5637</v>
      </c>
      <c r="G185" s="140" t="s">
        <v>2246</v>
      </c>
      <c r="H185" s="141">
        <v>348</v>
      </c>
      <c r="I185" s="142"/>
      <c r="J185" s="143">
        <f>ROUND(I185*H185,2)</f>
        <v>0</v>
      </c>
      <c r="K185" s="144"/>
      <c r="L185" s="32"/>
      <c r="M185" s="193" t="s">
        <v>1</v>
      </c>
      <c r="N185" s="194" t="s">
        <v>41</v>
      </c>
      <c r="O185" s="195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AR185" s="149" t="s">
        <v>3366</v>
      </c>
      <c r="AT185" s="149" t="s">
        <v>284</v>
      </c>
      <c r="AU185" s="149" t="s">
        <v>85</v>
      </c>
      <c r="AY185" s="17" t="s">
        <v>282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3366</v>
      </c>
      <c r="BM185" s="149" t="s">
        <v>5638</v>
      </c>
    </row>
    <row r="186" spans="2:65" s="1" customFormat="1" ht="6.95" customHeight="1" x14ac:dyDescent="0.2">
      <c r="B186" s="44"/>
      <c r="C186" s="45"/>
      <c r="D186" s="45"/>
      <c r="E186" s="45"/>
      <c r="F186" s="45"/>
      <c r="G186" s="45"/>
      <c r="H186" s="45"/>
      <c r="I186" s="45"/>
      <c r="J186" s="45"/>
      <c r="K186" s="45"/>
      <c r="L186" s="32"/>
    </row>
  </sheetData>
  <sheetProtection algorithmName="SHA-512" hashValue="Uw2VJGUo9oj4/JoGX4wQhQkSI03heRsnb4vTaV+287bCTtzlNrx+PDT9kBaCVH8W9O/phTxqw0q6VCj0S9vFZw==" saltValue="cT0OGte/wYWFgXr3fIBmV4WJu8heSv5H2A/VidxolaVKPoG904te2CTJB23VIx50KTbaozcHnmrIonndrOlebg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136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5639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5640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ROUND(J134,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ROUND((SUM(BE134:BE252)),  2)</f>
        <v>0</v>
      </c>
      <c r="I37" s="96">
        <v>0.21</v>
      </c>
      <c r="J37" s="86">
        <f>ROUND(((SUM(BE134:BE252))*I37),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ROUND((SUM(BF134:BF252)),  2)</f>
        <v>0</v>
      </c>
      <c r="I38" s="96">
        <v>0.15</v>
      </c>
      <c r="J38" s="86">
        <f>ROUND(((SUM(BF134:BF252))*I38),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ROUND((SUM(BG134:BG252)),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ROUND((SUM(BH134:BH252)),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ROUND((SUM(BI134:BI252)),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5639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04h.1 - ESLB - DATA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J143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J165</f>
        <v>0</v>
      </c>
      <c r="L106" s="108"/>
    </row>
    <row r="107" spans="2:47" s="9" customFormat="1" ht="19.899999999999999" customHeight="1" x14ac:dyDescent="0.2">
      <c r="B107" s="112"/>
      <c r="D107" s="113" t="s">
        <v>5641</v>
      </c>
      <c r="E107" s="114"/>
      <c r="F107" s="114"/>
      <c r="G107" s="114"/>
      <c r="H107" s="114"/>
      <c r="I107" s="114"/>
      <c r="J107" s="115">
        <f>J166</f>
        <v>0</v>
      </c>
      <c r="L107" s="112"/>
    </row>
    <row r="108" spans="2:47" s="8" customFormat="1" ht="24.95" customHeight="1" x14ac:dyDescent="0.2">
      <c r="B108" s="108"/>
      <c r="D108" s="109" t="s">
        <v>264</v>
      </c>
      <c r="E108" s="110"/>
      <c r="F108" s="110"/>
      <c r="G108" s="110"/>
      <c r="H108" s="110"/>
      <c r="I108" s="110"/>
      <c r="J108" s="111">
        <f>J242</f>
        <v>0</v>
      </c>
      <c r="L108" s="108"/>
    </row>
    <row r="109" spans="2:47" s="9" customFormat="1" ht="19.899999999999999" customHeight="1" x14ac:dyDescent="0.2">
      <c r="B109" s="112"/>
      <c r="D109" s="113" t="s">
        <v>265</v>
      </c>
      <c r="E109" s="114"/>
      <c r="F109" s="114"/>
      <c r="G109" s="114"/>
      <c r="H109" s="114"/>
      <c r="I109" s="114"/>
      <c r="J109" s="115">
        <f>J243</f>
        <v>0</v>
      </c>
      <c r="L109" s="112"/>
    </row>
    <row r="110" spans="2:47" s="9" customFormat="1" ht="19.899999999999999" customHeight="1" x14ac:dyDescent="0.2">
      <c r="B110" s="112"/>
      <c r="D110" s="113" t="s">
        <v>4708</v>
      </c>
      <c r="E110" s="114"/>
      <c r="F110" s="114"/>
      <c r="G110" s="114"/>
      <c r="H110" s="114"/>
      <c r="I110" s="114"/>
      <c r="J110" s="115">
        <f>J246</f>
        <v>0</v>
      </c>
      <c r="L110" s="112"/>
    </row>
    <row r="111" spans="2:47" s="1" customFormat="1" ht="21.75" customHeight="1" x14ac:dyDescent="0.2">
      <c r="B111" s="32"/>
      <c r="L111" s="32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 x14ac:dyDescent="0.2">
      <c r="B117" s="32"/>
      <c r="C117" s="21" t="s">
        <v>267</v>
      </c>
      <c r="L117" s="32"/>
    </row>
    <row r="118" spans="2:12" s="1" customFormat="1" ht="6.95" customHeight="1" x14ac:dyDescent="0.2">
      <c r="B118" s="32"/>
      <c r="L118" s="32"/>
    </row>
    <row r="119" spans="2:12" s="1" customFormat="1" ht="12" customHeight="1" x14ac:dyDescent="0.2">
      <c r="B119" s="32"/>
      <c r="C119" s="27" t="s">
        <v>16</v>
      </c>
      <c r="L119" s="32"/>
    </row>
    <row r="120" spans="2:12" s="1" customFormat="1" ht="16.5" customHeight="1" x14ac:dyDescent="0.2">
      <c r="B120" s="32"/>
      <c r="E120" s="254" t="str">
        <f>E7</f>
        <v>MŠ Vokovická</v>
      </c>
      <c r="F120" s="255"/>
      <c r="G120" s="255"/>
      <c r="H120" s="255"/>
      <c r="L120" s="32"/>
    </row>
    <row r="121" spans="2:12" ht="12" customHeight="1" x14ac:dyDescent="0.2">
      <c r="B121" s="20"/>
      <c r="C121" s="27" t="s">
        <v>226</v>
      </c>
      <c r="L121" s="20"/>
    </row>
    <row r="122" spans="2:12" ht="16.5" customHeight="1" x14ac:dyDescent="0.2">
      <c r="B122" s="20"/>
      <c r="E122" s="254" t="s">
        <v>227</v>
      </c>
      <c r="F122" s="238"/>
      <c r="G122" s="238"/>
      <c r="H122" s="238"/>
      <c r="L122" s="20"/>
    </row>
    <row r="123" spans="2:12" ht="12" customHeight="1" x14ac:dyDescent="0.2">
      <c r="B123" s="20"/>
      <c r="C123" s="27" t="s">
        <v>228</v>
      </c>
      <c r="L123" s="20"/>
    </row>
    <row r="124" spans="2:12" s="1" customFormat="1" ht="16.5" customHeight="1" x14ac:dyDescent="0.2">
      <c r="B124" s="32"/>
      <c r="E124" s="218" t="s">
        <v>5639</v>
      </c>
      <c r="F124" s="253"/>
      <c r="G124" s="253"/>
      <c r="H124" s="253"/>
      <c r="L124" s="32"/>
    </row>
    <row r="125" spans="2:12" s="1" customFormat="1" ht="12" customHeight="1" x14ac:dyDescent="0.2">
      <c r="B125" s="32"/>
      <c r="C125" s="27" t="s">
        <v>4192</v>
      </c>
      <c r="L125" s="32"/>
    </row>
    <row r="126" spans="2:12" s="1" customFormat="1" ht="16.5" customHeight="1" x14ac:dyDescent="0.2">
      <c r="B126" s="32"/>
      <c r="E126" s="231" t="str">
        <f>E13</f>
        <v>04h.1 - ESLB - DATA</v>
      </c>
      <c r="F126" s="253"/>
      <c r="G126" s="253"/>
      <c r="H126" s="253"/>
      <c r="L126" s="32"/>
    </row>
    <row r="127" spans="2:12" s="1" customFormat="1" ht="6.95" customHeight="1" x14ac:dyDescent="0.2">
      <c r="B127" s="32"/>
      <c r="L127" s="32"/>
    </row>
    <row r="128" spans="2:12" s="1" customFormat="1" ht="12" customHeight="1" x14ac:dyDescent="0.2">
      <c r="B128" s="32"/>
      <c r="C128" s="27" t="s">
        <v>20</v>
      </c>
      <c r="F128" s="25" t="str">
        <f>F16</f>
        <v>Vokovice, p.č. 1281/256, 1281/257</v>
      </c>
      <c r="I128" s="27" t="s">
        <v>22</v>
      </c>
      <c r="J128" s="52" t="str">
        <f>IF(J16="","",J16)</f>
        <v>21. 2. 2023</v>
      </c>
      <c r="L128" s="32"/>
    </row>
    <row r="129" spans="2:65" s="1" customFormat="1" ht="6.95" customHeight="1" x14ac:dyDescent="0.2">
      <c r="B129" s="32"/>
      <c r="L129" s="32"/>
    </row>
    <row r="130" spans="2:65" s="1" customFormat="1" ht="25.7" customHeight="1" x14ac:dyDescent="0.2">
      <c r="B130" s="32"/>
      <c r="C130" s="27" t="s">
        <v>24</v>
      </c>
      <c r="F130" s="25" t="str">
        <f>E19</f>
        <v>Městská část Praha 6, Čs. Armády 601/23</v>
      </c>
      <c r="I130" s="27" t="s">
        <v>30</v>
      </c>
      <c r="J130" s="30" t="str">
        <f>E25</f>
        <v>ra15 a.s., ATELIER SEVER s.r.o.</v>
      </c>
      <c r="L130" s="32"/>
    </row>
    <row r="131" spans="2:65" s="1" customFormat="1" ht="15.2" customHeight="1" x14ac:dyDescent="0.2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Ecoten s.r.o.</v>
      </c>
      <c r="L131" s="32"/>
    </row>
    <row r="132" spans="2:65" s="1" customFormat="1" ht="10.35" customHeight="1" x14ac:dyDescent="0.2">
      <c r="B132" s="32"/>
      <c r="L132" s="32"/>
    </row>
    <row r="133" spans="2:65" s="10" customFormat="1" ht="29.25" customHeight="1" x14ac:dyDescent="0.2">
      <c r="B133" s="116"/>
      <c r="C133" s="117" t="s">
        <v>268</v>
      </c>
      <c r="D133" s="118" t="s">
        <v>61</v>
      </c>
      <c r="E133" s="118" t="s">
        <v>57</v>
      </c>
      <c r="F133" s="118" t="s">
        <v>58</v>
      </c>
      <c r="G133" s="118" t="s">
        <v>269</v>
      </c>
      <c r="H133" s="118" t="s">
        <v>270</v>
      </c>
      <c r="I133" s="118" t="s">
        <v>271</v>
      </c>
      <c r="J133" s="119" t="s">
        <v>232</v>
      </c>
      <c r="K133" s="120" t="s">
        <v>272</v>
      </c>
      <c r="L133" s="116"/>
      <c r="M133" s="59" t="s">
        <v>1</v>
      </c>
      <c r="N133" s="60" t="s">
        <v>40</v>
      </c>
      <c r="O133" s="60" t="s">
        <v>273</v>
      </c>
      <c r="P133" s="60" t="s">
        <v>274</v>
      </c>
      <c r="Q133" s="60" t="s">
        <v>275</v>
      </c>
      <c r="R133" s="60" t="s">
        <v>276</v>
      </c>
      <c r="S133" s="60" t="s">
        <v>277</v>
      </c>
      <c r="T133" s="61" t="s">
        <v>278</v>
      </c>
    </row>
    <row r="134" spans="2:65" s="1" customFormat="1" ht="22.9" customHeight="1" x14ac:dyDescent="0.25">
      <c r="B134" s="32"/>
      <c r="C134" s="64" t="s">
        <v>279</v>
      </c>
      <c r="J134" s="121">
        <f>BK134</f>
        <v>0</v>
      </c>
      <c r="L134" s="32"/>
      <c r="M134" s="62"/>
      <c r="N134" s="53"/>
      <c r="O134" s="53"/>
      <c r="P134" s="122">
        <f>P135+P142+P165+P242</f>
        <v>0</v>
      </c>
      <c r="Q134" s="53"/>
      <c r="R134" s="122">
        <f>R135+R142+R165+R242</f>
        <v>0.28706000000000004</v>
      </c>
      <c r="S134" s="53"/>
      <c r="T134" s="123">
        <f>T135+T142+T165+T242</f>
        <v>0.38</v>
      </c>
      <c r="AT134" s="17" t="s">
        <v>75</v>
      </c>
      <c r="AU134" s="17" t="s">
        <v>234</v>
      </c>
      <c r="BK134" s="124">
        <f>BK135+BK142+BK165+BK242</f>
        <v>0</v>
      </c>
    </row>
    <row r="135" spans="2:65" s="11" customFormat="1" ht="25.9" customHeight="1" x14ac:dyDescent="0.2">
      <c r="B135" s="125"/>
      <c r="D135" s="126" t="s">
        <v>75</v>
      </c>
      <c r="E135" s="127" t="s">
        <v>280</v>
      </c>
      <c r="F135" s="127" t="s">
        <v>281</v>
      </c>
      <c r="I135" s="128"/>
      <c r="J135" s="129">
        <f>BK135</f>
        <v>0</v>
      </c>
      <c r="L135" s="125"/>
      <c r="M135" s="130"/>
      <c r="P135" s="131">
        <f>P136+P140</f>
        <v>0</v>
      </c>
      <c r="R135" s="131">
        <f>R136+R140</f>
        <v>4.8000000000000004E-3</v>
      </c>
      <c r="T135" s="132">
        <f>T136+T140</f>
        <v>0.38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BK136+BK140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356</v>
      </c>
      <c r="F136" s="135" t="s">
        <v>1315</v>
      </c>
      <c r="I136" s="128"/>
      <c r="J136" s="136">
        <f>BK136</f>
        <v>0</v>
      </c>
      <c r="L136" s="125"/>
      <c r="M136" s="130"/>
      <c r="P136" s="131">
        <f>SUM(P137:P139)</f>
        <v>0</v>
      </c>
      <c r="R136" s="131">
        <f>SUM(R137:R139)</f>
        <v>4.8000000000000004E-3</v>
      </c>
      <c r="T136" s="132">
        <f>SUM(T137:T139)</f>
        <v>0.38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SUM(BK137:BK139)</f>
        <v>0</v>
      </c>
    </row>
    <row r="137" spans="2:65" s="1" customFormat="1" ht="21.75" customHeight="1" x14ac:dyDescent="0.2">
      <c r="B137" s="32"/>
      <c r="C137" s="137" t="s">
        <v>83</v>
      </c>
      <c r="D137" s="137" t="s">
        <v>284</v>
      </c>
      <c r="E137" s="138" t="s">
        <v>4709</v>
      </c>
      <c r="F137" s="139" t="s">
        <v>4710</v>
      </c>
      <c r="G137" s="140" t="s">
        <v>471</v>
      </c>
      <c r="H137" s="141">
        <v>90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2.0000000000000002E-5</v>
      </c>
      <c r="R137" s="147">
        <f>Q137*H137</f>
        <v>1.8000000000000002E-3</v>
      </c>
      <c r="S137" s="147">
        <v>2E-3</v>
      </c>
      <c r="T137" s="148">
        <f>S137*H137</f>
        <v>0.18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5642</v>
      </c>
    </row>
    <row r="138" spans="2:65" s="1" customFormat="1" ht="24.2" customHeight="1" x14ac:dyDescent="0.2">
      <c r="B138" s="32"/>
      <c r="C138" s="137" t="s">
        <v>85</v>
      </c>
      <c r="D138" s="137" t="s">
        <v>284</v>
      </c>
      <c r="E138" s="138" t="s">
        <v>4712</v>
      </c>
      <c r="F138" s="139" t="s">
        <v>4713</v>
      </c>
      <c r="G138" s="140" t="s">
        <v>471</v>
      </c>
      <c r="H138" s="141">
        <v>100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2.0000000000000002E-5</v>
      </c>
      <c r="R138" s="147">
        <f>Q138*H138</f>
        <v>2E-3</v>
      </c>
      <c r="S138" s="147">
        <v>1E-3</v>
      </c>
      <c r="T138" s="148">
        <f>S138*H138</f>
        <v>0.1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5643</v>
      </c>
    </row>
    <row r="139" spans="2:65" s="1" customFormat="1" ht="24.2" customHeight="1" x14ac:dyDescent="0.2">
      <c r="B139" s="32"/>
      <c r="C139" s="137" t="s">
        <v>105</v>
      </c>
      <c r="D139" s="137" t="s">
        <v>284</v>
      </c>
      <c r="E139" s="138" t="s">
        <v>4715</v>
      </c>
      <c r="F139" s="139" t="s">
        <v>4716</v>
      </c>
      <c r="G139" s="140" t="s">
        <v>471</v>
      </c>
      <c r="H139" s="141">
        <v>50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1E-3</v>
      </c>
      <c r="S139" s="147">
        <v>2E-3</v>
      </c>
      <c r="T139" s="148">
        <f>S139*H139</f>
        <v>0.1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5644</v>
      </c>
    </row>
    <row r="140" spans="2:65" s="11" customFormat="1" ht="22.9" customHeight="1" x14ac:dyDescent="0.2">
      <c r="B140" s="125"/>
      <c r="D140" s="126" t="s">
        <v>75</v>
      </c>
      <c r="E140" s="135" t="s">
        <v>4718</v>
      </c>
      <c r="F140" s="135" t="s">
        <v>4719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83</v>
      </c>
      <c r="AT140" s="133" t="s">
        <v>75</v>
      </c>
      <c r="AU140" s="133" t="s">
        <v>83</v>
      </c>
      <c r="AY140" s="126" t="s">
        <v>282</v>
      </c>
      <c r="BK140" s="134">
        <f>BK141</f>
        <v>0</v>
      </c>
    </row>
    <row r="141" spans="2:65" s="1" customFormat="1" ht="24.2" customHeight="1" x14ac:dyDescent="0.2">
      <c r="B141" s="32"/>
      <c r="C141" s="137" t="s">
        <v>288</v>
      </c>
      <c r="D141" s="137" t="s">
        <v>284</v>
      </c>
      <c r="E141" s="138" t="s">
        <v>4720</v>
      </c>
      <c r="F141" s="139" t="s">
        <v>4721</v>
      </c>
      <c r="G141" s="140" t="s">
        <v>376</v>
      </c>
      <c r="H141" s="141">
        <v>0.38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5645</v>
      </c>
    </row>
    <row r="142" spans="2:65" s="11" customFormat="1" ht="25.9" customHeight="1" x14ac:dyDescent="0.2">
      <c r="B142" s="125"/>
      <c r="D142" s="126" t="s">
        <v>75</v>
      </c>
      <c r="E142" s="127" t="s">
        <v>1431</v>
      </c>
      <c r="F142" s="127" t="s">
        <v>1432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0.254</v>
      </c>
      <c r="T142" s="132">
        <f>T143</f>
        <v>0</v>
      </c>
      <c r="AR142" s="126" t="s">
        <v>85</v>
      </c>
      <c r="AT142" s="133" t="s">
        <v>75</v>
      </c>
      <c r="AU142" s="133" t="s">
        <v>76</v>
      </c>
      <c r="AY142" s="126" t="s">
        <v>282</v>
      </c>
      <c r="BK142" s="134">
        <f>BK143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4723</v>
      </c>
      <c r="F143" s="135" t="s">
        <v>4724</v>
      </c>
      <c r="I143" s="128"/>
      <c r="J143" s="136">
        <f>BK143</f>
        <v>0</v>
      </c>
      <c r="L143" s="125"/>
      <c r="M143" s="130"/>
      <c r="P143" s="131">
        <f>SUM(P144:P164)</f>
        <v>0</v>
      </c>
      <c r="R143" s="131">
        <f>SUM(R144:R164)</f>
        <v>0.254</v>
      </c>
      <c r="T143" s="132">
        <f>SUM(T144:T164)</f>
        <v>0</v>
      </c>
      <c r="AR143" s="126" t="s">
        <v>85</v>
      </c>
      <c r="AT143" s="133" t="s">
        <v>75</v>
      </c>
      <c r="AU143" s="133" t="s">
        <v>83</v>
      </c>
      <c r="AY143" s="126" t="s">
        <v>282</v>
      </c>
      <c r="BK143" s="134">
        <f>SUM(BK144:BK164)</f>
        <v>0</v>
      </c>
    </row>
    <row r="144" spans="2:65" s="1" customFormat="1" ht="24.2" customHeight="1" x14ac:dyDescent="0.2">
      <c r="B144" s="32"/>
      <c r="C144" s="137" t="s">
        <v>330</v>
      </c>
      <c r="D144" s="137" t="s">
        <v>284</v>
      </c>
      <c r="E144" s="138" t="s">
        <v>4743</v>
      </c>
      <c r="F144" s="139" t="s">
        <v>4744</v>
      </c>
      <c r="G144" s="140" t="s">
        <v>471</v>
      </c>
      <c r="H144" s="141">
        <v>2000</v>
      </c>
      <c r="I144" s="142"/>
      <c r="J144" s="143">
        <f t="shared" ref="J144:J149" si="0">ROUND(I144*H144,2)</f>
        <v>0</v>
      </c>
      <c r="K144" s="144"/>
      <c r="L144" s="32"/>
      <c r="M144" s="145" t="s">
        <v>1</v>
      </c>
      <c r="N144" s="146" t="s">
        <v>41</v>
      </c>
      <c r="P144" s="147">
        <f t="shared" ref="P144:P149" si="1">O144*H144</f>
        <v>0</v>
      </c>
      <c r="Q144" s="147">
        <v>0</v>
      </c>
      <c r="R144" s="147">
        <f t="shared" ref="R144:R149" si="2">Q144*H144</f>
        <v>0</v>
      </c>
      <c r="S144" s="147">
        <v>0</v>
      </c>
      <c r="T144" s="148">
        <f t="shared" ref="T144:T149" si="3">S144*H144</f>
        <v>0</v>
      </c>
      <c r="AR144" s="149" t="s">
        <v>199</v>
      </c>
      <c r="AT144" s="149" t="s">
        <v>284</v>
      </c>
      <c r="AU144" s="149" t="s">
        <v>85</v>
      </c>
      <c r="AY144" s="17" t="s">
        <v>282</v>
      </c>
      <c r="BE144" s="150">
        <f t="shared" ref="BE144:BE149" si="4">IF(N144="základní",J144,0)</f>
        <v>0</v>
      </c>
      <c r="BF144" s="150">
        <f t="shared" ref="BF144:BF149" si="5">IF(N144="snížená",J144,0)</f>
        <v>0</v>
      </c>
      <c r="BG144" s="150">
        <f t="shared" ref="BG144:BG149" si="6">IF(N144="zákl. přenesená",J144,0)</f>
        <v>0</v>
      </c>
      <c r="BH144" s="150">
        <f t="shared" ref="BH144:BH149" si="7">IF(N144="sníž. přenesená",J144,0)</f>
        <v>0</v>
      </c>
      <c r="BI144" s="150">
        <f t="shared" ref="BI144:BI149" si="8">IF(N144="nulová",J144,0)</f>
        <v>0</v>
      </c>
      <c r="BJ144" s="17" t="s">
        <v>83</v>
      </c>
      <c r="BK144" s="150">
        <f t="shared" ref="BK144:BK149" si="9">ROUND(I144*H144,2)</f>
        <v>0</v>
      </c>
      <c r="BL144" s="17" t="s">
        <v>199</v>
      </c>
      <c r="BM144" s="149" t="s">
        <v>5646</v>
      </c>
    </row>
    <row r="145" spans="2:65" s="1" customFormat="1" ht="21.75" customHeight="1" x14ac:dyDescent="0.2">
      <c r="B145" s="32"/>
      <c r="C145" s="179" t="s">
        <v>338</v>
      </c>
      <c r="D145" s="179" t="s">
        <v>1020</v>
      </c>
      <c r="E145" s="180" t="s">
        <v>4746</v>
      </c>
      <c r="F145" s="181" t="s">
        <v>4747</v>
      </c>
      <c r="G145" s="182" t="s">
        <v>471</v>
      </c>
      <c r="H145" s="183">
        <v>2000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47">
        <f t="shared" si="1"/>
        <v>0</v>
      </c>
      <c r="Q145" s="147">
        <v>6.9999999999999994E-5</v>
      </c>
      <c r="R145" s="147">
        <f t="shared" si="2"/>
        <v>0.13999999999999999</v>
      </c>
      <c r="S145" s="147">
        <v>0</v>
      </c>
      <c r="T145" s="148">
        <f t="shared" si="3"/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199</v>
      </c>
      <c r="BM145" s="149" t="s">
        <v>5647</v>
      </c>
    </row>
    <row r="146" spans="2:65" s="1" customFormat="1" ht="24.2" customHeight="1" x14ac:dyDescent="0.2">
      <c r="B146" s="32"/>
      <c r="C146" s="137" t="s">
        <v>343</v>
      </c>
      <c r="D146" s="137" t="s">
        <v>284</v>
      </c>
      <c r="E146" s="138" t="s">
        <v>4753</v>
      </c>
      <c r="F146" s="139" t="s">
        <v>4754</v>
      </c>
      <c r="G146" s="140" t="s">
        <v>471</v>
      </c>
      <c r="H146" s="141">
        <v>450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199</v>
      </c>
      <c r="AT146" s="149" t="s">
        <v>284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199</v>
      </c>
      <c r="BM146" s="149" t="s">
        <v>5648</v>
      </c>
    </row>
    <row r="147" spans="2:65" s="1" customFormat="1" ht="21.75" customHeight="1" x14ac:dyDescent="0.2">
      <c r="B147" s="32"/>
      <c r="C147" s="179" t="s">
        <v>350</v>
      </c>
      <c r="D147" s="179" t="s">
        <v>1020</v>
      </c>
      <c r="E147" s="180" t="s">
        <v>4756</v>
      </c>
      <c r="F147" s="181" t="s">
        <v>4757</v>
      </c>
      <c r="G147" s="182" t="s">
        <v>471</v>
      </c>
      <c r="H147" s="183">
        <v>450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41</v>
      </c>
      <c r="P147" s="147">
        <f t="shared" si="1"/>
        <v>0</v>
      </c>
      <c r="Q147" s="147">
        <v>2.0000000000000001E-4</v>
      </c>
      <c r="R147" s="147">
        <f t="shared" si="2"/>
        <v>9.0000000000000011E-2</v>
      </c>
      <c r="S147" s="147">
        <v>0</v>
      </c>
      <c r="T147" s="148">
        <f t="shared" si="3"/>
        <v>0</v>
      </c>
      <c r="AR147" s="149" t="s">
        <v>498</v>
      </c>
      <c r="AT147" s="149" t="s">
        <v>1020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199</v>
      </c>
      <c r="BM147" s="149" t="s">
        <v>5649</v>
      </c>
    </row>
    <row r="148" spans="2:65" s="1" customFormat="1" ht="24.2" customHeight="1" x14ac:dyDescent="0.2">
      <c r="B148" s="32"/>
      <c r="C148" s="137" t="s">
        <v>356</v>
      </c>
      <c r="D148" s="137" t="s">
        <v>284</v>
      </c>
      <c r="E148" s="138" t="s">
        <v>5650</v>
      </c>
      <c r="F148" s="139" t="s">
        <v>5651</v>
      </c>
      <c r="G148" s="140" t="s">
        <v>471</v>
      </c>
      <c r="H148" s="141">
        <v>47.619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199</v>
      </c>
      <c r="AT148" s="149" t="s">
        <v>284</v>
      </c>
      <c r="AU148" s="149" t="s">
        <v>85</v>
      </c>
      <c r="AY148" s="17" t="s">
        <v>282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199</v>
      </c>
      <c r="BM148" s="149" t="s">
        <v>5652</v>
      </c>
    </row>
    <row r="149" spans="2:65" s="1" customFormat="1" ht="24.2" customHeight="1" x14ac:dyDescent="0.2">
      <c r="B149" s="32"/>
      <c r="C149" s="179" t="s">
        <v>361</v>
      </c>
      <c r="D149" s="179" t="s">
        <v>1020</v>
      </c>
      <c r="E149" s="180" t="s">
        <v>5653</v>
      </c>
      <c r="F149" s="181" t="s">
        <v>5654</v>
      </c>
      <c r="G149" s="182" t="s">
        <v>471</v>
      </c>
      <c r="H149" s="183">
        <v>50</v>
      </c>
      <c r="I149" s="184"/>
      <c r="J149" s="185">
        <f t="shared" si="0"/>
        <v>0</v>
      </c>
      <c r="K149" s="186"/>
      <c r="L149" s="187"/>
      <c r="M149" s="188" t="s">
        <v>1</v>
      </c>
      <c r="N149" s="189" t="s">
        <v>41</v>
      </c>
      <c r="P149" s="147">
        <f t="shared" si="1"/>
        <v>0</v>
      </c>
      <c r="Q149" s="147">
        <v>2.7E-4</v>
      </c>
      <c r="R149" s="147">
        <f t="shared" si="2"/>
        <v>1.35E-2</v>
      </c>
      <c r="S149" s="147">
        <v>0</v>
      </c>
      <c r="T149" s="148">
        <f t="shared" si="3"/>
        <v>0</v>
      </c>
      <c r="AR149" s="149" t="s">
        <v>498</v>
      </c>
      <c r="AT149" s="149" t="s">
        <v>1020</v>
      </c>
      <c r="AU149" s="149" t="s">
        <v>85</v>
      </c>
      <c r="AY149" s="17" t="s">
        <v>282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199</v>
      </c>
      <c r="BM149" s="149" t="s">
        <v>5655</v>
      </c>
    </row>
    <row r="150" spans="2:65" s="12" customFormat="1" x14ac:dyDescent="0.2">
      <c r="B150" s="151"/>
      <c r="D150" s="152" t="s">
        <v>290</v>
      </c>
      <c r="F150" s="154" t="s">
        <v>5656</v>
      </c>
      <c r="H150" s="155">
        <v>50</v>
      </c>
      <c r="I150" s="156"/>
      <c r="L150" s="151"/>
      <c r="M150" s="157"/>
      <c r="T150" s="158"/>
      <c r="AT150" s="153" t="s">
        <v>290</v>
      </c>
      <c r="AU150" s="153" t="s">
        <v>85</v>
      </c>
      <c r="AV150" s="12" t="s">
        <v>85</v>
      </c>
      <c r="AW150" s="12" t="s">
        <v>4</v>
      </c>
      <c r="AX150" s="12" t="s">
        <v>83</v>
      </c>
      <c r="AY150" s="153" t="s">
        <v>282</v>
      </c>
    </row>
    <row r="151" spans="2:65" s="1" customFormat="1" ht="24.2" customHeight="1" x14ac:dyDescent="0.2">
      <c r="B151" s="32"/>
      <c r="C151" s="179" t="s">
        <v>185</v>
      </c>
      <c r="D151" s="179" t="s">
        <v>1020</v>
      </c>
      <c r="E151" s="180" t="s">
        <v>5657</v>
      </c>
      <c r="F151" s="181" t="s">
        <v>5658</v>
      </c>
      <c r="G151" s="182" t="s">
        <v>471</v>
      </c>
      <c r="H151" s="183">
        <v>50</v>
      </c>
      <c r="I151" s="184"/>
      <c r="J151" s="185">
        <f>ROUND(I151*H151,2)</f>
        <v>0</v>
      </c>
      <c r="K151" s="186"/>
      <c r="L151" s="187"/>
      <c r="M151" s="188" t="s">
        <v>1</v>
      </c>
      <c r="N151" s="189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498</v>
      </c>
      <c r="AT151" s="149" t="s">
        <v>1020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199</v>
      </c>
      <c r="BM151" s="149" t="s">
        <v>5659</v>
      </c>
    </row>
    <row r="152" spans="2:65" s="12" customFormat="1" x14ac:dyDescent="0.2">
      <c r="B152" s="151"/>
      <c r="D152" s="152" t="s">
        <v>290</v>
      </c>
      <c r="F152" s="154" t="s">
        <v>5656</v>
      </c>
      <c r="H152" s="155">
        <v>50</v>
      </c>
      <c r="I152" s="156"/>
      <c r="L152" s="151"/>
      <c r="M152" s="157"/>
      <c r="T152" s="158"/>
      <c r="AT152" s="153" t="s">
        <v>290</v>
      </c>
      <c r="AU152" s="153" t="s">
        <v>85</v>
      </c>
      <c r="AV152" s="12" t="s">
        <v>85</v>
      </c>
      <c r="AW152" s="12" t="s">
        <v>4</v>
      </c>
      <c r="AX152" s="12" t="s">
        <v>83</v>
      </c>
      <c r="AY152" s="153" t="s">
        <v>282</v>
      </c>
    </row>
    <row r="153" spans="2:65" s="1" customFormat="1" ht="21.75" customHeight="1" x14ac:dyDescent="0.2">
      <c r="B153" s="32"/>
      <c r="C153" s="179" t="s">
        <v>188</v>
      </c>
      <c r="D153" s="179" t="s">
        <v>1020</v>
      </c>
      <c r="E153" s="180" t="s">
        <v>5660</v>
      </c>
      <c r="F153" s="181" t="s">
        <v>5661</v>
      </c>
      <c r="G153" s="182" t="s">
        <v>613</v>
      </c>
      <c r="H153" s="183">
        <v>1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498</v>
      </c>
      <c r="AT153" s="149" t="s">
        <v>1020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199</v>
      </c>
      <c r="BM153" s="149" t="s">
        <v>5662</v>
      </c>
    </row>
    <row r="154" spans="2:65" s="12" customFormat="1" ht="22.5" x14ac:dyDescent="0.2">
      <c r="B154" s="151"/>
      <c r="D154" s="152" t="s">
        <v>290</v>
      </c>
      <c r="F154" s="154" t="s">
        <v>5663</v>
      </c>
      <c r="H154" s="155">
        <v>1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4</v>
      </c>
      <c r="AX154" s="12" t="s">
        <v>83</v>
      </c>
      <c r="AY154" s="153" t="s">
        <v>282</v>
      </c>
    </row>
    <row r="155" spans="2:65" s="1" customFormat="1" ht="21.75" customHeight="1" x14ac:dyDescent="0.2">
      <c r="B155" s="32"/>
      <c r="C155" s="179" t="s">
        <v>191</v>
      </c>
      <c r="D155" s="179" t="s">
        <v>1020</v>
      </c>
      <c r="E155" s="180" t="s">
        <v>5664</v>
      </c>
      <c r="F155" s="181" t="s">
        <v>5665</v>
      </c>
      <c r="G155" s="182" t="s">
        <v>613</v>
      </c>
      <c r="H155" s="183">
        <v>1</v>
      </c>
      <c r="I155" s="184"/>
      <c r="J155" s="185">
        <f>ROUND(I155*H155,2)</f>
        <v>0</v>
      </c>
      <c r="K155" s="186"/>
      <c r="L155" s="187"/>
      <c r="M155" s="188" t="s">
        <v>1</v>
      </c>
      <c r="N155" s="189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498</v>
      </c>
      <c r="AT155" s="149" t="s">
        <v>1020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199</v>
      </c>
      <c r="BM155" s="149" t="s">
        <v>5666</v>
      </c>
    </row>
    <row r="156" spans="2:65" s="12" customFormat="1" ht="22.5" x14ac:dyDescent="0.2">
      <c r="B156" s="151"/>
      <c r="D156" s="152" t="s">
        <v>290</v>
      </c>
      <c r="F156" s="154" t="s">
        <v>5663</v>
      </c>
      <c r="H156" s="155">
        <v>1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4</v>
      </c>
      <c r="AX156" s="12" t="s">
        <v>83</v>
      </c>
      <c r="AY156" s="153" t="s">
        <v>282</v>
      </c>
    </row>
    <row r="157" spans="2:65" s="1" customFormat="1" ht="16.5" customHeight="1" x14ac:dyDescent="0.2">
      <c r="B157" s="32"/>
      <c r="C157" s="137" t="s">
        <v>194</v>
      </c>
      <c r="D157" s="137" t="s">
        <v>284</v>
      </c>
      <c r="E157" s="138" t="s">
        <v>4767</v>
      </c>
      <c r="F157" s="139" t="s">
        <v>4768</v>
      </c>
      <c r="G157" s="140" t="s">
        <v>613</v>
      </c>
      <c r="H157" s="141">
        <v>100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199</v>
      </c>
      <c r="AT157" s="149" t="s">
        <v>284</v>
      </c>
      <c r="AU157" s="149" t="s">
        <v>85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199</v>
      </c>
      <c r="BM157" s="149" t="s">
        <v>5667</v>
      </c>
    </row>
    <row r="158" spans="2:65" s="1" customFormat="1" ht="24.2" customHeight="1" x14ac:dyDescent="0.2">
      <c r="B158" s="32"/>
      <c r="C158" s="179" t="s">
        <v>8</v>
      </c>
      <c r="D158" s="179" t="s">
        <v>1020</v>
      </c>
      <c r="E158" s="180" t="s">
        <v>4770</v>
      </c>
      <c r="F158" s="181" t="s">
        <v>4771</v>
      </c>
      <c r="G158" s="182" t="s">
        <v>613</v>
      </c>
      <c r="H158" s="183">
        <v>100</v>
      </c>
      <c r="I158" s="184"/>
      <c r="J158" s="185">
        <f>ROUND(I158*H158,2)</f>
        <v>0</v>
      </c>
      <c r="K158" s="186"/>
      <c r="L158" s="187"/>
      <c r="M158" s="188" t="s">
        <v>1</v>
      </c>
      <c r="N158" s="189" t="s">
        <v>41</v>
      </c>
      <c r="P158" s="147">
        <f>O158*H158</f>
        <v>0</v>
      </c>
      <c r="Q158" s="147">
        <v>5.0000000000000002E-5</v>
      </c>
      <c r="R158" s="147">
        <f>Q158*H158</f>
        <v>5.0000000000000001E-3</v>
      </c>
      <c r="S158" s="147">
        <v>0</v>
      </c>
      <c r="T158" s="148">
        <f>S158*H158</f>
        <v>0</v>
      </c>
      <c r="AR158" s="149" t="s">
        <v>498</v>
      </c>
      <c r="AT158" s="149" t="s">
        <v>1020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199</v>
      </c>
      <c r="BM158" s="149" t="s">
        <v>5668</v>
      </c>
    </row>
    <row r="159" spans="2:65" s="1" customFormat="1" ht="29.25" x14ac:dyDescent="0.2">
      <c r="B159" s="32"/>
      <c r="D159" s="152" t="s">
        <v>3804</v>
      </c>
      <c r="F159" s="198" t="s">
        <v>4773</v>
      </c>
      <c r="I159" s="199"/>
      <c r="L159" s="32"/>
      <c r="M159" s="200"/>
      <c r="T159" s="56"/>
      <c r="AT159" s="17" t="s">
        <v>3804</v>
      </c>
      <c r="AU159" s="17" t="s">
        <v>85</v>
      </c>
    </row>
    <row r="160" spans="2:65" s="1" customFormat="1" ht="24.2" customHeight="1" x14ac:dyDescent="0.2">
      <c r="B160" s="32"/>
      <c r="C160" s="137" t="s">
        <v>199</v>
      </c>
      <c r="D160" s="137" t="s">
        <v>284</v>
      </c>
      <c r="E160" s="138" t="s">
        <v>4774</v>
      </c>
      <c r="F160" s="139" t="s">
        <v>4775</v>
      </c>
      <c r="G160" s="140" t="s">
        <v>613</v>
      </c>
      <c r="H160" s="141">
        <v>10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199</v>
      </c>
      <c r="AT160" s="149" t="s">
        <v>284</v>
      </c>
      <c r="AU160" s="149" t="s">
        <v>85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199</v>
      </c>
      <c r="BM160" s="149" t="s">
        <v>5669</v>
      </c>
    </row>
    <row r="161" spans="2:65" s="1" customFormat="1" ht="24.2" customHeight="1" x14ac:dyDescent="0.2">
      <c r="B161" s="32"/>
      <c r="C161" s="179" t="s">
        <v>202</v>
      </c>
      <c r="D161" s="179" t="s">
        <v>1020</v>
      </c>
      <c r="E161" s="180" t="s">
        <v>4777</v>
      </c>
      <c r="F161" s="181" t="s">
        <v>4778</v>
      </c>
      <c r="G161" s="182" t="s">
        <v>613</v>
      </c>
      <c r="H161" s="183">
        <v>10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41</v>
      </c>
      <c r="P161" s="147">
        <f>O161*H161</f>
        <v>0</v>
      </c>
      <c r="Q161" s="147">
        <v>1.6000000000000001E-4</v>
      </c>
      <c r="R161" s="147">
        <f>Q161*H161</f>
        <v>1.6000000000000001E-3</v>
      </c>
      <c r="S161" s="147">
        <v>0</v>
      </c>
      <c r="T161" s="148">
        <f>S161*H161</f>
        <v>0</v>
      </c>
      <c r="AR161" s="149" t="s">
        <v>498</v>
      </c>
      <c r="AT161" s="149" t="s">
        <v>1020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5670</v>
      </c>
    </row>
    <row r="162" spans="2:65" s="1" customFormat="1" ht="24.2" customHeight="1" x14ac:dyDescent="0.2">
      <c r="B162" s="32"/>
      <c r="C162" s="137" t="s">
        <v>205</v>
      </c>
      <c r="D162" s="137" t="s">
        <v>284</v>
      </c>
      <c r="E162" s="138" t="s">
        <v>4780</v>
      </c>
      <c r="F162" s="139" t="s">
        <v>4781</v>
      </c>
      <c r="G162" s="140" t="s">
        <v>613</v>
      </c>
      <c r="H162" s="141">
        <v>20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199</v>
      </c>
      <c r="AT162" s="149" t="s">
        <v>284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199</v>
      </c>
      <c r="BM162" s="149" t="s">
        <v>5671</v>
      </c>
    </row>
    <row r="163" spans="2:65" s="1" customFormat="1" ht="24.2" customHeight="1" x14ac:dyDescent="0.2">
      <c r="B163" s="32"/>
      <c r="C163" s="179" t="s">
        <v>416</v>
      </c>
      <c r="D163" s="179" t="s">
        <v>1020</v>
      </c>
      <c r="E163" s="180" t="s">
        <v>4783</v>
      </c>
      <c r="F163" s="181" t="s">
        <v>4784</v>
      </c>
      <c r="G163" s="182" t="s">
        <v>613</v>
      </c>
      <c r="H163" s="183">
        <v>10</v>
      </c>
      <c r="I163" s="184"/>
      <c r="J163" s="185">
        <f>ROUND(I163*H163,2)</f>
        <v>0</v>
      </c>
      <c r="K163" s="186"/>
      <c r="L163" s="187"/>
      <c r="M163" s="188" t="s">
        <v>1</v>
      </c>
      <c r="N163" s="189" t="s">
        <v>41</v>
      </c>
      <c r="P163" s="147">
        <f>O163*H163</f>
        <v>0</v>
      </c>
      <c r="Q163" s="147">
        <v>2.3000000000000001E-4</v>
      </c>
      <c r="R163" s="147">
        <f>Q163*H163</f>
        <v>2.3E-3</v>
      </c>
      <c r="S163" s="147">
        <v>0</v>
      </c>
      <c r="T163" s="148">
        <f>S163*H163</f>
        <v>0</v>
      </c>
      <c r="AR163" s="149" t="s">
        <v>498</v>
      </c>
      <c r="AT163" s="149" t="s">
        <v>1020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5672</v>
      </c>
    </row>
    <row r="164" spans="2:65" s="1" customFormat="1" ht="24.2" customHeight="1" x14ac:dyDescent="0.2">
      <c r="B164" s="32"/>
      <c r="C164" s="179" t="s">
        <v>208</v>
      </c>
      <c r="D164" s="179" t="s">
        <v>1020</v>
      </c>
      <c r="E164" s="180" t="s">
        <v>4786</v>
      </c>
      <c r="F164" s="181" t="s">
        <v>4787</v>
      </c>
      <c r="G164" s="182" t="s">
        <v>613</v>
      </c>
      <c r="H164" s="183">
        <v>10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41</v>
      </c>
      <c r="P164" s="147">
        <f>O164*H164</f>
        <v>0</v>
      </c>
      <c r="Q164" s="147">
        <v>1.6000000000000001E-4</v>
      </c>
      <c r="R164" s="147">
        <f>Q164*H164</f>
        <v>1.6000000000000001E-3</v>
      </c>
      <c r="S164" s="147">
        <v>0</v>
      </c>
      <c r="T164" s="148">
        <f>S164*H164</f>
        <v>0</v>
      </c>
      <c r="AR164" s="149" t="s">
        <v>498</v>
      </c>
      <c r="AT164" s="149" t="s">
        <v>1020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199</v>
      </c>
      <c r="BM164" s="149" t="s">
        <v>5673</v>
      </c>
    </row>
    <row r="165" spans="2:65" s="11" customFormat="1" ht="25.9" customHeight="1" x14ac:dyDescent="0.2">
      <c r="B165" s="125"/>
      <c r="D165" s="126" t="s">
        <v>75</v>
      </c>
      <c r="E165" s="127" t="s">
        <v>1020</v>
      </c>
      <c r="F165" s="127" t="s">
        <v>5082</v>
      </c>
      <c r="I165" s="128"/>
      <c r="J165" s="129">
        <f>BK165</f>
        <v>0</v>
      </c>
      <c r="L165" s="125"/>
      <c r="M165" s="130"/>
      <c r="P165" s="131">
        <f>P166</f>
        <v>0</v>
      </c>
      <c r="R165" s="131">
        <f>R166</f>
        <v>2.826E-2</v>
      </c>
      <c r="T165" s="132">
        <f>T166</f>
        <v>0</v>
      </c>
      <c r="AR165" s="126" t="s">
        <v>105</v>
      </c>
      <c r="AT165" s="133" t="s">
        <v>75</v>
      </c>
      <c r="AU165" s="133" t="s">
        <v>76</v>
      </c>
      <c r="AY165" s="126" t="s">
        <v>282</v>
      </c>
      <c r="BK165" s="134">
        <f>BK166</f>
        <v>0</v>
      </c>
    </row>
    <row r="166" spans="2:65" s="11" customFormat="1" ht="22.9" customHeight="1" x14ac:dyDescent="0.2">
      <c r="B166" s="125"/>
      <c r="D166" s="126" t="s">
        <v>75</v>
      </c>
      <c r="E166" s="135" t="s">
        <v>5674</v>
      </c>
      <c r="F166" s="135" t="s">
        <v>5675</v>
      </c>
      <c r="I166" s="128"/>
      <c r="J166" s="136">
        <f>BK166</f>
        <v>0</v>
      </c>
      <c r="L166" s="125"/>
      <c r="M166" s="130"/>
      <c r="P166" s="131">
        <f>SUM(P167:P241)</f>
        <v>0</v>
      </c>
      <c r="R166" s="131">
        <f>SUM(R167:R241)</f>
        <v>2.826E-2</v>
      </c>
      <c r="T166" s="132">
        <f>SUM(T167:T241)</f>
        <v>0</v>
      </c>
      <c r="AR166" s="126" t="s">
        <v>105</v>
      </c>
      <c r="AT166" s="133" t="s">
        <v>75</v>
      </c>
      <c r="AU166" s="133" t="s">
        <v>83</v>
      </c>
      <c r="AY166" s="126" t="s">
        <v>282</v>
      </c>
      <c r="BK166" s="134">
        <f>SUM(BK167:BK241)</f>
        <v>0</v>
      </c>
    </row>
    <row r="167" spans="2:65" s="1" customFormat="1" ht="16.5" customHeight="1" x14ac:dyDescent="0.2">
      <c r="B167" s="32"/>
      <c r="C167" s="137" t="s">
        <v>7</v>
      </c>
      <c r="D167" s="137" t="s">
        <v>284</v>
      </c>
      <c r="E167" s="138" t="s">
        <v>5676</v>
      </c>
      <c r="F167" s="139" t="s">
        <v>5677</v>
      </c>
      <c r="G167" s="140" t="s">
        <v>471</v>
      </c>
      <c r="H167" s="141">
        <v>200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679</v>
      </c>
      <c r="AT167" s="149" t="s">
        <v>284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679</v>
      </c>
      <c r="BM167" s="149" t="s">
        <v>5678</v>
      </c>
    </row>
    <row r="168" spans="2:65" s="1" customFormat="1" ht="16.5" customHeight="1" x14ac:dyDescent="0.2">
      <c r="B168" s="32"/>
      <c r="C168" s="179" t="s">
        <v>222</v>
      </c>
      <c r="D168" s="179" t="s">
        <v>1020</v>
      </c>
      <c r="E168" s="180" t="s">
        <v>5679</v>
      </c>
      <c r="F168" s="181" t="s">
        <v>5680</v>
      </c>
      <c r="G168" s="182" t="s">
        <v>471</v>
      </c>
      <c r="H168" s="183">
        <v>200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41</v>
      </c>
      <c r="P168" s="147">
        <f>O168*H168</f>
        <v>0</v>
      </c>
      <c r="Q168" s="147">
        <v>5.0000000000000002E-5</v>
      </c>
      <c r="R168" s="147">
        <f>Q168*H168</f>
        <v>0.01</v>
      </c>
      <c r="S168" s="147">
        <v>0</v>
      </c>
      <c r="T168" s="148">
        <f>S168*H168</f>
        <v>0</v>
      </c>
      <c r="AR168" s="149" t="s">
        <v>1802</v>
      </c>
      <c r="AT168" s="149" t="s">
        <v>1020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679</v>
      </c>
      <c r="BM168" s="149" t="s">
        <v>5681</v>
      </c>
    </row>
    <row r="169" spans="2:65" s="1" customFormat="1" ht="24.2" customHeight="1" x14ac:dyDescent="0.2">
      <c r="B169" s="32"/>
      <c r="C169" s="137" t="s">
        <v>447</v>
      </c>
      <c r="D169" s="137" t="s">
        <v>284</v>
      </c>
      <c r="E169" s="138" t="s">
        <v>5682</v>
      </c>
      <c r="F169" s="139" t="s">
        <v>5683</v>
      </c>
      <c r="G169" s="140" t="s">
        <v>471</v>
      </c>
      <c r="H169" s="141">
        <v>3030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679</v>
      </c>
      <c r="AT169" s="149" t="s">
        <v>284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679</v>
      </c>
      <c r="BM169" s="149" t="s">
        <v>5684</v>
      </c>
    </row>
    <row r="170" spans="2:65" s="1" customFormat="1" ht="39" x14ac:dyDescent="0.2">
      <c r="B170" s="32"/>
      <c r="D170" s="152" t="s">
        <v>3804</v>
      </c>
      <c r="F170" s="198" t="s">
        <v>5685</v>
      </c>
      <c r="I170" s="199"/>
      <c r="L170" s="32"/>
      <c r="M170" s="200"/>
      <c r="T170" s="56"/>
      <c r="AT170" s="17" t="s">
        <v>3804</v>
      </c>
      <c r="AU170" s="17" t="s">
        <v>85</v>
      </c>
    </row>
    <row r="171" spans="2:65" s="1" customFormat="1" ht="24.2" customHeight="1" x14ac:dyDescent="0.2">
      <c r="B171" s="32"/>
      <c r="C171" s="179" t="s">
        <v>453</v>
      </c>
      <c r="D171" s="179" t="s">
        <v>1020</v>
      </c>
      <c r="E171" s="180" t="s">
        <v>5686</v>
      </c>
      <c r="F171" s="181" t="s">
        <v>5687</v>
      </c>
      <c r="G171" s="182" t="s">
        <v>471</v>
      </c>
      <c r="H171" s="183">
        <v>3000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1802</v>
      </c>
      <c r="AT171" s="149" t="s">
        <v>1020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679</v>
      </c>
      <c r="BM171" s="149" t="s">
        <v>5688</v>
      </c>
    </row>
    <row r="172" spans="2:65" s="1" customFormat="1" ht="24.2" customHeight="1" x14ac:dyDescent="0.2">
      <c r="B172" s="32"/>
      <c r="C172" s="179" t="s">
        <v>459</v>
      </c>
      <c r="D172" s="179" t="s">
        <v>1020</v>
      </c>
      <c r="E172" s="180" t="s">
        <v>5689</v>
      </c>
      <c r="F172" s="181" t="s">
        <v>5690</v>
      </c>
      <c r="G172" s="182" t="s">
        <v>471</v>
      </c>
      <c r="H172" s="183">
        <v>30</v>
      </c>
      <c r="I172" s="184"/>
      <c r="J172" s="185">
        <f>ROUND(I172*H172,2)</f>
        <v>0</v>
      </c>
      <c r="K172" s="186"/>
      <c r="L172" s="187"/>
      <c r="M172" s="188" t="s">
        <v>1</v>
      </c>
      <c r="N172" s="189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1802</v>
      </c>
      <c r="AT172" s="149" t="s">
        <v>1020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679</v>
      </c>
      <c r="BM172" s="149" t="s">
        <v>5691</v>
      </c>
    </row>
    <row r="173" spans="2:65" s="1" customFormat="1" ht="16.5" customHeight="1" x14ac:dyDescent="0.2">
      <c r="B173" s="32"/>
      <c r="C173" s="137" t="s">
        <v>463</v>
      </c>
      <c r="D173" s="137" t="s">
        <v>284</v>
      </c>
      <c r="E173" s="138" t="s">
        <v>5692</v>
      </c>
      <c r="F173" s="139" t="s">
        <v>5693</v>
      </c>
      <c r="G173" s="140" t="s">
        <v>2246</v>
      </c>
      <c r="H173" s="141">
        <v>14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679</v>
      </c>
      <c r="AT173" s="149" t="s">
        <v>284</v>
      </c>
      <c r="AU173" s="149" t="s">
        <v>85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679</v>
      </c>
      <c r="BM173" s="149" t="s">
        <v>5694</v>
      </c>
    </row>
    <row r="174" spans="2:65" s="1" customFormat="1" ht="39" x14ac:dyDescent="0.2">
      <c r="B174" s="32"/>
      <c r="D174" s="152" t="s">
        <v>3804</v>
      </c>
      <c r="F174" s="198" t="s">
        <v>5685</v>
      </c>
      <c r="I174" s="199"/>
      <c r="L174" s="32"/>
      <c r="M174" s="200"/>
      <c r="T174" s="56"/>
      <c r="AT174" s="17" t="s">
        <v>3804</v>
      </c>
      <c r="AU174" s="17" t="s">
        <v>85</v>
      </c>
    </row>
    <row r="175" spans="2:65" s="1" customFormat="1" ht="37.9" customHeight="1" x14ac:dyDescent="0.2">
      <c r="B175" s="32"/>
      <c r="C175" s="179" t="s">
        <v>468</v>
      </c>
      <c r="D175" s="179" t="s">
        <v>1020</v>
      </c>
      <c r="E175" s="180" t="s">
        <v>5695</v>
      </c>
      <c r="F175" s="181" t="s">
        <v>5696</v>
      </c>
      <c r="G175" s="182" t="s">
        <v>613</v>
      </c>
      <c r="H175" s="183">
        <v>9</v>
      </c>
      <c r="I175" s="184"/>
      <c r="J175" s="185">
        <f>ROUND(I175*H175,2)</f>
        <v>0</v>
      </c>
      <c r="K175" s="186"/>
      <c r="L175" s="187"/>
      <c r="M175" s="188" t="s">
        <v>1</v>
      </c>
      <c r="N175" s="189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1802</v>
      </c>
      <c r="AT175" s="149" t="s">
        <v>1020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679</v>
      </c>
      <c r="BM175" s="149" t="s">
        <v>5697</v>
      </c>
    </row>
    <row r="176" spans="2:65" s="1" customFormat="1" ht="19.5" x14ac:dyDescent="0.2">
      <c r="B176" s="32"/>
      <c r="D176" s="152" t="s">
        <v>3804</v>
      </c>
      <c r="F176" s="198" t="s">
        <v>5698</v>
      </c>
      <c r="I176" s="199"/>
      <c r="L176" s="32"/>
      <c r="M176" s="200"/>
      <c r="T176" s="56"/>
      <c r="AT176" s="17" t="s">
        <v>3804</v>
      </c>
      <c r="AU176" s="17" t="s">
        <v>85</v>
      </c>
    </row>
    <row r="177" spans="2:65" s="1" customFormat="1" ht="37.9" customHeight="1" x14ac:dyDescent="0.2">
      <c r="B177" s="32"/>
      <c r="C177" s="179" t="s">
        <v>476</v>
      </c>
      <c r="D177" s="179" t="s">
        <v>1020</v>
      </c>
      <c r="E177" s="180" t="s">
        <v>5699</v>
      </c>
      <c r="F177" s="181" t="s">
        <v>5700</v>
      </c>
      <c r="G177" s="182" t="s">
        <v>613</v>
      </c>
      <c r="H177" s="183">
        <v>5</v>
      </c>
      <c r="I177" s="184"/>
      <c r="J177" s="185">
        <f>ROUND(I177*H177,2)</f>
        <v>0</v>
      </c>
      <c r="K177" s="186"/>
      <c r="L177" s="187"/>
      <c r="M177" s="188" t="s">
        <v>1</v>
      </c>
      <c r="N177" s="189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1802</v>
      </c>
      <c r="AT177" s="149" t="s">
        <v>1020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679</v>
      </c>
      <c r="BM177" s="149" t="s">
        <v>5701</v>
      </c>
    </row>
    <row r="178" spans="2:65" s="1" customFormat="1" ht="19.5" x14ac:dyDescent="0.2">
      <c r="B178" s="32"/>
      <c r="D178" s="152" t="s">
        <v>3804</v>
      </c>
      <c r="F178" s="198" t="s">
        <v>5698</v>
      </c>
      <c r="I178" s="199"/>
      <c r="L178" s="32"/>
      <c r="M178" s="200"/>
      <c r="T178" s="56"/>
      <c r="AT178" s="17" t="s">
        <v>3804</v>
      </c>
      <c r="AU178" s="17" t="s">
        <v>85</v>
      </c>
    </row>
    <row r="179" spans="2:65" s="1" customFormat="1" ht="24.2" customHeight="1" x14ac:dyDescent="0.2">
      <c r="B179" s="32"/>
      <c r="C179" s="137" t="s">
        <v>482</v>
      </c>
      <c r="D179" s="137" t="s">
        <v>284</v>
      </c>
      <c r="E179" s="138" t="s">
        <v>5702</v>
      </c>
      <c r="F179" s="139" t="s">
        <v>5703</v>
      </c>
      <c r="G179" s="140" t="s">
        <v>613</v>
      </c>
      <c r="H179" s="141">
        <v>1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679</v>
      </c>
      <c r="AT179" s="149" t="s">
        <v>284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679</v>
      </c>
      <c r="BM179" s="149" t="s">
        <v>5704</v>
      </c>
    </row>
    <row r="180" spans="2:65" s="1" customFormat="1" ht="39" x14ac:dyDescent="0.2">
      <c r="B180" s="32"/>
      <c r="D180" s="152" t="s">
        <v>3804</v>
      </c>
      <c r="F180" s="198" t="s">
        <v>5705</v>
      </c>
      <c r="I180" s="199"/>
      <c r="L180" s="32"/>
      <c r="M180" s="200"/>
      <c r="T180" s="56"/>
      <c r="AT180" s="17" t="s">
        <v>3804</v>
      </c>
      <c r="AU180" s="17" t="s">
        <v>85</v>
      </c>
    </row>
    <row r="181" spans="2:65" s="1" customFormat="1" ht="49.15" customHeight="1" x14ac:dyDescent="0.2">
      <c r="B181" s="32"/>
      <c r="C181" s="179" t="s">
        <v>487</v>
      </c>
      <c r="D181" s="179" t="s">
        <v>1020</v>
      </c>
      <c r="E181" s="180" t="s">
        <v>5706</v>
      </c>
      <c r="F181" s="181" t="s">
        <v>5707</v>
      </c>
      <c r="G181" s="182" t="s">
        <v>613</v>
      </c>
      <c r="H181" s="183">
        <v>1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1802</v>
      </c>
      <c r="AT181" s="149" t="s">
        <v>1020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679</v>
      </c>
      <c r="BM181" s="149" t="s">
        <v>5708</v>
      </c>
    </row>
    <row r="182" spans="2:65" s="1" customFormat="1" ht="87.75" x14ac:dyDescent="0.2">
      <c r="B182" s="32"/>
      <c r="D182" s="152" t="s">
        <v>3804</v>
      </c>
      <c r="F182" s="198" t="s">
        <v>5709</v>
      </c>
      <c r="I182" s="199"/>
      <c r="L182" s="32"/>
      <c r="M182" s="200"/>
      <c r="T182" s="56"/>
      <c r="AT182" s="17" t="s">
        <v>3804</v>
      </c>
      <c r="AU182" s="17" t="s">
        <v>85</v>
      </c>
    </row>
    <row r="183" spans="2:65" s="1" customFormat="1" ht="24.2" customHeight="1" x14ac:dyDescent="0.2">
      <c r="B183" s="32"/>
      <c r="C183" s="179" t="s">
        <v>493</v>
      </c>
      <c r="D183" s="179" t="s">
        <v>1020</v>
      </c>
      <c r="E183" s="180" t="s">
        <v>5710</v>
      </c>
      <c r="F183" s="181" t="s">
        <v>5711</v>
      </c>
      <c r="G183" s="182" t="s">
        <v>613</v>
      </c>
      <c r="H183" s="183">
        <v>1</v>
      </c>
      <c r="I183" s="184"/>
      <c r="J183" s="185">
        <f>ROUND(I183*H183,2)</f>
        <v>0</v>
      </c>
      <c r="K183" s="186"/>
      <c r="L183" s="187"/>
      <c r="M183" s="188" t="s">
        <v>1</v>
      </c>
      <c r="N183" s="189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1802</v>
      </c>
      <c r="AT183" s="149" t="s">
        <v>1020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679</v>
      </c>
      <c r="BM183" s="149" t="s">
        <v>5712</v>
      </c>
    </row>
    <row r="184" spans="2:65" s="1" customFormat="1" ht="19.5" x14ac:dyDescent="0.2">
      <c r="B184" s="32"/>
      <c r="D184" s="152" t="s">
        <v>3804</v>
      </c>
      <c r="F184" s="198" t="s">
        <v>5713</v>
      </c>
      <c r="I184" s="199"/>
      <c r="L184" s="32"/>
      <c r="M184" s="200"/>
      <c r="T184" s="56"/>
      <c r="AT184" s="17" t="s">
        <v>3804</v>
      </c>
      <c r="AU184" s="17" t="s">
        <v>85</v>
      </c>
    </row>
    <row r="185" spans="2:65" s="1" customFormat="1" ht="16.5" customHeight="1" x14ac:dyDescent="0.2">
      <c r="B185" s="32"/>
      <c r="C185" s="179" t="s">
        <v>498</v>
      </c>
      <c r="D185" s="179" t="s">
        <v>1020</v>
      </c>
      <c r="E185" s="180" t="s">
        <v>5714</v>
      </c>
      <c r="F185" s="181" t="s">
        <v>5715</v>
      </c>
      <c r="G185" s="182" t="s">
        <v>613</v>
      </c>
      <c r="H185" s="183">
        <v>1</v>
      </c>
      <c r="I185" s="184"/>
      <c r="J185" s="185">
        <f>ROUND(I185*H185,2)</f>
        <v>0</v>
      </c>
      <c r="K185" s="186"/>
      <c r="L185" s="187"/>
      <c r="M185" s="188" t="s">
        <v>1</v>
      </c>
      <c r="N185" s="189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1802</v>
      </c>
      <c r="AT185" s="149" t="s">
        <v>1020</v>
      </c>
      <c r="AU185" s="149" t="s">
        <v>85</v>
      </c>
      <c r="AY185" s="17" t="s">
        <v>282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679</v>
      </c>
      <c r="BM185" s="149" t="s">
        <v>5716</v>
      </c>
    </row>
    <row r="186" spans="2:65" s="1" customFormat="1" ht="19.5" x14ac:dyDescent="0.2">
      <c r="B186" s="32"/>
      <c r="D186" s="152" t="s">
        <v>3804</v>
      </c>
      <c r="F186" s="198" t="s">
        <v>5713</v>
      </c>
      <c r="I186" s="199"/>
      <c r="L186" s="32"/>
      <c r="M186" s="200"/>
      <c r="T186" s="56"/>
      <c r="AT186" s="17" t="s">
        <v>3804</v>
      </c>
      <c r="AU186" s="17" t="s">
        <v>85</v>
      </c>
    </row>
    <row r="187" spans="2:65" s="1" customFormat="1" ht="16.5" customHeight="1" x14ac:dyDescent="0.2">
      <c r="B187" s="32"/>
      <c r="C187" s="137" t="s">
        <v>503</v>
      </c>
      <c r="D187" s="137" t="s">
        <v>284</v>
      </c>
      <c r="E187" s="138" t="s">
        <v>5717</v>
      </c>
      <c r="F187" s="139" t="s">
        <v>5718</v>
      </c>
      <c r="G187" s="140" t="s">
        <v>613</v>
      </c>
      <c r="H187" s="141">
        <v>3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679</v>
      </c>
      <c r="AT187" s="149" t="s">
        <v>284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679</v>
      </c>
      <c r="BM187" s="149" t="s">
        <v>5719</v>
      </c>
    </row>
    <row r="188" spans="2:65" s="1" customFormat="1" ht="19.5" x14ac:dyDescent="0.2">
      <c r="B188" s="32"/>
      <c r="D188" s="152" t="s">
        <v>3804</v>
      </c>
      <c r="F188" s="198" t="s">
        <v>5720</v>
      </c>
      <c r="I188" s="199"/>
      <c r="L188" s="32"/>
      <c r="M188" s="200"/>
      <c r="T188" s="56"/>
      <c r="AT188" s="17" t="s">
        <v>3804</v>
      </c>
      <c r="AU188" s="17" t="s">
        <v>85</v>
      </c>
    </row>
    <row r="189" spans="2:65" s="1" customFormat="1" ht="24.2" customHeight="1" x14ac:dyDescent="0.2">
      <c r="B189" s="32"/>
      <c r="C189" s="179" t="s">
        <v>508</v>
      </c>
      <c r="D189" s="179" t="s">
        <v>1020</v>
      </c>
      <c r="E189" s="180" t="s">
        <v>5721</v>
      </c>
      <c r="F189" s="181" t="s">
        <v>5722</v>
      </c>
      <c r="G189" s="182" t="s">
        <v>613</v>
      </c>
      <c r="H189" s="183">
        <v>3</v>
      </c>
      <c r="I189" s="184"/>
      <c r="J189" s="185">
        <f>ROUND(I189*H189,2)</f>
        <v>0</v>
      </c>
      <c r="K189" s="186"/>
      <c r="L189" s="187"/>
      <c r="M189" s="188" t="s">
        <v>1</v>
      </c>
      <c r="N189" s="189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1802</v>
      </c>
      <c r="AT189" s="149" t="s">
        <v>1020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679</v>
      </c>
      <c r="BM189" s="149" t="s">
        <v>5723</v>
      </c>
    </row>
    <row r="190" spans="2:65" s="1" customFormat="1" ht="58.5" x14ac:dyDescent="0.2">
      <c r="B190" s="32"/>
      <c r="D190" s="152" t="s">
        <v>3804</v>
      </c>
      <c r="F190" s="198" t="s">
        <v>5724</v>
      </c>
      <c r="I190" s="199"/>
      <c r="L190" s="32"/>
      <c r="M190" s="200"/>
      <c r="T190" s="56"/>
      <c r="AT190" s="17" t="s">
        <v>3804</v>
      </c>
      <c r="AU190" s="17" t="s">
        <v>85</v>
      </c>
    </row>
    <row r="191" spans="2:65" s="1" customFormat="1" ht="16.5" customHeight="1" x14ac:dyDescent="0.2">
      <c r="B191" s="32"/>
      <c r="C191" s="179" t="s">
        <v>513</v>
      </c>
      <c r="D191" s="179" t="s">
        <v>1020</v>
      </c>
      <c r="E191" s="180" t="s">
        <v>5725</v>
      </c>
      <c r="F191" s="181" t="s">
        <v>5726</v>
      </c>
      <c r="G191" s="182" t="s">
        <v>613</v>
      </c>
      <c r="H191" s="183">
        <v>2</v>
      </c>
      <c r="I191" s="184"/>
      <c r="J191" s="185">
        <f>ROUND(I191*H191,2)</f>
        <v>0</v>
      </c>
      <c r="K191" s="186"/>
      <c r="L191" s="187"/>
      <c r="M191" s="188" t="s">
        <v>1</v>
      </c>
      <c r="N191" s="189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1802</v>
      </c>
      <c r="AT191" s="149" t="s">
        <v>1020</v>
      </c>
      <c r="AU191" s="149" t="s">
        <v>85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679</v>
      </c>
      <c r="BM191" s="149" t="s">
        <v>5727</v>
      </c>
    </row>
    <row r="192" spans="2:65" s="1" customFormat="1" ht="68.25" x14ac:dyDescent="0.2">
      <c r="B192" s="32"/>
      <c r="D192" s="152" t="s">
        <v>3804</v>
      </c>
      <c r="F192" s="198" t="s">
        <v>5728</v>
      </c>
      <c r="I192" s="199"/>
      <c r="L192" s="32"/>
      <c r="M192" s="200"/>
      <c r="T192" s="56"/>
      <c r="AT192" s="17" t="s">
        <v>3804</v>
      </c>
      <c r="AU192" s="17" t="s">
        <v>85</v>
      </c>
    </row>
    <row r="193" spans="2:65" s="1" customFormat="1" ht="16.5" customHeight="1" x14ac:dyDescent="0.2">
      <c r="B193" s="32"/>
      <c r="C193" s="137" t="s">
        <v>518</v>
      </c>
      <c r="D193" s="137" t="s">
        <v>284</v>
      </c>
      <c r="E193" s="138" t="s">
        <v>5729</v>
      </c>
      <c r="F193" s="139" t="s">
        <v>5730</v>
      </c>
      <c r="G193" s="140" t="s">
        <v>613</v>
      </c>
      <c r="H193" s="141">
        <v>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679</v>
      </c>
      <c r="AT193" s="149" t="s">
        <v>284</v>
      </c>
      <c r="AU193" s="149" t="s">
        <v>85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679</v>
      </c>
      <c r="BM193" s="149" t="s">
        <v>5731</v>
      </c>
    </row>
    <row r="194" spans="2:65" s="1" customFormat="1" ht="21.75" customHeight="1" x14ac:dyDescent="0.2">
      <c r="B194" s="32"/>
      <c r="C194" s="179" t="s">
        <v>523</v>
      </c>
      <c r="D194" s="179" t="s">
        <v>1020</v>
      </c>
      <c r="E194" s="180" t="s">
        <v>5732</v>
      </c>
      <c r="F194" s="181" t="s">
        <v>5733</v>
      </c>
      <c r="G194" s="182" t="s">
        <v>613</v>
      </c>
      <c r="H194" s="183">
        <v>2</v>
      </c>
      <c r="I194" s="184"/>
      <c r="J194" s="185">
        <f>ROUND(I194*H194,2)</f>
        <v>0</v>
      </c>
      <c r="K194" s="186"/>
      <c r="L194" s="187"/>
      <c r="M194" s="188" t="s">
        <v>1</v>
      </c>
      <c r="N194" s="189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1802</v>
      </c>
      <c r="AT194" s="149" t="s">
        <v>1020</v>
      </c>
      <c r="AU194" s="149" t="s">
        <v>85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679</v>
      </c>
      <c r="BM194" s="149" t="s">
        <v>5734</v>
      </c>
    </row>
    <row r="195" spans="2:65" s="1" customFormat="1" ht="107.25" x14ac:dyDescent="0.2">
      <c r="B195" s="32"/>
      <c r="D195" s="152" t="s">
        <v>3804</v>
      </c>
      <c r="F195" s="198" t="s">
        <v>5735</v>
      </c>
      <c r="I195" s="199"/>
      <c r="L195" s="32"/>
      <c r="M195" s="200"/>
      <c r="T195" s="56"/>
      <c r="AT195" s="17" t="s">
        <v>3804</v>
      </c>
      <c r="AU195" s="17" t="s">
        <v>85</v>
      </c>
    </row>
    <row r="196" spans="2:65" s="1" customFormat="1" ht="16.5" customHeight="1" x14ac:dyDescent="0.2">
      <c r="B196" s="32"/>
      <c r="C196" s="179" t="s">
        <v>528</v>
      </c>
      <c r="D196" s="179" t="s">
        <v>1020</v>
      </c>
      <c r="E196" s="180" t="s">
        <v>5736</v>
      </c>
      <c r="F196" s="181" t="s">
        <v>5737</v>
      </c>
      <c r="G196" s="182" t="s">
        <v>613</v>
      </c>
      <c r="H196" s="183">
        <v>16</v>
      </c>
      <c r="I196" s="184"/>
      <c r="J196" s="185">
        <f>ROUND(I196*H196,2)</f>
        <v>0</v>
      </c>
      <c r="K196" s="186"/>
      <c r="L196" s="187"/>
      <c r="M196" s="188" t="s">
        <v>1</v>
      </c>
      <c r="N196" s="189" t="s">
        <v>41</v>
      </c>
      <c r="P196" s="147">
        <f>O196*H196</f>
        <v>0</v>
      </c>
      <c r="Q196" s="147">
        <v>7.2000000000000005E-4</v>
      </c>
      <c r="R196" s="147">
        <f>Q196*H196</f>
        <v>1.1520000000000001E-2</v>
      </c>
      <c r="S196" s="147">
        <v>0</v>
      </c>
      <c r="T196" s="148">
        <f>S196*H196</f>
        <v>0</v>
      </c>
      <c r="AR196" s="149" t="s">
        <v>1802</v>
      </c>
      <c r="AT196" s="149" t="s">
        <v>1020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679</v>
      </c>
      <c r="BM196" s="149" t="s">
        <v>5738</v>
      </c>
    </row>
    <row r="197" spans="2:65" s="1" customFormat="1" ht="19.5" x14ac:dyDescent="0.2">
      <c r="B197" s="32"/>
      <c r="D197" s="152" t="s">
        <v>3804</v>
      </c>
      <c r="F197" s="198" t="s">
        <v>5739</v>
      </c>
      <c r="I197" s="199"/>
      <c r="L197" s="32"/>
      <c r="M197" s="200"/>
      <c r="T197" s="56"/>
      <c r="AT197" s="17" t="s">
        <v>3804</v>
      </c>
      <c r="AU197" s="17" t="s">
        <v>85</v>
      </c>
    </row>
    <row r="198" spans="2:65" s="1" customFormat="1" ht="16.5" customHeight="1" x14ac:dyDescent="0.2">
      <c r="B198" s="32"/>
      <c r="C198" s="137" t="s">
        <v>539</v>
      </c>
      <c r="D198" s="137" t="s">
        <v>284</v>
      </c>
      <c r="E198" s="138" t="s">
        <v>5740</v>
      </c>
      <c r="F198" s="139" t="s">
        <v>5741</v>
      </c>
      <c r="G198" s="140" t="s">
        <v>613</v>
      </c>
      <c r="H198" s="141">
        <v>2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679</v>
      </c>
      <c r="AT198" s="149" t="s">
        <v>284</v>
      </c>
      <c r="AU198" s="149" t="s">
        <v>85</v>
      </c>
      <c r="AY198" s="17" t="s">
        <v>282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679</v>
      </c>
      <c r="BM198" s="149" t="s">
        <v>5742</v>
      </c>
    </row>
    <row r="199" spans="2:65" s="1" customFormat="1" ht="24.2" customHeight="1" x14ac:dyDescent="0.2">
      <c r="B199" s="32"/>
      <c r="C199" s="179" t="s">
        <v>545</v>
      </c>
      <c r="D199" s="179" t="s">
        <v>1020</v>
      </c>
      <c r="E199" s="180" t="s">
        <v>5743</v>
      </c>
      <c r="F199" s="181" t="s">
        <v>5744</v>
      </c>
      <c r="G199" s="182" t="s">
        <v>613</v>
      </c>
      <c r="H199" s="183">
        <v>1</v>
      </c>
      <c r="I199" s="184"/>
      <c r="J199" s="185">
        <f>ROUND(I199*H199,2)</f>
        <v>0</v>
      </c>
      <c r="K199" s="186"/>
      <c r="L199" s="187"/>
      <c r="M199" s="188" t="s">
        <v>1</v>
      </c>
      <c r="N199" s="189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1802</v>
      </c>
      <c r="AT199" s="149" t="s">
        <v>1020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679</v>
      </c>
      <c r="BM199" s="149" t="s">
        <v>5745</v>
      </c>
    </row>
    <row r="200" spans="2:65" s="1" customFormat="1" ht="24.2" customHeight="1" x14ac:dyDescent="0.2">
      <c r="B200" s="32"/>
      <c r="C200" s="179" t="s">
        <v>550</v>
      </c>
      <c r="D200" s="179" t="s">
        <v>1020</v>
      </c>
      <c r="E200" s="180" t="s">
        <v>5746</v>
      </c>
      <c r="F200" s="181" t="s">
        <v>5747</v>
      </c>
      <c r="G200" s="182" t="s">
        <v>613</v>
      </c>
      <c r="H200" s="183">
        <v>1</v>
      </c>
      <c r="I200" s="184"/>
      <c r="J200" s="185">
        <f>ROUND(I200*H200,2)</f>
        <v>0</v>
      </c>
      <c r="K200" s="186"/>
      <c r="L200" s="187"/>
      <c r="M200" s="188" t="s">
        <v>1</v>
      </c>
      <c r="N200" s="189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1802</v>
      </c>
      <c r="AT200" s="149" t="s">
        <v>1020</v>
      </c>
      <c r="AU200" s="149" t="s">
        <v>85</v>
      </c>
      <c r="AY200" s="17" t="s">
        <v>282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679</v>
      </c>
      <c r="BM200" s="149" t="s">
        <v>5748</v>
      </c>
    </row>
    <row r="201" spans="2:65" s="1" customFormat="1" ht="24.2" customHeight="1" x14ac:dyDescent="0.2">
      <c r="B201" s="32"/>
      <c r="C201" s="179" t="s">
        <v>555</v>
      </c>
      <c r="D201" s="179" t="s">
        <v>1020</v>
      </c>
      <c r="E201" s="180" t="s">
        <v>5749</v>
      </c>
      <c r="F201" s="181" t="s">
        <v>5750</v>
      </c>
      <c r="G201" s="182" t="s">
        <v>613</v>
      </c>
      <c r="H201" s="183">
        <v>2</v>
      </c>
      <c r="I201" s="184"/>
      <c r="J201" s="185">
        <f>ROUND(I201*H201,2)</f>
        <v>0</v>
      </c>
      <c r="K201" s="186"/>
      <c r="L201" s="187"/>
      <c r="M201" s="188" t="s">
        <v>1</v>
      </c>
      <c r="N201" s="189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1802</v>
      </c>
      <c r="AT201" s="149" t="s">
        <v>1020</v>
      </c>
      <c r="AU201" s="149" t="s">
        <v>85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679</v>
      </c>
      <c r="BM201" s="149" t="s">
        <v>5751</v>
      </c>
    </row>
    <row r="202" spans="2:65" s="12" customFormat="1" x14ac:dyDescent="0.2">
      <c r="B202" s="151"/>
      <c r="D202" s="152" t="s">
        <v>290</v>
      </c>
      <c r="F202" s="154" t="s">
        <v>5752</v>
      </c>
      <c r="H202" s="155">
        <v>2</v>
      </c>
      <c r="I202" s="156"/>
      <c r="L202" s="151"/>
      <c r="M202" s="157"/>
      <c r="T202" s="158"/>
      <c r="AT202" s="153" t="s">
        <v>290</v>
      </c>
      <c r="AU202" s="153" t="s">
        <v>85</v>
      </c>
      <c r="AV202" s="12" t="s">
        <v>85</v>
      </c>
      <c r="AW202" s="12" t="s">
        <v>4</v>
      </c>
      <c r="AX202" s="12" t="s">
        <v>83</v>
      </c>
      <c r="AY202" s="153" t="s">
        <v>282</v>
      </c>
    </row>
    <row r="203" spans="2:65" s="1" customFormat="1" ht="24.2" customHeight="1" x14ac:dyDescent="0.2">
      <c r="B203" s="32"/>
      <c r="C203" s="179" t="s">
        <v>560</v>
      </c>
      <c r="D203" s="179" t="s">
        <v>1020</v>
      </c>
      <c r="E203" s="180" t="s">
        <v>5753</v>
      </c>
      <c r="F203" s="181" t="s">
        <v>5754</v>
      </c>
      <c r="G203" s="182" t="s">
        <v>613</v>
      </c>
      <c r="H203" s="183">
        <v>1</v>
      </c>
      <c r="I203" s="184"/>
      <c r="J203" s="185">
        <f>ROUND(I203*H203,2)</f>
        <v>0</v>
      </c>
      <c r="K203" s="186"/>
      <c r="L203" s="187"/>
      <c r="M203" s="188" t="s">
        <v>1</v>
      </c>
      <c r="N203" s="189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1802</v>
      </c>
      <c r="AT203" s="149" t="s">
        <v>1020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679</v>
      </c>
      <c r="BM203" s="149" t="s">
        <v>5755</v>
      </c>
    </row>
    <row r="204" spans="2:65" s="12" customFormat="1" ht="22.5" x14ac:dyDescent="0.2">
      <c r="B204" s="151"/>
      <c r="D204" s="152" t="s">
        <v>290</v>
      </c>
      <c r="F204" s="154" t="s">
        <v>5663</v>
      </c>
      <c r="H204" s="155">
        <v>1</v>
      </c>
      <c r="I204" s="156"/>
      <c r="L204" s="151"/>
      <c r="M204" s="157"/>
      <c r="T204" s="158"/>
      <c r="AT204" s="153" t="s">
        <v>290</v>
      </c>
      <c r="AU204" s="153" t="s">
        <v>85</v>
      </c>
      <c r="AV204" s="12" t="s">
        <v>85</v>
      </c>
      <c r="AW204" s="12" t="s">
        <v>4</v>
      </c>
      <c r="AX204" s="12" t="s">
        <v>83</v>
      </c>
      <c r="AY204" s="153" t="s">
        <v>282</v>
      </c>
    </row>
    <row r="205" spans="2:65" s="1" customFormat="1" ht="24.2" customHeight="1" x14ac:dyDescent="0.2">
      <c r="B205" s="32"/>
      <c r="C205" s="179" t="s">
        <v>566</v>
      </c>
      <c r="D205" s="179" t="s">
        <v>1020</v>
      </c>
      <c r="E205" s="180" t="s">
        <v>5756</v>
      </c>
      <c r="F205" s="181" t="s">
        <v>5757</v>
      </c>
      <c r="G205" s="182" t="s">
        <v>613</v>
      </c>
      <c r="H205" s="183">
        <v>1</v>
      </c>
      <c r="I205" s="184"/>
      <c r="J205" s="185">
        <f>ROUND(I205*H205,2)</f>
        <v>0</v>
      </c>
      <c r="K205" s="186"/>
      <c r="L205" s="187"/>
      <c r="M205" s="188" t="s">
        <v>1</v>
      </c>
      <c r="N205" s="189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1802</v>
      </c>
      <c r="AT205" s="149" t="s">
        <v>1020</v>
      </c>
      <c r="AU205" s="149" t="s">
        <v>85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679</v>
      </c>
      <c r="BM205" s="149" t="s">
        <v>5758</v>
      </c>
    </row>
    <row r="206" spans="2:65" s="12" customFormat="1" ht="22.5" x14ac:dyDescent="0.2">
      <c r="B206" s="151"/>
      <c r="D206" s="152" t="s">
        <v>290</v>
      </c>
      <c r="F206" s="154" t="s">
        <v>5663</v>
      </c>
      <c r="H206" s="155">
        <v>1</v>
      </c>
      <c r="I206" s="156"/>
      <c r="L206" s="151"/>
      <c r="M206" s="157"/>
      <c r="T206" s="158"/>
      <c r="AT206" s="153" t="s">
        <v>290</v>
      </c>
      <c r="AU206" s="153" t="s">
        <v>85</v>
      </c>
      <c r="AV206" s="12" t="s">
        <v>85</v>
      </c>
      <c r="AW206" s="12" t="s">
        <v>4</v>
      </c>
      <c r="AX206" s="12" t="s">
        <v>83</v>
      </c>
      <c r="AY206" s="153" t="s">
        <v>282</v>
      </c>
    </row>
    <row r="207" spans="2:65" s="1" customFormat="1" ht="16.5" customHeight="1" x14ac:dyDescent="0.2">
      <c r="B207" s="32"/>
      <c r="C207" s="137" t="s">
        <v>574</v>
      </c>
      <c r="D207" s="137" t="s">
        <v>284</v>
      </c>
      <c r="E207" s="138" t="s">
        <v>5759</v>
      </c>
      <c r="F207" s="139" t="s">
        <v>5760</v>
      </c>
      <c r="G207" s="140" t="s">
        <v>5509</v>
      </c>
      <c r="H207" s="141">
        <v>20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679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679</v>
      </c>
      <c r="BM207" s="149" t="s">
        <v>5761</v>
      </c>
    </row>
    <row r="208" spans="2:65" s="1" customFormat="1" ht="37.9" customHeight="1" x14ac:dyDescent="0.2">
      <c r="B208" s="32"/>
      <c r="C208" s="179" t="s">
        <v>580</v>
      </c>
      <c r="D208" s="179" t="s">
        <v>1020</v>
      </c>
      <c r="E208" s="180" t="s">
        <v>5762</v>
      </c>
      <c r="F208" s="181" t="s">
        <v>5763</v>
      </c>
      <c r="G208" s="182" t="s">
        <v>613</v>
      </c>
      <c r="H208" s="183">
        <v>8</v>
      </c>
      <c r="I208" s="184"/>
      <c r="J208" s="185">
        <f>ROUND(I208*H208,2)</f>
        <v>0</v>
      </c>
      <c r="K208" s="186"/>
      <c r="L208" s="187"/>
      <c r="M208" s="188" t="s">
        <v>1</v>
      </c>
      <c r="N208" s="189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1802</v>
      </c>
      <c r="AT208" s="149" t="s">
        <v>1020</v>
      </c>
      <c r="AU208" s="149" t="s">
        <v>85</v>
      </c>
      <c r="AY208" s="17" t="s">
        <v>282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679</v>
      </c>
      <c r="BM208" s="149" t="s">
        <v>5764</v>
      </c>
    </row>
    <row r="209" spans="2:65" s="1" customFormat="1" ht="19.5" x14ac:dyDescent="0.2">
      <c r="B209" s="32"/>
      <c r="D209" s="152" t="s">
        <v>3804</v>
      </c>
      <c r="F209" s="198" t="s">
        <v>5765</v>
      </c>
      <c r="I209" s="199"/>
      <c r="L209" s="32"/>
      <c r="M209" s="200"/>
      <c r="T209" s="56"/>
      <c r="AT209" s="17" t="s">
        <v>3804</v>
      </c>
      <c r="AU209" s="17" t="s">
        <v>85</v>
      </c>
    </row>
    <row r="210" spans="2:65" s="1" customFormat="1" ht="24.2" customHeight="1" x14ac:dyDescent="0.2">
      <c r="B210" s="32"/>
      <c r="C210" s="179" t="s">
        <v>610</v>
      </c>
      <c r="D210" s="179" t="s">
        <v>1020</v>
      </c>
      <c r="E210" s="180" t="s">
        <v>5766</v>
      </c>
      <c r="F210" s="181" t="s">
        <v>5767</v>
      </c>
      <c r="G210" s="182" t="s">
        <v>613</v>
      </c>
      <c r="H210" s="183">
        <v>1</v>
      </c>
      <c r="I210" s="184"/>
      <c r="J210" s="185">
        <f>ROUND(I210*H210,2)</f>
        <v>0</v>
      </c>
      <c r="K210" s="186"/>
      <c r="L210" s="187"/>
      <c r="M210" s="188" t="s">
        <v>1</v>
      </c>
      <c r="N210" s="189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1802</v>
      </c>
      <c r="AT210" s="149" t="s">
        <v>1020</v>
      </c>
      <c r="AU210" s="149" t="s">
        <v>85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679</v>
      </c>
      <c r="BM210" s="149" t="s">
        <v>5768</v>
      </c>
    </row>
    <row r="211" spans="2:65" s="1" customFormat="1" ht="19.5" x14ac:dyDescent="0.2">
      <c r="B211" s="32"/>
      <c r="D211" s="152" t="s">
        <v>3804</v>
      </c>
      <c r="F211" s="198" t="s">
        <v>5769</v>
      </c>
      <c r="I211" s="199"/>
      <c r="L211" s="32"/>
      <c r="M211" s="200"/>
      <c r="T211" s="56"/>
      <c r="AT211" s="17" t="s">
        <v>3804</v>
      </c>
      <c r="AU211" s="17" t="s">
        <v>85</v>
      </c>
    </row>
    <row r="212" spans="2:65" s="1" customFormat="1" ht="24.2" customHeight="1" x14ac:dyDescent="0.2">
      <c r="B212" s="32"/>
      <c r="C212" s="137" t="s">
        <v>615</v>
      </c>
      <c r="D212" s="137" t="s">
        <v>284</v>
      </c>
      <c r="E212" s="138" t="s">
        <v>5770</v>
      </c>
      <c r="F212" s="139" t="s">
        <v>5771</v>
      </c>
      <c r="G212" s="140" t="s">
        <v>613</v>
      </c>
      <c r="H212" s="141">
        <v>4</v>
      </c>
      <c r="I212" s="142"/>
      <c r="J212" s="143">
        <f t="shared" ref="J212:J228" si="10">ROUND(I212*H212,2)</f>
        <v>0</v>
      </c>
      <c r="K212" s="144"/>
      <c r="L212" s="32"/>
      <c r="M212" s="145" t="s">
        <v>1</v>
      </c>
      <c r="N212" s="146" t="s">
        <v>41</v>
      </c>
      <c r="P212" s="147">
        <f t="shared" ref="P212:P228" si="11">O212*H212</f>
        <v>0</v>
      </c>
      <c r="Q212" s="147">
        <v>0</v>
      </c>
      <c r="R212" s="147">
        <f t="shared" ref="R212:R228" si="12">Q212*H212</f>
        <v>0</v>
      </c>
      <c r="S212" s="147">
        <v>0</v>
      </c>
      <c r="T212" s="148">
        <f t="shared" ref="T212:T228" si="13">S212*H212</f>
        <v>0</v>
      </c>
      <c r="AR212" s="149" t="s">
        <v>679</v>
      </c>
      <c r="AT212" s="149" t="s">
        <v>284</v>
      </c>
      <c r="AU212" s="149" t="s">
        <v>85</v>
      </c>
      <c r="AY212" s="17" t="s">
        <v>282</v>
      </c>
      <c r="BE212" s="150">
        <f t="shared" ref="BE212:BE228" si="14">IF(N212="základní",J212,0)</f>
        <v>0</v>
      </c>
      <c r="BF212" s="150">
        <f t="shared" ref="BF212:BF228" si="15">IF(N212="snížená",J212,0)</f>
        <v>0</v>
      </c>
      <c r="BG212" s="150">
        <f t="shared" ref="BG212:BG228" si="16">IF(N212="zákl. přenesená",J212,0)</f>
        <v>0</v>
      </c>
      <c r="BH212" s="150">
        <f t="shared" ref="BH212:BH228" si="17">IF(N212="sníž. přenesená",J212,0)</f>
        <v>0</v>
      </c>
      <c r="BI212" s="150">
        <f t="shared" ref="BI212:BI228" si="18">IF(N212="nulová",J212,0)</f>
        <v>0</v>
      </c>
      <c r="BJ212" s="17" t="s">
        <v>83</v>
      </c>
      <c r="BK212" s="150">
        <f t="shared" ref="BK212:BK228" si="19">ROUND(I212*H212,2)</f>
        <v>0</v>
      </c>
      <c r="BL212" s="17" t="s">
        <v>679</v>
      </c>
      <c r="BM212" s="149" t="s">
        <v>5772</v>
      </c>
    </row>
    <row r="213" spans="2:65" s="1" customFormat="1" ht="24.2" customHeight="1" x14ac:dyDescent="0.2">
      <c r="B213" s="32"/>
      <c r="C213" s="179" t="s">
        <v>619</v>
      </c>
      <c r="D213" s="179" t="s">
        <v>1020</v>
      </c>
      <c r="E213" s="180" t="s">
        <v>5773</v>
      </c>
      <c r="F213" s="181" t="s">
        <v>5774</v>
      </c>
      <c r="G213" s="182" t="s">
        <v>613</v>
      </c>
      <c r="H213" s="183">
        <v>3</v>
      </c>
      <c r="I213" s="184"/>
      <c r="J213" s="185">
        <f t="shared" si="10"/>
        <v>0</v>
      </c>
      <c r="K213" s="186"/>
      <c r="L213" s="187"/>
      <c r="M213" s="188" t="s">
        <v>1</v>
      </c>
      <c r="N213" s="189" t="s">
        <v>41</v>
      </c>
      <c r="P213" s="147">
        <f t="shared" si="11"/>
        <v>0</v>
      </c>
      <c r="Q213" s="147">
        <v>0</v>
      </c>
      <c r="R213" s="147">
        <f t="shared" si="12"/>
        <v>0</v>
      </c>
      <c r="S213" s="147">
        <v>0</v>
      </c>
      <c r="T213" s="148">
        <f t="shared" si="13"/>
        <v>0</v>
      </c>
      <c r="AR213" s="149" t="s">
        <v>1802</v>
      </c>
      <c r="AT213" s="149" t="s">
        <v>1020</v>
      </c>
      <c r="AU213" s="149" t="s">
        <v>85</v>
      </c>
      <c r="AY213" s="17" t="s">
        <v>282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679</v>
      </c>
      <c r="BM213" s="149" t="s">
        <v>5775</v>
      </c>
    </row>
    <row r="214" spans="2:65" s="1" customFormat="1" ht="24.2" customHeight="1" x14ac:dyDescent="0.2">
      <c r="B214" s="32"/>
      <c r="C214" s="179" t="s">
        <v>623</v>
      </c>
      <c r="D214" s="179" t="s">
        <v>1020</v>
      </c>
      <c r="E214" s="180" t="s">
        <v>5776</v>
      </c>
      <c r="F214" s="181" t="s">
        <v>5777</v>
      </c>
      <c r="G214" s="182" t="s">
        <v>613</v>
      </c>
      <c r="H214" s="183">
        <v>1</v>
      </c>
      <c r="I214" s="184"/>
      <c r="J214" s="185">
        <f t="shared" si="10"/>
        <v>0</v>
      </c>
      <c r="K214" s="186"/>
      <c r="L214" s="187"/>
      <c r="M214" s="188" t="s">
        <v>1</v>
      </c>
      <c r="N214" s="189" t="s">
        <v>41</v>
      </c>
      <c r="P214" s="147">
        <f t="shared" si="11"/>
        <v>0</v>
      </c>
      <c r="Q214" s="147">
        <v>0</v>
      </c>
      <c r="R214" s="147">
        <f t="shared" si="12"/>
        <v>0</v>
      </c>
      <c r="S214" s="147">
        <v>0</v>
      </c>
      <c r="T214" s="148">
        <f t="shared" si="13"/>
        <v>0</v>
      </c>
      <c r="AR214" s="149" t="s">
        <v>1802</v>
      </c>
      <c r="AT214" s="149" t="s">
        <v>1020</v>
      </c>
      <c r="AU214" s="149" t="s">
        <v>85</v>
      </c>
      <c r="AY214" s="17" t="s">
        <v>282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679</v>
      </c>
      <c r="BM214" s="149" t="s">
        <v>5778</v>
      </c>
    </row>
    <row r="215" spans="2:65" s="1" customFormat="1" ht="16.5" customHeight="1" x14ac:dyDescent="0.2">
      <c r="B215" s="32"/>
      <c r="C215" s="137" t="s">
        <v>627</v>
      </c>
      <c r="D215" s="137" t="s">
        <v>284</v>
      </c>
      <c r="E215" s="138" t="s">
        <v>5779</v>
      </c>
      <c r="F215" s="139" t="s">
        <v>5780</v>
      </c>
      <c r="G215" s="140" t="s">
        <v>613</v>
      </c>
      <c r="H215" s="141">
        <v>49</v>
      </c>
      <c r="I215" s="142"/>
      <c r="J215" s="143">
        <f t="shared" si="10"/>
        <v>0</v>
      </c>
      <c r="K215" s="144"/>
      <c r="L215" s="32"/>
      <c r="M215" s="145" t="s">
        <v>1</v>
      </c>
      <c r="N215" s="146" t="s">
        <v>41</v>
      </c>
      <c r="P215" s="147">
        <f t="shared" si="11"/>
        <v>0</v>
      </c>
      <c r="Q215" s="147">
        <v>0</v>
      </c>
      <c r="R215" s="147">
        <f t="shared" si="12"/>
        <v>0</v>
      </c>
      <c r="S215" s="147">
        <v>0</v>
      </c>
      <c r="T215" s="148">
        <f t="shared" si="13"/>
        <v>0</v>
      </c>
      <c r="AR215" s="149" t="s">
        <v>679</v>
      </c>
      <c r="AT215" s="149" t="s">
        <v>284</v>
      </c>
      <c r="AU215" s="149" t="s">
        <v>85</v>
      </c>
      <c r="AY215" s="17" t="s">
        <v>282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679</v>
      </c>
      <c r="BM215" s="149" t="s">
        <v>5781</v>
      </c>
    </row>
    <row r="216" spans="2:65" s="1" customFormat="1" ht="21.75" customHeight="1" x14ac:dyDescent="0.2">
      <c r="B216" s="32"/>
      <c r="C216" s="137" t="s">
        <v>631</v>
      </c>
      <c r="D216" s="137" t="s">
        <v>284</v>
      </c>
      <c r="E216" s="138" t="s">
        <v>5782</v>
      </c>
      <c r="F216" s="139" t="s">
        <v>5783</v>
      </c>
      <c r="G216" s="140" t="s">
        <v>613</v>
      </c>
      <c r="H216" s="141">
        <v>49</v>
      </c>
      <c r="I216" s="142"/>
      <c r="J216" s="143">
        <f t="shared" si="10"/>
        <v>0</v>
      </c>
      <c r="K216" s="144"/>
      <c r="L216" s="32"/>
      <c r="M216" s="145" t="s">
        <v>1</v>
      </c>
      <c r="N216" s="146" t="s">
        <v>41</v>
      </c>
      <c r="P216" s="147">
        <f t="shared" si="11"/>
        <v>0</v>
      </c>
      <c r="Q216" s="147">
        <v>0</v>
      </c>
      <c r="R216" s="147">
        <f t="shared" si="12"/>
        <v>0</v>
      </c>
      <c r="S216" s="147">
        <v>0</v>
      </c>
      <c r="T216" s="148">
        <f t="shared" si="13"/>
        <v>0</v>
      </c>
      <c r="AR216" s="149" t="s">
        <v>679</v>
      </c>
      <c r="AT216" s="149" t="s">
        <v>284</v>
      </c>
      <c r="AU216" s="149" t="s">
        <v>85</v>
      </c>
      <c r="AY216" s="17" t="s">
        <v>282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679</v>
      </c>
      <c r="BM216" s="149" t="s">
        <v>5784</v>
      </c>
    </row>
    <row r="217" spans="2:65" s="1" customFormat="1" ht="24.2" customHeight="1" x14ac:dyDescent="0.2">
      <c r="B217" s="32"/>
      <c r="C217" s="179" t="s">
        <v>635</v>
      </c>
      <c r="D217" s="179" t="s">
        <v>1020</v>
      </c>
      <c r="E217" s="180" t="s">
        <v>5785</v>
      </c>
      <c r="F217" s="181" t="s">
        <v>5786</v>
      </c>
      <c r="G217" s="182" t="s">
        <v>613</v>
      </c>
      <c r="H217" s="183">
        <v>49</v>
      </c>
      <c r="I217" s="184"/>
      <c r="J217" s="185">
        <f t="shared" si="10"/>
        <v>0</v>
      </c>
      <c r="K217" s="186"/>
      <c r="L217" s="187"/>
      <c r="M217" s="188" t="s">
        <v>1</v>
      </c>
      <c r="N217" s="189" t="s">
        <v>41</v>
      </c>
      <c r="P217" s="147">
        <f t="shared" si="11"/>
        <v>0</v>
      </c>
      <c r="Q217" s="147">
        <v>3.0000000000000001E-5</v>
      </c>
      <c r="R217" s="147">
        <f t="shared" si="12"/>
        <v>1.47E-3</v>
      </c>
      <c r="S217" s="147">
        <v>0</v>
      </c>
      <c r="T217" s="148">
        <f t="shared" si="13"/>
        <v>0</v>
      </c>
      <c r="AR217" s="149" t="s">
        <v>1802</v>
      </c>
      <c r="AT217" s="149" t="s">
        <v>1020</v>
      </c>
      <c r="AU217" s="149" t="s">
        <v>85</v>
      </c>
      <c r="AY217" s="17" t="s">
        <v>282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679</v>
      </c>
      <c r="BM217" s="149" t="s">
        <v>5787</v>
      </c>
    </row>
    <row r="218" spans="2:65" s="1" customFormat="1" ht="21.75" customHeight="1" x14ac:dyDescent="0.2">
      <c r="B218" s="32"/>
      <c r="C218" s="179" t="s">
        <v>639</v>
      </c>
      <c r="D218" s="179" t="s">
        <v>1020</v>
      </c>
      <c r="E218" s="180" t="s">
        <v>5788</v>
      </c>
      <c r="F218" s="181" t="s">
        <v>5789</v>
      </c>
      <c r="G218" s="182" t="s">
        <v>613</v>
      </c>
      <c r="H218" s="183">
        <v>27</v>
      </c>
      <c r="I218" s="184"/>
      <c r="J218" s="185">
        <f t="shared" si="10"/>
        <v>0</v>
      </c>
      <c r="K218" s="186"/>
      <c r="L218" s="187"/>
      <c r="M218" s="188" t="s">
        <v>1</v>
      </c>
      <c r="N218" s="189" t="s">
        <v>41</v>
      </c>
      <c r="P218" s="147">
        <f t="shared" si="11"/>
        <v>0</v>
      </c>
      <c r="Q218" s="147">
        <v>1.0000000000000001E-5</v>
      </c>
      <c r="R218" s="147">
        <f t="shared" si="12"/>
        <v>2.7E-4</v>
      </c>
      <c r="S218" s="147">
        <v>0</v>
      </c>
      <c r="T218" s="148">
        <f t="shared" si="13"/>
        <v>0</v>
      </c>
      <c r="AR218" s="149" t="s">
        <v>1802</v>
      </c>
      <c r="AT218" s="149" t="s">
        <v>1020</v>
      </c>
      <c r="AU218" s="149" t="s">
        <v>85</v>
      </c>
      <c r="AY218" s="17" t="s">
        <v>282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679</v>
      </c>
      <c r="BM218" s="149" t="s">
        <v>5790</v>
      </c>
    </row>
    <row r="219" spans="2:65" s="1" customFormat="1" ht="21.75" customHeight="1" x14ac:dyDescent="0.2">
      <c r="B219" s="32"/>
      <c r="C219" s="179" t="s">
        <v>643</v>
      </c>
      <c r="D219" s="179" t="s">
        <v>1020</v>
      </c>
      <c r="E219" s="180" t="s">
        <v>5791</v>
      </c>
      <c r="F219" s="181" t="s">
        <v>5792</v>
      </c>
      <c r="G219" s="182" t="s">
        <v>613</v>
      </c>
      <c r="H219" s="183">
        <v>22</v>
      </c>
      <c r="I219" s="184"/>
      <c r="J219" s="185">
        <f t="shared" si="10"/>
        <v>0</v>
      </c>
      <c r="K219" s="186"/>
      <c r="L219" s="187"/>
      <c r="M219" s="188" t="s">
        <v>1</v>
      </c>
      <c r="N219" s="189" t="s">
        <v>41</v>
      </c>
      <c r="P219" s="147">
        <f t="shared" si="11"/>
        <v>0</v>
      </c>
      <c r="Q219" s="147">
        <v>0</v>
      </c>
      <c r="R219" s="147">
        <f t="shared" si="12"/>
        <v>0</v>
      </c>
      <c r="S219" s="147">
        <v>0</v>
      </c>
      <c r="T219" s="148">
        <f t="shared" si="13"/>
        <v>0</v>
      </c>
      <c r="AR219" s="149" t="s">
        <v>1802</v>
      </c>
      <c r="AT219" s="149" t="s">
        <v>1020</v>
      </c>
      <c r="AU219" s="149" t="s">
        <v>85</v>
      </c>
      <c r="AY219" s="17" t="s">
        <v>282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679</v>
      </c>
      <c r="BM219" s="149" t="s">
        <v>5793</v>
      </c>
    </row>
    <row r="220" spans="2:65" s="1" customFormat="1" ht="24.2" customHeight="1" x14ac:dyDescent="0.2">
      <c r="B220" s="32"/>
      <c r="C220" s="179" t="s">
        <v>647</v>
      </c>
      <c r="D220" s="179" t="s">
        <v>1020</v>
      </c>
      <c r="E220" s="180" t="s">
        <v>5794</v>
      </c>
      <c r="F220" s="181" t="s">
        <v>5795</v>
      </c>
      <c r="G220" s="182" t="s">
        <v>613</v>
      </c>
      <c r="H220" s="183">
        <v>71</v>
      </c>
      <c r="I220" s="184"/>
      <c r="J220" s="185">
        <f t="shared" si="10"/>
        <v>0</v>
      </c>
      <c r="K220" s="186"/>
      <c r="L220" s="187"/>
      <c r="M220" s="188" t="s">
        <v>1</v>
      </c>
      <c r="N220" s="189" t="s">
        <v>41</v>
      </c>
      <c r="P220" s="147">
        <f t="shared" si="11"/>
        <v>0</v>
      </c>
      <c r="Q220" s="147">
        <v>2.0000000000000002E-5</v>
      </c>
      <c r="R220" s="147">
        <f t="shared" si="12"/>
        <v>1.42E-3</v>
      </c>
      <c r="S220" s="147">
        <v>0</v>
      </c>
      <c r="T220" s="148">
        <f t="shared" si="13"/>
        <v>0</v>
      </c>
      <c r="AR220" s="149" t="s">
        <v>1802</v>
      </c>
      <c r="AT220" s="149" t="s">
        <v>1020</v>
      </c>
      <c r="AU220" s="149" t="s">
        <v>85</v>
      </c>
      <c r="AY220" s="17" t="s">
        <v>282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679</v>
      </c>
      <c r="BM220" s="149" t="s">
        <v>5796</v>
      </c>
    </row>
    <row r="221" spans="2:65" s="1" customFormat="1" ht="16.5" customHeight="1" x14ac:dyDescent="0.2">
      <c r="B221" s="32"/>
      <c r="C221" s="137" t="s">
        <v>651</v>
      </c>
      <c r="D221" s="137" t="s">
        <v>284</v>
      </c>
      <c r="E221" s="138" t="s">
        <v>5797</v>
      </c>
      <c r="F221" s="139" t="s">
        <v>5798</v>
      </c>
      <c r="G221" s="140" t="s">
        <v>613</v>
      </c>
      <c r="H221" s="141">
        <v>10</v>
      </c>
      <c r="I221" s="142"/>
      <c r="J221" s="143">
        <f t="shared" si="10"/>
        <v>0</v>
      </c>
      <c r="K221" s="144"/>
      <c r="L221" s="32"/>
      <c r="M221" s="145" t="s">
        <v>1</v>
      </c>
      <c r="N221" s="146" t="s">
        <v>41</v>
      </c>
      <c r="P221" s="147">
        <f t="shared" si="11"/>
        <v>0</v>
      </c>
      <c r="Q221" s="147">
        <v>0</v>
      </c>
      <c r="R221" s="147">
        <f t="shared" si="12"/>
        <v>0</v>
      </c>
      <c r="S221" s="147">
        <v>0</v>
      </c>
      <c r="T221" s="148">
        <f t="shared" si="13"/>
        <v>0</v>
      </c>
      <c r="AR221" s="149" t="s">
        <v>679</v>
      </c>
      <c r="AT221" s="149" t="s">
        <v>284</v>
      </c>
      <c r="AU221" s="149" t="s">
        <v>85</v>
      </c>
      <c r="AY221" s="17" t="s">
        <v>282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679</v>
      </c>
      <c r="BM221" s="149" t="s">
        <v>5799</v>
      </c>
    </row>
    <row r="222" spans="2:65" s="1" customFormat="1" ht="24.2" customHeight="1" x14ac:dyDescent="0.2">
      <c r="B222" s="32"/>
      <c r="C222" s="179" t="s">
        <v>655</v>
      </c>
      <c r="D222" s="179" t="s">
        <v>1020</v>
      </c>
      <c r="E222" s="180" t="s">
        <v>5800</v>
      </c>
      <c r="F222" s="181" t="s">
        <v>5801</v>
      </c>
      <c r="G222" s="182" t="s">
        <v>613</v>
      </c>
      <c r="H222" s="183">
        <v>10</v>
      </c>
      <c r="I222" s="184"/>
      <c r="J222" s="185">
        <f t="shared" si="10"/>
        <v>0</v>
      </c>
      <c r="K222" s="186"/>
      <c r="L222" s="187"/>
      <c r="M222" s="188" t="s">
        <v>1</v>
      </c>
      <c r="N222" s="189" t="s">
        <v>41</v>
      </c>
      <c r="P222" s="147">
        <f t="shared" si="11"/>
        <v>0</v>
      </c>
      <c r="Q222" s="147">
        <v>6.0000000000000002E-5</v>
      </c>
      <c r="R222" s="147">
        <f t="shared" si="12"/>
        <v>6.0000000000000006E-4</v>
      </c>
      <c r="S222" s="147">
        <v>0</v>
      </c>
      <c r="T222" s="148">
        <f t="shared" si="13"/>
        <v>0</v>
      </c>
      <c r="AR222" s="149" t="s">
        <v>1802</v>
      </c>
      <c r="AT222" s="149" t="s">
        <v>1020</v>
      </c>
      <c r="AU222" s="149" t="s">
        <v>85</v>
      </c>
      <c r="AY222" s="17" t="s">
        <v>282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679</v>
      </c>
      <c r="BM222" s="149" t="s">
        <v>5802</v>
      </c>
    </row>
    <row r="223" spans="2:65" s="1" customFormat="1" ht="16.5" customHeight="1" x14ac:dyDescent="0.2">
      <c r="B223" s="32"/>
      <c r="C223" s="137" t="s">
        <v>659</v>
      </c>
      <c r="D223" s="137" t="s">
        <v>284</v>
      </c>
      <c r="E223" s="138" t="s">
        <v>5803</v>
      </c>
      <c r="F223" s="139" t="s">
        <v>5804</v>
      </c>
      <c r="G223" s="140" t="s">
        <v>613</v>
      </c>
      <c r="H223" s="141">
        <v>14</v>
      </c>
      <c r="I223" s="142"/>
      <c r="J223" s="143">
        <f t="shared" si="10"/>
        <v>0</v>
      </c>
      <c r="K223" s="144"/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679</v>
      </c>
      <c r="AT223" s="149" t="s">
        <v>284</v>
      </c>
      <c r="AU223" s="149" t="s">
        <v>85</v>
      </c>
      <c r="AY223" s="17" t="s">
        <v>282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679</v>
      </c>
      <c r="BM223" s="149" t="s">
        <v>5805</v>
      </c>
    </row>
    <row r="224" spans="2:65" s="1" customFormat="1" ht="24.2" customHeight="1" x14ac:dyDescent="0.2">
      <c r="B224" s="32"/>
      <c r="C224" s="179" t="s">
        <v>663</v>
      </c>
      <c r="D224" s="179" t="s">
        <v>1020</v>
      </c>
      <c r="E224" s="180" t="s">
        <v>5806</v>
      </c>
      <c r="F224" s="181" t="s">
        <v>5807</v>
      </c>
      <c r="G224" s="182" t="s">
        <v>613</v>
      </c>
      <c r="H224" s="183">
        <v>14</v>
      </c>
      <c r="I224" s="184"/>
      <c r="J224" s="185">
        <f t="shared" si="10"/>
        <v>0</v>
      </c>
      <c r="K224" s="186"/>
      <c r="L224" s="187"/>
      <c r="M224" s="188" t="s">
        <v>1</v>
      </c>
      <c r="N224" s="189" t="s">
        <v>41</v>
      </c>
      <c r="P224" s="147">
        <f t="shared" si="11"/>
        <v>0</v>
      </c>
      <c r="Q224" s="147">
        <v>9.0000000000000006E-5</v>
      </c>
      <c r="R224" s="147">
        <f t="shared" si="12"/>
        <v>1.2600000000000001E-3</v>
      </c>
      <c r="S224" s="147">
        <v>0</v>
      </c>
      <c r="T224" s="148">
        <f t="shared" si="13"/>
        <v>0</v>
      </c>
      <c r="AR224" s="149" t="s">
        <v>1802</v>
      </c>
      <c r="AT224" s="149" t="s">
        <v>1020</v>
      </c>
      <c r="AU224" s="149" t="s">
        <v>85</v>
      </c>
      <c r="AY224" s="17" t="s">
        <v>282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679</v>
      </c>
      <c r="BM224" s="149" t="s">
        <v>5808</v>
      </c>
    </row>
    <row r="225" spans="2:65" s="1" customFormat="1" ht="24.2" customHeight="1" x14ac:dyDescent="0.2">
      <c r="B225" s="32"/>
      <c r="C225" s="179" t="s">
        <v>667</v>
      </c>
      <c r="D225" s="179" t="s">
        <v>1020</v>
      </c>
      <c r="E225" s="180" t="s">
        <v>5025</v>
      </c>
      <c r="F225" s="181" t="s">
        <v>5026</v>
      </c>
      <c r="G225" s="182" t="s">
        <v>613</v>
      </c>
      <c r="H225" s="183">
        <v>24</v>
      </c>
      <c r="I225" s="184"/>
      <c r="J225" s="185">
        <f t="shared" si="10"/>
        <v>0</v>
      </c>
      <c r="K225" s="186"/>
      <c r="L225" s="187"/>
      <c r="M225" s="188" t="s">
        <v>1</v>
      </c>
      <c r="N225" s="189" t="s">
        <v>41</v>
      </c>
      <c r="P225" s="147">
        <f t="shared" si="11"/>
        <v>0</v>
      </c>
      <c r="Q225" s="147">
        <v>3.0000000000000001E-5</v>
      </c>
      <c r="R225" s="147">
        <f t="shared" si="12"/>
        <v>7.2000000000000005E-4</v>
      </c>
      <c r="S225" s="147">
        <v>0</v>
      </c>
      <c r="T225" s="148">
        <f t="shared" si="13"/>
        <v>0</v>
      </c>
      <c r="AR225" s="149" t="s">
        <v>1802</v>
      </c>
      <c r="AT225" s="149" t="s">
        <v>1020</v>
      </c>
      <c r="AU225" s="149" t="s">
        <v>85</v>
      </c>
      <c r="AY225" s="17" t="s">
        <v>282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679</v>
      </c>
      <c r="BM225" s="149" t="s">
        <v>5809</v>
      </c>
    </row>
    <row r="226" spans="2:65" s="1" customFormat="1" ht="24.2" customHeight="1" x14ac:dyDescent="0.2">
      <c r="B226" s="32"/>
      <c r="C226" s="179" t="s">
        <v>671</v>
      </c>
      <c r="D226" s="179" t="s">
        <v>1020</v>
      </c>
      <c r="E226" s="180" t="s">
        <v>4920</v>
      </c>
      <c r="F226" s="181" t="s">
        <v>4921</v>
      </c>
      <c r="G226" s="182" t="s">
        <v>613</v>
      </c>
      <c r="H226" s="183">
        <v>29</v>
      </c>
      <c r="I226" s="184"/>
      <c r="J226" s="185">
        <f t="shared" si="10"/>
        <v>0</v>
      </c>
      <c r="K226" s="186"/>
      <c r="L226" s="187"/>
      <c r="M226" s="188" t="s">
        <v>1</v>
      </c>
      <c r="N226" s="189" t="s">
        <v>41</v>
      </c>
      <c r="P226" s="147">
        <f t="shared" si="11"/>
        <v>0</v>
      </c>
      <c r="Q226" s="147">
        <v>2.0000000000000002E-5</v>
      </c>
      <c r="R226" s="147">
        <f t="shared" si="12"/>
        <v>5.8E-4</v>
      </c>
      <c r="S226" s="147">
        <v>0</v>
      </c>
      <c r="T226" s="148">
        <f t="shared" si="13"/>
        <v>0</v>
      </c>
      <c r="AR226" s="149" t="s">
        <v>498</v>
      </c>
      <c r="AT226" s="149" t="s">
        <v>1020</v>
      </c>
      <c r="AU226" s="149" t="s">
        <v>85</v>
      </c>
      <c r="AY226" s="17" t="s">
        <v>282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199</v>
      </c>
      <c r="BM226" s="149" t="s">
        <v>5810</v>
      </c>
    </row>
    <row r="227" spans="2:65" s="1" customFormat="1" ht="24.2" customHeight="1" x14ac:dyDescent="0.2">
      <c r="B227" s="32"/>
      <c r="C227" s="179" t="s">
        <v>675</v>
      </c>
      <c r="D227" s="179" t="s">
        <v>1020</v>
      </c>
      <c r="E227" s="180" t="s">
        <v>4923</v>
      </c>
      <c r="F227" s="181" t="s">
        <v>4924</v>
      </c>
      <c r="G227" s="182" t="s">
        <v>613</v>
      </c>
      <c r="H227" s="183">
        <v>14</v>
      </c>
      <c r="I227" s="184"/>
      <c r="J227" s="185">
        <f t="shared" si="10"/>
        <v>0</v>
      </c>
      <c r="K227" s="186"/>
      <c r="L227" s="187"/>
      <c r="M227" s="188" t="s">
        <v>1</v>
      </c>
      <c r="N227" s="189" t="s">
        <v>41</v>
      </c>
      <c r="P227" s="147">
        <f t="shared" si="11"/>
        <v>0</v>
      </c>
      <c r="Q227" s="147">
        <v>3.0000000000000001E-5</v>
      </c>
      <c r="R227" s="147">
        <f t="shared" si="12"/>
        <v>4.2000000000000002E-4</v>
      </c>
      <c r="S227" s="147">
        <v>0</v>
      </c>
      <c r="T227" s="148">
        <f t="shared" si="13"/>
        <v>0</v>
      </c>
      <c r="AR227" s="149" t="s">
        <v>498</v>
      </c>
      <c r="AT227" s="149" t="s">
        <v>1020</v>
      </c>
      <c r="AU227" s="149" t="s">
        <v>85</v>
      </c>
      <c r="AY227" s="17" t="s">
        <v>282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199</v>
      </c>
      <c r="BM227" s="149" t="s">
        <v>5811</v>
      </c>
    </row>
    <row r="228" spans="2:65" s="1" customFormat="1" ht="21.75" customHeight="1" x14ac:dyDescent="0.2">
      <c r="B228" s="32"/>
      <c r="C228" s="137" t="s">
        <v>679</v>
      </c>
      <c r="D228" s="137" t="s">
        <v>284</v>
      </c>
      <c r="E228" s="138" t="s">
        <v>5812</v>
      </c>
      <c r="F228" s="139" t="s">
        <v>5813</v>
      </c>
      <c r="G228" s="140" t="s">
        <v>613</v>
      </c>
      <c r="H228" s="141">
        <v>1</v>
      </c>
      <c r="I228" s="142"/>
      <c r="J228" s="143">
        <f t="shared" si="10"/>
        <v>0</v>
      </c>
      <c r="K228" s="144"/>
      <c r="L228" s="32"/>
      <c r="M228" s="145" t="s">
        <v>1</v>
      </c>
      <c r="N228" s="146" t="s">
        <v>41</v>
      </c>
      <c r="P228" s="147">
        <f t="shared" si="11"/>
        <v>0</v>
      </c>
      <c r="Q228" s="147">
        <v>0</v>
      </c>
      <c r="R228" s="147">
        <f t="shared" si="12"/>
        <v>0</v>
      </c>
      <c r="S228" s="147">
        <v>0</v>
      </c>
      <c r="T228" s="148">
        <f t="shared" si="13"/>
        <v>0</v>
      </c>
      <c r="AR228" s="149" t="s">
        <v>679</v>
      </c>
      <c r="AT228" s="149" t="s">
        <v>284</v>
      </c>
      <c r="AU228" s="149" t="s">
        <v>85</v>
      </c>
      <c r="AY228" s="17" t="s">
        <v>282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679</v>
      </c>
      <c r="BM228" s="149" t="s">
        <v>5814</v>
      </c>
    </row>
    <row r="229" spans="2:65" s="1" customFormat="1" ht="19.5" x14ac:dyDescent="0.2">
      <c r="B229" s="32"/>
      <c r="D229" s="152" t="s">
        <v>3804</v>
      </c>
      <c r="F229" s="198" t="s">
        <v>5815</v>
      </c>
      <c r="I229" s="199"/>
      <c r="L229" s="32"/>
      <c r="M229" s="200"/>
      <c r="T229" s="56"/>
      <c r="AT229" s="17" t="s">
        <v>3804</v>
      </c>
      <c r="AU229" s="17" t="s">
        <v>85</v>
      </c>
    </row>
    <row r="230" spans="2:65" s="1" customFormat="1" ht="24.2" customHeight="1" x14ac:dyDescent="0.2">
      <c r="B230" s="32"/>
      <c r="C230" s="179" t="s">
        <v>683</v>
      </c>
      <c r="D230" s="179" t="s">
        <v>1020</v>
      </c>
      <c r="E230" s="180" t="s">
        <v>5816</v>
      </c>
      <c r="F230" s="181" t="s">
        <v>5817</v>
      </c>
      <c r="G230" s="182" t="s">
        <v>613</v>
      </c>
      <c r="H230" s="183">
        <v>1</v>
      </c>
      <c r="I230" s="184"/>
      <c r="J230" s="185">
        <f>ROUND(I230*H230,2)</f>
        <v>0</v>
      </c>
      <c r="K230" s="186"/>
      <c r="L230" s="187"/>
      <c r="M230" s="188" t="s">
        <v>1</v>
      </c>
      <c r="N230" s="189" t="s">
        <v>41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1802</v>
      </c>
      <c r="AT230" s="149" t="s">
        <v>1020</v>
      </c>
      <c r="AU230" s="149" t="s">
        <v>85</v>
      </c>
      <c r="AY230" s="17" t="s">
        <v>282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679</v>
      </c>
      <c r="BM230" s="149" t="s">
        <v>5818</v>
      </c>
    </row>
    <row r="231" spans="2:65" s="1" customFormat="1" ht="19.5" x14ac:dyDescent="0.2">
      <c r="B231" s="32"/>
      <c r="D231" s="152" t="s">
        <v>3804</v>
      </c>
      <c r="F231" s="198" t="s">
        <v>5819</v>
      </c>
      <c r="I231" s="199"/>
      <c r="L231" s="32"/>
      <c r="M231" s="200"/>
      <c r="T231" s="56"/>
      <c r="AT231" s="17" t="s">
        <v>3804</v>
      </c>
      <c r="AU231" s="17" t="s">
        <v>85</v>
      </c>
    </row>
    <row r="232" spans="2:65" s="1" customFormat="1" ht="16.5" customHeight="1" x14ac:dyDescent="0.2">
      <c r="B232" s="32"/>
      <c r="C232" s="137" t="s">
        <v>689</v>
      </c>
      <c r="D232" s="137" t="s">
        <v>284</v>
      </c>
      <c r="E232" s="138" t="s">
        <v>5820</v>
      </c>
      <c r="F232" s="139" t="s">
        <v>5821</v>
      </c>
      <c r="G232" s="140" t="s">
        <v>613</v>
      </c>
      <c r="H232" s="141">
        <v>1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679</v>
      </c>
      <c r="AT232" s="149" t="s">
        <v>284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679</v>
      </c>
      <c r="BM232" s="149" t="s">
        <v>5822</v>
      </c>
    </row>
    <row r="233" spans="2:65" s="1" customFormat="1" ht="29.25" x14ac:dyDescent="0.2">
      <c r="B233" s="32"/>
      <c r="D233" s="152" t="s">
        <v>3804</v>
      </c>
      <c r="F233" s="198" t="s">
        <v>5823</v>
      </c>
      <c r="I233" s="199"/>
      <c r="L233" s="32"/>
      <c r="M233" s="200"/>
      <c r="T233" s="56"/>
      <c r="AT233" s="17" t="s">
        <v>3804</v>
      </c>
      <c r="AU233" s="17" t="s">
        <v>85</v>
      </c>
    </row>
    <row r="234" spans="2:65" s="1" customFormat="1" ht="66.75" customHeight="1" x14ac:dyDescent="0.2">
      <c r="B234" s="32"/>
      <c r="C234" s="179" t="s">
        <v>694</v>
      </c>
      <c r="D234" s="179" t="s">
        <v>1020</v>
      </c>
      <c r="E234" s="180" t="s">
        <v>5824</v>
      </c>
      <c r="F234" s="181" t="s">
        <v>5825</v>
      </c>
      <c r="G234" s="182" t="s">
        <v>613</v>
      </c>
      <c r="H234" s="183">
        <v>1</v>
      </c>
      <c r="I234" s="184"/>
      <c r="J234" s="185">
        <f>ROUND(I234*H234,2)</f>
        <v>0</v>
      </c>
      <c r="K234" s="186"/>
      <c r="L234" s="187"/>
      <c r="M234" s="188" t="s">
        <v>1</v>
      </c>
      <c r="N234" s="189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1802</v>
      </c>
      <c r="AT234" s="149" t="s">
        <v>1020</v>
      </c>
      <c r="AU234" s="149" t="s">
        <v>85</v>
      </c>
      <c r="AY234" s="17" t="s">
        <v>282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679</v>
      </c>
      <c r="BM234" s="149" t="s">
        <v>5826</v>
      </c>
    </row>
    <row r="235" spans="2:65" s="1" customFormat="1" ht="19.5" x14ac:dyDescent="0.2">
      <c r="B235" s="32"/>
      <c r="D235" s="152" t="s">
        <v>3804</v>
      </c>
      <c r="F235" s="198" t="s">
        <v>5819</v>
      </c>
      <c r="I235" s="199"/>
      <c r="L235" s="32"/>
      <c r="M235" s="200"/>
      <c r="T235" s="56"/>
      <c r="AT235" s="17" t="s">
        <v>3804</v>
      </c>
      <c r="AU235" s="17" t="s">
        <v>85</v>
      </c>
    </row>
    <row r="236" spans="2:65" s="1" customFormat="1" ht="24.2" customHeight="1" x14ac:dyDescent="0.2">
      <c r="B236" s="32"/>
      <c r="C236" s="179" t="s">
        <v>699</v>
      </c>
      <c r="D236" s="179" t="s">
        <v>1020</v>
      </c>
      <c r="E236" s="180" t="s">
        <v>5827</v>
      </c>
      <c r="F236" s="181" t="s">
        <v>5828</v>
      </c>
      <c r="G236" s="182" t="s">
        <v>613</v>
      </c>
      <c r="H236" s="183">
        <v>1</v>
      </c>
      <c r="I236" s="184"/>
      <c r="J236" s="185">
        <f>ROUND(I236*H236,2)</f>
        <v>0</v>
      </c>
      <c r="K236" s="186"/>
      <c r="L236" s="187"/>
      <c r="M236" s="188" t="s">
        <v>1</v>
      </c>
      <c r="N236" s="189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1802</v>
      </c>
      <c r="AT236" s="149" t="s">
        <v>1020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679</v>
      </c>
      <c r="BM236" s="149" t="s">
        <v>5829</v>
      </c>
    </row>
    <row r="237" spans="2:65" s="1" customFormat="1" ht="19.5" x14ac:dyDescent="0.2">
      <c r="B237" s="32"/>
      <c r="D237" s="152" t="s">
        <v>3804</v>
      </c>
      <c r="F237" s="198" t="s">
        <v>5819</v>
      </c>
      <c r="I237" s="199"/>
      <c r="L237" s="32"/>
      <c r="M237" s="200"/>
      <c r="T237" s="56"/>
      <c r="AT237" s="17" t="s">
        <v>3804</v>
      </c>
      <c r="AU237" s="17" t="s">
        <v>85</v>
      </c>
    </row>
    <row r="238" spans="2:65" s="1" customFormat="1" ht="24.2" customHeight="1" x14ac:dyDescent="0.2">
      <c r="B238" s="32"/>
      <c r="C238" s="179" t="s">
        <v>703</v>
      </c>
      <c r="D238" s="179" t="s">
        <v>1020</v>
      </c>
      <c r="E238" s="180" t="s">
        <v>5830</v>
      </c>
      <c r="F238" s="181" t="s">
        <v>5831</v>
      </c>
      <c r="G238" s="182" t="s">
        <v>613</v>
      </c>
      <c r="H238" s="183">
        <v>1</v>
      </c>
      <c r="I238" s="184"/>
      <c r="J238" s="185">
        <f>ROUND(I238*H238,2)</f>
        <v>0</v>
      </c>
      <c r="K238" s="186"/>
      <c r="L238" s="187"/>
      <c r="M238" s="188" t="s">
        <v>1</v>
      </c>
      <c r="N238" s="189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1802</v>
      </c>
      <c r="AT238" s="149" t="s">
        <v>1020</v>
      </c>
      <c r="AU238" s="149" t="s">
        <v>85</v>
      </c>
      <c r="AY238" s="17" t="s">
        <v>282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679</v>
      </c>
      <c r="BM238" s="149" t="s">
        <v>5832</v>
      </c>
    </row>
    <row r="239" spans="2:65" s="1" customFormat="1" ht="19.5" x14ac:dyDescent="0.2">
      <c r="B239" s="32"/>
      <c r="D239" s="152" t="s">
        <v>3804</v>
      </c>
      <c r="F239" s="198" t="s">
        <v>5819</v>
      </c>
      <c r="I239" s="199"/>
      <c r="L239" s="32"/>
      <c r="M239" s="200"/>
      <c r="T239" s="56"/>
      <c r="AT239" s="17" t="s">
        <v>3804</v>
      </c>
      <c r="AU239" s="17" t="s">
        <v>85</v>
      </c>
    </row>
    <row r="240" spans="2:65" s="1" customFormat="1" ht="49.15" customHeight="1" x14ac:dyDescent="0.2">
      <c r="B240" s="32"/>
      <c r="C240" s="179" t="s">
        <v>709</v>
      </c>
      <c r="D240" s="179" t="s">
        <v>1020</v>
      </c>
      <c r="E240" s="180" t="s">
        <v>5833</v>
      </c>
      <c r="F240" s="181" t="s">
        <v>5834</v>
      </c>
      <c r="G240" s="182" t="s">
        <v>613</v>
      </c>
      <c r="H240" s="183">
        <v>1</v>
      </c>
      <c r="I240" s="184"/>
      <c r="J240" s="185">
        <f>ROUND(I240*H240,2)</f>
        <v>0</v>
      </c>
      <c r="K240" s="186"/>
      <c r="L240" s="187"/>
      <c r="M240" s="188" t="s">
        <v>1</v>
      </c>
      <c r="N240" s="189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1802</v>
      </c>
      <c r="AT240" s="149" t="s">
        <v>1020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679</v>
      </c>
      <c r="BM240" s="149" t="s">
        <v>5835</v>
      </c>
    </row>
    <row r="241" spans="2:65" s="1" customFormat="1" ht="87.75" x14ac:dyDescent="0.2">
      <c r="B241" s="32"/>
      <c r="D241" s="152" t="s">
        <v>3804</v>
      </c>
      <c r="F241" s="198" t="s">
        <v>5836</v>
      </c>
      <c r="I241" s="199"/>
      <c r="L241" s="32"/>
      <c r="M241" s="200"/>
      <c r="T241" s="56"/>
      <c r="AT241" s="17" t="s">
        <v>3804</v>
      </c>
      <c r="AU241" s="17" t="s">
        <v>85</v>
      </c>
    </row>
    <row r="242" spans="2:65" s="11" customFormat="1" ht="25.9" customHeight="1" x14ac:dyDescent="0.2">
      <c r="B242" s="125"/>
      <c r="D242" s="126" t="s">
        <v>75</v>
      </c>
      <c r="E242" s="127" t="s">
        <v>3359</v>
      </c>
      <c r="F242" s="127" t="s">
        <v>3360</v>
      </c>
      <c r="I242" s="128"/>
      <c r="J242" s="129">
        <f>BK242</f>
        <v>0</v>
      </c>
      <c r="L242" s="125"/>
      <c r="M242" s="130"/>
      <c r="P242" s="131">
        <f>P243+P246</f>
        <v>0</v>
      </c>
      <c r="R242" s="131">
        <f>R243+R246</f>
        <v>0</v>
      </c>
      <c r="T242" s="132">
        <f>T243+T246</f>
        <v>0</v>
      </c>
      <c r="AR242" s="126" t="s">
        <v>330</v>
      </c>
      <c r="AT242" s="133" t="s">
        <v>75</v>
      </c>
      <c r="AU242" s="133" t="s">
        <v>76</v>
      </c>
      <c r="AY242" s="126" t="s">
        <v>282</v>
      </c>
      <c r="BK242" s="134">
        <f>BK243+BK246</f>
        <v>0</v>
      </c>
    </row>
    <row r="243" spans="2:65" s="11" customFormat="1" ht="22.9" customHeight="1" x14ac:dyDescent="0.2">
      <c r="B243" s="125"/>
      <c r="D243" s="126" t="s">
        <v>75</v>
      </c>
      <c r="E243" s="135" t="s">
        <v>3361</v>
      </c>
      <c r="F243" s="135" t="s">
        <v>3362</v>
      </c>
      <c r="I243" s="128"/>
      <c r="J243" s="136">
        <f>BK243</f>
        <v>0</v>
      </c>
      <c r="L243" s="125"/>
      <c r="M243" s="130"/>
      <c r="P243" s="131">
        <f>SUM(P244:P245)</f>
        <v>0</v>
      </c>
      <c r="R243" s="131">
        <f>SUM(R244:R245)</f>
        <v>0</v>
      </c>
      <c r="T243" s="132">
        <f>SUM(T244:T245)</f>
        <v>0</v>
      </c>
      <c r="AR243" s="126" t="s">
        <v>330</v>
      </c>
      <c r="AT243" s="133" t="s">
        <v>75</v>
      </c>
      <c r="AU243" s="133" t="s">
        <v>83</v>
      </c>
      <c r="AY243" s="126" t="s">
        <v>282</v>
      </c>
      <c r="BK243" s="134">
        <f>SUM(BK244:BK245)</f>
        <v>0</v>
      </c>
    </row>
    <row r="244" spans="2:65" s="1" customFormat="1" ht="16.5" customHeight="1" x14ac:dyDescent="0.2">
      <c r="B244" s="32"/>
      <c r="C244" s="137" t="s">
        <v>727</v>
      </c>
      <c r="D244" s="137" t="s">
        <v>284</v>
      </c>
      <c r="E244" s="138" t="s">
        <v>3387</v>
      </c>
      <c r="F244" s="139" t="s">
        <v>3388</v>
      </c>
      <c r="G244" s="140" t="s">
        <v>2246</v>
      </c>
      <c r="H244" s="141">
        <v>1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3366</v>
      </c>
      <c r="AT244" s="149" t="s">
        <v>284</v>
      </c>
      <c r="AU244" s="149" t="s">
        <v>85</v>
      </c>
      <c r="AY244" s="17" t="s">
        <v>282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3366</v>
      </c>
      <c r="BM244" s="149" t="s">
        <v>5837</v>
      </c>
    </row>
    <row r="245" spans="2:65" s="1" customFormat="1" ht="16.5" customHeight="1" x14ac:dyDescent="0.2">
      <c r="B245" s="32"/>
      <c r="C245" s="137" t="s">
        <v>736</v>
      </c>
      <c r="D245" s="137" t="s">
        <v>284</v>
      </c>
      <c r="E245" s="138" t="s">
        <v>3405</v>
      </c>
      <c r="F245" s="139" t="s">
        <v>5095</v>
      </c>
      <c r="G245" s="140" t="s">
        <v>792</v>
      </c>
      <c r="H245" s="141">
        <v>1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3366</v>
      </c>
      <c r="AT245" s="149" t="s">
        <v>284</v>
      </c>
      <c r="AU245" s="149" t="s">
        <v>85</v>
      </c>
      <c r="AY245" s="17" t="s">
        <v>282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3366</v>
      </c>
      <c r="BM245" s="149" t="s">
        <v>5838</v>
      </c>
    </row>
    <row r="246" spans="2:65" s="11" customFormat="1" ht="22.9" customHeight="1" x14ac:dyDescent="0.2">
      <c r="B246" s="125"/>
      <c r="D246" s="126" t="s">
        <v>75</v>
      </c>
      <c r="E246" s="135" t="s">
        <v>5097</v>
      </c>
      <c r="F246" s="135" t="s">
        <v>5098</v>
      </c>
      <c r="I246" s="128"/>
      <c r="J246" s="136">
        <f>BK246</f>
        <v>0</v>
      </c>
      <c r="L246" s="125"/>
      <c r="M246" s="130"/>
      <c r="P246" s="131">
        <f>SUM(P247:P252)</f>
        <v>0</v>
      </c>
      <c r="R246" s="131">
        <f>SUM(R247:R252)</f>
        <v>0</v>
      </c>
      <c r="T246" s="132">
        <f>SUM(T247:T252)</f>
        <v>0</v>
      </c>
      <c r="AR246" s="126" t="s">
        <v>330</v>
      </c>
      <c r="AT246" s="133" t="s">
        <v>75</v>
      </c>
      <c r="AU246" s="133" t="s">
        <v>83</v>
      </c>
      <c r="AY246" s="126" t="s">
        <v>282</v>
      </c>
      <c r="BK246" s="134">
        <f>SUM(BK247:BK252)</f>
        <v>0</v>
      </c>
    </row>
    <row r="247" spans="2:65" s="1" customFormat="1" ht="21.75" customHeight="1" x14ac:dyDescent="0.2">
      <c r="B247" s="32"/>
      <c r="C247" s="137" t="s">
        <v>742</v>
      </c>
      <c r="D247" s="137" t="s">
        <v>284</v>
      </c>
      <c r="E247" s="138" t="s">
        <v>5099</v>
      </c>
      <c r="F247" s="139" t="s">
        <v>5100</v>
      </c>
      <c r="G247" s="140" t="s">
        <v>792</v>
      </c>
      <c r="H247" s="141">
        <v>1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3366</v>
      </c>
      <c r="AT247" s="149" t="s">
        <v>284</v>
      </c>
      <c r="AU247" s="149" t="s">
        <v>85</v>
      </c>
      <c r="AY247" s="17" t="s">
        <v>282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3366</v>
      </c>
      <c r="BM247" s="149" t="s">
        <v>5839</v>
      </c>
    </row>
    <row r="248" spans="2:65" s="1" customFormat="1" ht="29.25" x14ac:dyDescent="0.2">
      <c r="B248" s="32"/>
      <c r="D248" s="152" t="s">
        <v>3804</v>
      </c>
      <c r="F248" s="198" t="s">
        <v>5102</v>
      </c>
      <c r="I248" s="199"/>
      <c r="L248" s="32"/>
      <c r="M248" s="200"/>
      <c r="T248" s="56"/>
      <c r="AT248" s="17" t="s">
        <v>3804</v>
      </c>
      <c r="AU248" s="17" t="s">
        <v>85</v>
      </c>
    </row>
    <row r="249" spans="2:65" s="1" customFormat="1" ht="16.5" customHeight="1" x14ac:dyDescent="0.2">
      <c r="B249" s="32"/>
      <c r="C249" s="137" t="s">
        <v>749</v>
      </c>
      <c r="D249" s="137" t="s">
        <v>284</v>
      </c>
      <c r="E249" s="138" t="s">
        <v>5103</v>
      </c>
      <c r="F249" s="139" t="s">
        <v>5104</v>
      </c>
      <c r="G249" s="140" t="s">
        <v>792</v>
      </c>
      <c r="H249" s="141">
        <v>1</v>
      </c>
      <c r="I249" s="142"/>
      <c r="J249" s="143">
        <f>ROUND(I249*H249,2)</f>
        <v>0</v>
      </c>
      <c r="K249" s="144"/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3366</v>
      </c>
      <c r="AT249" s="149" t="s">
        <v>284</v>
      </c>
      <c r="AU249" s="149" t="s">
        <v>85</v>
      </c>
      <c r="AY249" s="17" t="s">
        <v>282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3366</v>
      </c>
      <c r="BM249" s="149" t="s">
        <v>5840</v>
      </c>
    </row>
    <row r="250" spans="2:65" s="1" customFormat="1" ht="19.5" x14ac:dyDescent="0.2">
      <c r="B250" s="32"/>
      <c r="D250" s="152" t="s">
        <v>3804</v>
      </c>
      <c r="F250" s="198" t="s">
        <v>5106</v>
      </c>
      <c r="I250" s="199"/>
      <c r="L250" s="32"/>
      <c r="M250" s="200"/>
      <c r="T250" s="56"/>
      <c r="AT250" s="17" t="s">
        <v>3804</v>
      </c>
      <c r="AU250" s="17" t="s">
        <v>85</v>
      </c>
    </row>
    <row r="251" spans="2:65" s="1" customFormat="1" ht="16.5" customHeight="1" x14ac:dyDescent="0.2">
      <c r="B251" s="32"/>
      <c r="C251" s="137" t="s">
        <v>758</v>
      </c>
      <c r="D251" s="137" t="s">
        <v>284</v>
      </c>
      <c r="E251" s="138" t="s">
        <v>5107</v>
      </c>
      <c r="F251" s="139" t="s">
        <v>5108</v>
      </c>
      <c r="G251" s="140" t="s">
        <v>792</v>
      </c>
      <c r="H251" s="141">
        <v>1</v>
      </c>
      <c r="I251" s="142"/>
      <c r="J251" s="143">
        <f>ROUND(I251*H251,2)</f>
        <v>0</v>
      </c>
      <c r="K251" s="144"/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3366</v>
      </c>
      <c r="AT251" s="149" t="s">
        <v>284</v>
      </c>
      <c r="AU251" s="149" t="s">
        <v>85</v>
      </c>
      <c r="AY251" s="17" t="s">
        <v>282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3366</v>
      </c>
      <c r="BM251" s="149" t="s">
        <v>5841</v>
      </c>
    </row>
    <row r="252" spans="2:65" s="1" customFormat="1" ht="19.5" x14ac:dyDescent="0.2">
      <c r="B252" s="32"/>
      <c r="D252" s="152" t="s">
        <v>3804</v>
      </c>
      <c r="F252" s="198" t="s">
        <v>5110</v>
      </c>
      <c r="I252" s="199"/>
      <c r="L252" s="32"/>
      <c r="M252" s="201"/>
      <c r="N252" s="195"/>
      <c r="O252" s="195"/>
      <c r="P252" s="195"/>
      <c r="Q252" s="195"/>
      <c r="R252" s="195"/>
      <c r="S252" s="195"/>
      <c r="T252" s="202"/>
      <c r="AT252" s="17" t="s">
        <v>3804</v>
      </c>
      <c r="AU252" s="17" t="s">
        <v>85</v>
      </c>
    </row>
    <row r="253" spans="2:65" s="1" customFormat="1" ht="6.95" customHeight="1" x14ac:dyDescent="0.2">
      <c r="B253" s="44"/>
      <c r="C253" s="45"/>
      <c r="D253" s="45"/>
      <c r="E253" s="45"/>
      <c r="F253" s="45"/>
      <c r="G253" s="45"/>
      <c r="H253" s="45"/>
      <c r="I253" s="45"/>
      <c r="J253" s="45"/>
      <c r="K253" s="45"/>
      <c r="L253" s="32"/>
    </row>
  </sheetData>
  <sheetProtection algorithmName="SHA-512" hashValue="VVj5h1Frr0SUWIS/fhQso/+8ASkaOl7UCSCHFEjj04RA8XS6Z/DOA2OUCZjUE7ZynK16f3Q6/DL3q32sc8KVvw==" saltValue="pSS6nrGUoTqq3ndSpPDBlOYBt9JJnghgmsrtI+riIbokuqmIoeB79GDXtfn3bGqgsZYKAYYJS46hpxt/jV+1bg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139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5639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5842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ROUND(J134,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ROUND((SUM(BE134:BE203)),  2)</f>
        <v>0</v>
      </c>
      <c r="I37" s="96">
        <v>0.21</v>
      </c>
      <c r="J37" s="86">
        <f>ROUND(((SUM(BE134:BE203))*I37),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ROUND((SUM(BF134:BF203)),  2)</f>
        <v>0</v>
      </c>
      <c r="I38" s="96">
        <v>0.15</v>
      </c>
      <c r="J38" s="86">
        <f>ROUND(((SUM(BF134:BF203))*I38),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ROUND((SUM(BG134:BG203)),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ROUND((SUM(BH134:BH203)),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ROUND((SUM(BI134:BI203)),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5639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04h.2 - ESLB - IPŠR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J143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J151</f>
        <v>0</v>
      </c>
      <c r="L106" s="108"/>
    </row>
    <row r="107" spans="2:47" s="9" customFormat="1" ht="19.899999999999999" customHeight="1" x14ac:dyDescent="0.2">
      <c r="B107" s="112"/>
      <c r="D107" s="113" t="s">
        <v>5641</v>
      </c>
      <c r="E107" s="114"/>
      <c r="F107" s="114"/>
      <c r="G107" s="114"/>
      <c r="H107" s="114"/>
      <c r="I107" s="114"/>
      <c r="J107" s="115">
        <f>J152</f>
        <v>0</v>
      </c>
      <c r="L107" s="112"/>
    </row>
    <row r="108" spans="2:47" s="8" customFormat="1" ht="24.95" customHeight="1" x14ac:dyDescent="0.2">
      <c r="B108" s="108"/>
      <c r="D108" s="109" t="s">
        <v>264</v>
      </c>
      <c r="E108" s="110"/>
      <c r="F108" s="110"/>
      <c r="G108" s="110"/>
      <c r="H108" s="110"/>
      <c r="I108" s="110"/>
      <c r="J108" s="111">
        <f>J193</f>
        <v>0</v>
      </c>
      <c r="L108" s="108"/>
    </row>
    <row r="109" spans="2:47" s="9" customFormat="1" ht="19.899999999999999" customHeight="1" x14ac:dyDescent="0.2">
      <c r="B109" s="112"/>
      <c r="D109" s="113" t="s">
        <v>265</v>
      </c>
      <c r="E109" s="114"/>
      <c r="F109" s="114"/>
      <c r="G109" s="114"/>
      <c r="H109" s="114"/>
      <c r="I109" s="114"/>
      <c r="J109" s="115">
        <f>J194</f>
        <v>0</v>
      </c>
      <c r="L109" s="112"/>
    </row>
    <row r="110" spans="2:47" s="9" customFormat="1" ht="19.899999999999999" customHeight="1" x14ac:dyDescent="0.2">
      <c r="B110" s="112"/>
      <c r="D110" s="113" t="s">
        <v>4708</v>
      </c>
      <c r="E110" s="114"/>
      <c r="F110" s="114"/>
      <c r="G110" s="114"/>
      <c r="H110" s="114"/>
      <c r="I110" s="114"/>
      <c r="J110" s="115">
        <f>J197</f>
        <v>0</v>
      </c>
      <c r="L110" s="112"/>
    </row>
    <row r="111" spans="2:47" s="1" customFormat="1" ht="21.75" customHeight="1" x14ac:dyDescent="0.2">
      <c r="B111" s="32"/>
      <c r="L111" s="32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 x14ac:dyDescent="0.2">
      <c r="B117" s="32"/>
      <c r="C117" s="21" t="s">
        <v>267</v>
      </c>
      <c r="L117" s="32"/>
    </row>
    <row r="118" spans="2:12" s="1" customFormat="1" ht="6.95" customHeight="1" x14ac:dyDescent="0.2">
      <c r="B118" s="32"/>
      <c r="L118" s="32"/>
    </row>
    <row r="119" spans="2:12" s="1" customFormat="1" ht="12" customHeight="1" x14ac:dyDescent="0.2">
      <c r="B119" s="32"/>
      <c r="C119" s="27" t="s">
        <v>16</v>
      </c>
      <c r="L119" s="32"/>
    </row>
    <row r="120" spans="2:12" s="1" customFormat="1" ht="16.5" customHeight="1" x14ac:dyDescent="0.2">
      <c r="B120" s="32"/>
      <c r="E120" s="254" t="str">
        <f>E7</f>
        <v>MŠ Vokovická</v>
      </c>
      <c r="F120" s="255"/>
      <c r="G120" s="255"/>
      <c r="H120" s="255"/>
      <c r="L120" s="32"/>
    </row>
    <row r="121" spans="2:12" ht="12" customHeight="1" x14ac:dyDescent="0.2">
      <c r="B121" s="20"/>
      <c r="C121" s="27" t="s">
        <v>226</v>
      </c>
      <c r="L121" s="20"/>
    </row>
    <row r="122" spans="2:12" ht="16.5" customHeight="1" x14ac:dyDescent="0.2">
      <c r="B122" s="20"/>
      <c r="E122" s="254" t="s">
        <v>227</v>
      </c>
      <c r="F122" s="238"/>
      <c r="G122" s="238"/>
      <c r="H122" s="238"/>
      <c r="L122" s="20"/>
    </row>
    <row r="123" spans="2:12" ht="12" customHeight="1" x14ac:dyDescent="0.2">
      <c r="B123" s="20"/>
      <c r="C123" s="27" t="s">
        <v>228</v>
      </c>
      <c r="L123" s="20"/>
    </row>
    <row r="124" spans="2:12" s="1" customFormat="1" ht="16.5" customHeight="1" x14ac:dyDescent="0.2">
      <c r="B124" s="32"/>
      <c r="E124" s="218" t="s">
        <v>5639</v>
      </c>
      <c r="F124" s="253"/>
      <c r="G124" s="253"/>
      <c r="H124" s="253"/>
      <c r="L124" s="32"/>
    </row>
    <row r="125" spans="2:12" s="1" customFormat="1" ht="12" customHeight="1" x14ac:dyDescent="0.2">
      <c r="B125" s="32"/>
      <c r="C125" s="27" t="s">
        <v>4192</v>
      </c>
      <c r="L125" s="32"/>
    </row>
    <row r="126" spans="2:12" s="1" customFormat="1" ht="16.5" customHeight="1" x14ac:dyDescent="0.2">
      <c r="B126" s="32"/>
      <c r="E126" s="231" t="str">
        <f>E13</f>
        <v>04h.2 - ESLB - IPŠR</v>
      </c>
      <c r="F126" s="253"/>
      <c r="G126" s="253"/>
      <c r="H126" s="253"/>
      <c r="L126" s="32"/>
    </row>
    <row r="127" spans="2:12" s="1" customFormat="1" ht="6.95" customHeight="1" x14ac:dyDescent="0.2">
      <c r="B127" s="32"/>
      <c r="L127" s="32"/>
    </row>
    <row r="128" spans="2:12" s="1" customFormat="1" ht="12" customHeight="1" x14ac:dyDescent="0.2">
      <c r="B128" s="32"/>
      <c r="C128" s="27" t="s">
        <v>20</v>
      </c>
      <c r="F128" s="25" t="str">
        <f>F16</f>
        <v>Vokovice, p.č. 1281/256, 1281/257</v>
      </c>
      <c r="I128" s="27" t="s">
        <v>22</v>
      </c>
      <c r="J128" s="52" t="str">
        <f>IF(J16="","",J16)</f>
        <v>21. 2. 2023</v>
      </c>
      <c r="L128" s="32"/>
    </row>
    <row r="129" spans="2:65" s="1" customFormat="1" ht="6.95" customHeight="1" x14ac:dyDescent="0.2">
      <c r="B129" s="32"/>
      <c r="L129" s="32"/>
    </row>
    <row r="130" spans="2:65" s="1" customFormat="1" ht="25.7" customHeight="1" x14ac:dyDescent="0.2">
      <c r="B130" s="32"/>
      <c r="C130" s="27" t="s">
        <v>24</v>
      </c>
      <c r="F130" s="25" t="str">
        <f>E19</f>
        <v>Městská část Praha 6, Čs. Armády 601/23</v>
      </c>
      <c r="I130" s="27" t="s">
        <v>30</v>
      </c>
      <c r="J130" s="30" t="str">
        <f>E25</f>
        <v>ra15 a.s., ATELIER SEVER s.r.o.</v>
      </c>
      <c r="L130" s="32"/>
    </row>
    <row r="131" spans="2:65" s="1" customFormat="1" ht="15.2" customHeight="1" x14ac:dyDescent="0.2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Ecoten s.r.o.</v>
      </c>
      <c r="L131" s="32"/>
    </row>
    <row r="132" spans="2:65" s="1" customFormat="1" ht="10.35" customHeight="1" x14ac:dyDescent="0.2">
      <c r="B132" s="32"/>
      <c r="L132" s="32"/>
    </row>
    <row r="133" spans="2:65" s="10" customFormat="1" ht="29.25" customHeight="1" x14ac:dyDescent="0.2">
      <c r="B133" s="116"/>
      <c r="C133" s="117" t="s">
        <v>268</v>
      </c>
      <c r="D133" s="118" t="s">
        <v>61</v>
      </c>
      <c r="E133" s="118" t="s">
        <v>57</v>
      </c>
      <c r="F133" s="118" t="s">
        <v>58</v>
      </c>
      <c r="G133" s="118" t="s">
        <v>269</v>
      </c>
      <c r="H133" s="118" t="s">
        <v>270</v>
      </c>
      <c r="I133" s="118" t="s">
        <v>271</v>
      </c>
      <c r="J133" s="119" t="s">
        <v>232</v>
      </c>
      <c r="K133" s="120" t="s">
        <v>272</v>
      </c>
      <c r="L133" s="116"/>
      <c r="M133" s="59" t="s">
        <v>1</v>
      </c>
      <c r="N133" s="60" t="s">
        <v>40</v>
      </c>
      <c r="O133" s="60" t="s">
        <v>273</v>
      </c>
      <c r="P133" s="60" t="s">
        <v>274</v>
      </c>
      <c r="Q133" s="60" t="s">
        <v>275</v>
      </c>
      <c r="R133" s="60" t="s">
        <v>276</v>
      </c>
      <c r="S133" s="60" t="s">
        <v>277</v>
      </c>
      <c r="T133" s="61" t="s">
        <v>278</v>
      </c>
    </row>
    <row r="134" spans="2:65" s="1" customFormat="1" ht="22.9" customHeight="1" x14ac:dyDescent="0.25">
      <c r="B134" s="32"/>
      <c r="C134" s="64" t="s">
        <v>279</v>
      </c>
      <c r="J134" s="121">
        <f>BK134</f>
        <v>0</v>
      </c>
      <c r="L134" s="32"/>
      <c r="M134" s="62"/>
      <c r="N134" s="53"/>
      <c r="O134" s="53"/>
      <c r="P134" s="122">
        <f>P135+P142+P151+P193</f>
        <v>0</v>
      </c>
      <c r="Q134" s="53"/>
      <c r="R134" s="122">
        <f>R135+R142+R151+R193</f>
        <v>5.1700000000000003E-2</v>
      </c>
      <c r="S134" s="53"/>
      <c r="T134" s="123">
        <f>T135+T142+T151+T193</f>
        <v>0.2</v>
      </c>
      <c r="AT134" s="17" t="s">
        <v>75</v>
      </c>
      <c r="AU134" s="17" t="s">
        <v>234</v>
      </c>
      <c r="BK134" s="124">
        <f>BK135+BK142+BK151+BK193</f>
        <v>0</v>
      </c>
    </row>
    <row r="135" spans="2:65" s="11" customFormat="1" ht="25.9" customHeight="1" x14ac:dyDescent="0.2">
      <c r="B135" s="125"/>
      <c r="D135" s="126" t="s">
        <v>75</v>
      </c>
      <c r="E135" s="127" t="s">
        <v>280</v>
      </c>
      <c r="F135" s="127" t="s">
        <v>281</v>
      </c>
      <c r="I135" s="128"/>
      <c r="J135" s="129">
        <f>BK135</f>
        <v>0</v>
      </c>
      <c r="L135" s="125"/>
      <c r="M135" s="130"/>
      <c r="P135" s="131">
        <f>P136+P140</f>
        <v>0</v>
      </c>
      <c r="R135" s="131">
        <f>R136+R140</f>
        <v>2.5000000000000001E-3</v>
      </c>
      <c r="T135" s="132">
        <f>T136+T140</f>
        <v>0.2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BK136+BK140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356</v>
      </c>
      <c r="F136" s="135" t="s">
        <v>1315</v>
      </c>
      <c r="I136" s="128"/>
      <c r="J136" s="136">
        <f>BK136</f>
        <v>0</v>
      </c>
      <c r="L136" s="125"/>
      <c r="M136" s="130"/>
      <c r="P136" s="131">
        <f>SUM(P137:P139)</f>
        <v>0</v>
      </c>
      <c r="R136" s="131">
        <f>SUM(R137:R139)</f>
        <v>2.5000000000000001E-3</v>
      </c>
      <c r="T136" s="132">
        <f>SUM(T137:T139)</f>
        <v>0.2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SUM(BK137:BK139)</f>
        <v>0</v>
      </c>
    </row>
    <row r="137" spans="2:65" s="1" customFormat="1" ht="21.75" customHeight="1" x14ac:dyDescent="0.2">
      <c r="B137" s="32"/>
      <c r="C137" s="137" t="s">
        <v>83</v>
      </c>
      <c r="D137" s="137" t="s">
        <v>284</v>
      </c>
      <c r="E137" s="138" t="s">
        <v>4709</v>
      </c>
      <c r="F137" s="139" t="s">
        <v>4710</v>
      </c>
      <c r="G137" s="140" t="s">
        <v>471</v>
      </c>
      <c r="H137" s="141">
        <v>50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2.0000000000000002E-5</v>
      </c>
      <c r="R137" s="147">
        <f>Q137*H137</f>
        <v>1E-3</v>
      </c>
      <c r="S137" s="147">
        <v>2E-3</v>
      </c>
      <c r="T137" s="148">
        <f>S137*H137</f>
        <v>0.1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5843</v>
      </c>
    </row>
    <row r="138" spans="2:65" s="1" customFormat="1" ht="24.2" customHeight="1" x14ac:dyDescent="0.2">
      <c r="B138" s="32"/>
      <c r="C138" s="137" t="s">
        <v>85</v>
      </c>
      <c r="D138" s="137" t="s">
        <v>284</v>
      </c>
      <c r="E138" s="138" t="s">
        <v>4712</v>
      </c>
      <c r="F138" s="139" t="s">
        <v>4713</v>
      </c>
      <c r="G138" s="140" t="s">
        <v>471</v>
      </c>
      <c r="H138" s="141">
        <v>50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2.0000000000000002E-5</v>
      </c>
      <c r="R138" s="147">
        <f>Q138*H138</f>
        <v>1E-3</v>
      </c>
      <c r="S138" s="147">
        <v>1E-3</v>
      </c>
      <c r="T138" s="148">
        <f>S138*H138</f>
        <v>0.05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5844</v>
      </c>
    </row>
    <row r="139" spans="2:65" s="1" customFormat="1" ht="24.2" customHeight="1" x14ac:dyDescent="0.2">
      <c r="B139" s="32"/>
      <c r="C139" s="137" t="s">
        <v>105</v>
      </c>
      <c r="D139" s="137" t="s">
        <v>284</v>
      </c>
      <c r="E139" s="138" t="s">
        <v>4715</v>
      </c>
      <c r="F139" s="139" t="s">
        <v>4716</v>
      </c>
      <c r="G139" s="140" t="s">
        <v>471</v>
      </c>
      <c r="H139" s="141">
        <v>25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5.0000000000000001E-4</v>
      </c>
      <c r="S139" s="147">
        <v>2E-3</v>
      </c>
      <c r="T139" s="148">
        <f>S139*H139</f>
        <v>0.05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5845</v>
      </c>
    </row>
    <row r="140" spans="2:65" s="11" customFormat="1" ht="22.9" customHeight="1" x14ac:dyDescent="0.2">
      <c r="B140" s="125"/>
      <c r="D140" s="126" t="s">
        <v>75</v>
      </c>
      <c r="E140" s="135" t="s">
        <v>4718</v>
      </c>
      <c r="F140" s="135" t="s">
        <v>4719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83</v>
      </c>
      <c r="AT140" s="133" t="s">
        <v>75</v>
      </c>
      <c r="AU140" s="133" t="s">
        <v>83</v>
      </c>
      <c r="AY140" s="126" t="s">
        <v>282</v>
      </c>
      <c r="BK140" s="134">
        <f>BK141</f>
        <v>0</v>
      </c>
    </row>
    <row r="141" spans="2:65" s="1" customFormat="1" ht="24.2" customHeight="1" x14ac:dyDescent="0.2">
      <c r="B141" s="32"/>
      <c r="C141" s="137" t="s">
        <v>288</v>
      </c>
      <c r="D141" s="137" t="s">
        <v>284</v>
      </c>
      <c r="E141" s="138" t="s">
        <v>4720</v>
      </c>
      <c r="F141" s="139" t="s">
        <v>4721</v>
      </c>
      <c r="G141" s="140" t="s">
        <v>376</v>
      </c>
      <c r="H141" s="141">
        <v>0.2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5846</v>
      </c>
    </row>
    <row r="142" spans="2:65" s="11" customFormat="1" ht="25.9" customHeight="1" x14ac:dyDescent="0.2">
      <c r="B142" s="125"/>
      <c r="D142" s="126" t="s">
        <v>75</v>
      </c>
      <c r="E142" s="127" t="s">
        <v>1431</v>
      </c>
      <c r="F142" s="127" t="s">
        <v>1432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4.8500000000000001E-2</v>
      </c>
      <c r="T142" s="132">
        <f>T143</f>
        <v>0</v>
      </c>
      <c r="AR142" s="126" t="s">
        <v>85</v>
      </c>
      <c r="AT142" s="133" t="s">
        <v>75</v>
      </c>
      <c r="AU142" s="133" t="s">
        <v>76</v>
      </c>
      <c r="AY142" s="126" t="s">
        <v>282</v>
      </c>
      <c r="BK142" s="134">
        <f>BK143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4723</v>
      </c>
      <c r="F143" s="135" t="s">
        <v>4724</v>
      </c>
      <c r="I143" s="128"/>
      <c r="J143" s="136">
        <f>BK143</f>
        <v>0</v>
      </c>
      <c r="L143" s="125"/>
      <c r="M143" s="130"/>
      <c r="P143" s="131">
        <f>SUM(P144:P150)</f>
        <v>0</v>
      </c>
      <c r="R143" s="131">
        <f>SUM(R144:R150)</f>
        <v>4.8500000000000001E-2</v>
      </c>
      <c r="T143" s="132">
        <f>SUM(T144:T150)</f>
        <v>0</v>
      </c>
      <c r="AR143" s="126" t="s">
        <v>85</v>
      </c>
      <c r="AT143" s="133" t="s">
        <v>75</v>
      </c>
      <c r="AU143" s="133" t="s">
        <v>83</v>
      </c>
      <c r="AY143" s="126" t="s">
        <v>282</v>
      </c>
      <c r="BK143" s="134">
        <f>SUM(BK144:BK150)</f>
        <v>0</v>
      </c>
    </row>
    <row r="144" spans="2:65" s="1" customFormat="1" ht="24.2" customHeight="1" x14ac:dyDescent="0.2">
      <c r="B144" s="32"/>
      <c r="C144" s="137" t="s">
        <v>330</v>
      </c>
      <c r="D144" s="137" t="s">
        <v>284</v>
      </c>
      <c r="E144" s="138" t="s">
        <v>4743</v>
      </c>
      <c r="F144" s="139" t="s">
        <v>4744</v>
      </c>
      <c r="G144" s="140" t="s">
        <v>471</v>
      </c>
      <c r="H144" s="141">
        <v>400</v>
      </c>
      <c r="I144" s="142"/>
      <c r="J144" s="143">
        <f t="shared" ref="J144:J149" si="0">ROUND(I144*H144,2)</f>
        <v>0</v>
      </c>
      <c r="K144" s="144"/>
      <c r="L144" s="32"/>
      <c r="M144" s="145" t="s">
        <v>1</v>
      </c>
      <c r="N144" s="146" t="s">
        <v>41</v>
      </c>
      <c r="P144" s="147">
        <f t="shared" ref="P144:P149" si="1">O144*H144</f>
        <v>0</v>
      </c>
      <c r="Q144" s="147">
        <v>0</v>
      </c>
      <c r="R144" s="147">
        <f t="shared" ref="R144:R149" si="2">Q144*H144</f>
        <v>0</v>
      </c>
      <c r="S144" s="147">
        <v>0</v>
      </c>
      <c r="T144" s="148">
        <f t="shared" ref="T144:T149" si="3">S144*H144</f>
        <v>0</v>
      </c>
      <c r="AR144" s="149" t="s">
        <v>199</v>
      </c>
      <c r="AT144" s="149" t="s">
        <v>284</v>
      </c>
      <c r="AU144" s="149" t="s">
        <v>85</v>
      </c>
      <c r="AY144" s="17" t="s">
        <v>282</v>
      </c>
      <c r="BE144" s="150">
        <f t="shared" ref="BE144:BE149" si="4">IF(N144="základní",J144,0)</f>
        <v>0</v>
      </c>
      <c r="BF144" s="150">
        <f t="shared" ref="BF144:BF149" si="5">IF(N144="snížená",J144,0)</f>
        <v>0</v>
      </c>
      <c r="BG144" s="150">
        <f t="shared" ref="BG144:BG149" si="6">IF(N144="zákl. přenesená",J144,0)</f>
        <v>0</v>
      </c>
      <c r="BH144" s="150">
        <f t="shared" ref="BH144:BH149" si="7">IF(N144="sníž. přenesená",J144,0)</f>
        <v>0</v>
      </c>
      <c r="BI144" s="150">
        <f t="shared" ref="BI144:BI149" si="8">IF(N144="nulová",J144,0)</f>
        <v>0</v>
      </c>
      <c r="BJ144" s="17" t="s">
        <v>83</v>
      </c>
      <c r="BK144" s="150">
        <f t="shared" ref="BK144:BK149" si="9">ROUND(I144*H144,2)</f>
        <v>0</v>
      </c>
      <c r="BL144" s="17" t="s">
        <v>199</v>
      </c>
      <c r="BM144" s="149" t="s">
        <v>5847</v>
      </c>
    </row>
    <row r="145" spans="2:65" s="1" customFormat="1" ht="21.75" customHeight="1" x14ac:dyDescent="0.2">
      <c r="B145" s="32"/>
      <c r="C145" s="179" t="s">
        <v>338</v>
      </c>
      <c r="D145" s="179" t="s">
        <v>1020</v>
      </c>
      <c r="E145" s="180" t="s">
        <v>4746</v>
      </c>
      <c r="F145" s="181" t="s">
        <v>4747</v>
      </c>
      <c r="G145" s="182" t="s">
        <v>471</v>
      </c>
      <c r="H145" s="183">
        <v>400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47">
        <f t="shared" si="1"/>
        <v>0</v>
      </c>
      <c r="Q145" s="147">
        <v>6.9999999999999994E-5</v>
      </c>
      <c r="R145" s="147">
        <f t="shared" si="2"/>
        <v>2.7999999999999997E-2</v>
      </c>
      <c r="S145" s="147">
        <v>0</v>
      </c>
      <c r="T145" s="148">
        <f t="shared" si="3"/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199</v>
      </c>
      <c r="BM145" s="149" t="s">
        <v>5848</v>
      </c>
    </row>
    <row r="146" spans="2:65" s="1" customFormat="1" ht="24.2" customHeight="1" x14ac:dyDescent="0.2">
      <c r="B146" s="32"/>
      <c r="C146" s="137" t="s">
        <v>343</v>
      </c>
      <c r="D146" s="137" t="s">
        <v>284</v>
      </c>
      <c r="E146" s="138" t="s">
        <v>4753</v>
      </c>
      <c r="F146" s="139" t="s">
        <v>4754</v>
      </c>
      <c r="G146" s="140" t="s">
        <v>471</v>
      </c>
      <c r="H146" s="141">
        <v>100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199</v>
      </c>
      <c r="AT146" s="149" t="s">
        <v>284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199</v>
      </c>
      <c r="BM146" s="149" t="s">
        <v>5849</v>
      </c>
    </row>
    <row r="147" spans="2:65" s="1" customFormat="1" ht="21.75" customHeight="1" x14ac:dyDescent="0.2">
      <c r="B147" s="32"/>
      <c r="C147" s="179" t="s">
        <v>350</v>
      </c>
      <c r="D147" s="179" t="s">
        <v>1020</v>
      </c>
      <c r="E147" s="180" t="s">
        <v>4756</v>
      </c>
      <c r="F147" s="181" t="s">
        <v>4757</v>
      </c>
      <c r="G147" s="182" t="s">
        <v>471</v>
      </c>
      <c r="H147" s="183">
        <v>100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41</v>
      </c>
      <c r="P147" s="147">
        <f t="shared" si="1"/>
        <v>0</v>
      </c>
      <c r="Q147" s="147">
        <v>2.0000000000000001E-4</v>
      </c>
      <c r="R147" s="147">
        <f t="shared" si="2"/>
        <v>0.02</v>
      </c>
      <c r="S147" s="147">
        <v>0</v>
      </c>
      <c r="T147" s="148">
        <f t="shared" si="3"/>
        <v>0</v>
      </c>
      <c r="AR147" s="149" t="s">
        <v>498</v>
      </c>
      <c r="AT147" s="149" t="s">
        <v>1020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199</v>
      </c>
      <c r="BM147" s="149" t="s">
        <v>5850</v>
      </c>
    </row>
    <row r="148" spans="2:65" s="1" customFormat="1" ht="16.5" customHeight="1" x14ac:dyDescent="0.2">
      <c r="B148" s="32"/>
      <c r="C148" s="137" t="s">
        <v>356</v>
      </c>
      <c r="D148" s="137" t="s">
        <v>284</v>
      </c>
      <c r="E148" s="138" t="s">
        <v>4767</v>
      </c>
      <c r="F148" s="139" t="s">
        <v>4768</v>
      </c>
      <c r="G148" s="140" t="s">
        <v>613</v>
      </c>
      <c r="H148" s="141">
        <v>10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199</v>
      </c>
      <c r="AT148" s="149" t="s">
        <v>284</v>
      </c>
      <c r="AU148" s="149" t="s">
        <v>85</v>
      </c>
      <c r="AY148" s="17" t="s">
        <v>282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199</v>
      </c>
      <c r="BM148" s="149" t="s">
        <v>5851</v>
      </c>
    </row>
    <row r="149" spans="2:65" s="1" customFormat="1" ht="24.2" customHeight="1" x14ac:dyDescent="0.2">
      <c r="B149" s="32"/>
      <c r="C149" s="179" t="s">
        <v>361</v>
      </c>
      <c r="D149" s="179" t="s">
        <v>1020</v>
      </c>
      <c r="E149" s="180" t="s">
        <v>4770</v>
      </c>
      <c r="F149" s="181" t="s">
        <v>4771</v>
      </c>
      <c r="G149" s="182" t="s">
        <v>613</v>
      </c>
      <c r="H149" s="183">
        <v>10</v>
      </c>
      <c r="I149" s="184"/>
      <c r="J149" s="185">
        <f t="shared" si="0"/>
        <v>0</v>
      </c>
      <c r="K149" s="186"/>
      <c r="L149" s="187"/>
      <c r="M149" s="188" t="s">
        <v>1</v>
      </c>
      <c r="N149" s="189" t="s">
        <v>41</v>
      </c>
      <c r="P149" s="147">
        <f t="shared" si="1"/>
        <v>0</v>
      </c>
      <c r="Q149" s="147">
        <v>5.0000000000000002E-5</v>
      </c>
      <c r="R149" s="147">
        <f t="shared" si="2"/>
        <v>5.0000000000000001E-4</v>
      </c>
      <c r="S149" s="147">
        <v>0</v>
      </c>
      <c r="T149" s="148">
        <f t="shared" si="3"/>
        <v>0</v>
      </c>
      <c r="AR149" s="149" t="s">
        <v>498</v>
      </c>
      <c r="AT149" s="149" t="s">
        <v>1020</v>
      </c>
      <c r="AU149" s="149" t="s">
        <v>85</v>
      </c>
      <c r="AY149" s="17" t="s">
        <v>282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199</v>
      </c>
      <c r="BM149" s="149" t="s">
        <v>5852</v>
      </c>
    </row>
    <row r="150" spans="2:65" s="1" customFormat="1" ht="29.25" x14ac:dyDescent="0.2">
      <c r="B150" s="32"/>
      <c r="D150" s="152" t="s">
        <v>3804</v>
      </c>
      <c r="F150" s="198" t="s">
        <v>4773</v>
      </c>
      <c r="I150" s="199"/>
      <c r="L150" s="32"/>
      <c r="M150" s="200"/>
      <c r="T150" s="56"/>
      <c r="AT150" s="17" t="s">
        <v>3804</v>
      </c>
      <c r="AU150" s="17" t="s">
        <v>85</v>
      </c>
    </row>
    <row r="151" spans="2:65" s="11" customFormat="1" ht="25.9" customHeight="1" x14ac:dyDescent="0.2">
      <c r="B151" s="125"/>
      <c r="D151" s="126" t="s">
        <v>75</v>
      </c>
      <c r="E151" s="127" t="s">
        <v>1020</v>
      </c>
      <c r="F151" s="127" t="s">
        <v>5082</v>
      </c>
      <c r="I151" s="128"/>
      <c r="J151" s="129">
        <f>BK151</f>
        <v>0</v>
      </c>
      <c r="L151" s="125"/>
      <c r="M151" s="130"/>
      <c r="P151" s="131">
        <f>P152</f>
        <v>0</v>
      </c>
      <c r="R151" s="131">
        <f>R152</f>
        <v>7.000000000000001E-4</v>
      </c>
      <c r="T151" s="132">
        <f>T152</f>
        <v>0</v>
      </c>
      <c r="AR151" s="126" t="s">
        <v>105</v>
      </c>
      <c r="AT151" s="133" t="s">
        <v>75</v>
      </c>
      <c r="AU151" s="133" t="s">
        <v>76</v>
      </c>
      <c r="AY151" s="126" t="s">
        <v>282</v>
      </c>
      <c r="BK151" s="134">
        <f>BK152</f>
        <v>0</v>
      </c>
    </row>
    <row r="152" spans="2:65" s="11" customFormat="1" ht="22.9" customHeight="1" x14ac:dyDescent="0.2">
      <c r="B152" s="125"/>
      <c r="D152" s="126" t="s">
        <v>75</v>
      </c>
      <c r="E152" s="135" t="s">
        <v>5674</v>
      </c>
      <c r="F152" s="135" t="s">
        <v>5675</v>
      </c>
      <c r="I152" s="128"/>
      <c r="J152" s="136">
        <f>BK152</f>
        <v>0</v>
      </c>
      <c r="L152" s="125"/>
      <c r="M152" s="130"/>
      <c r="P152" s="131">
        <f>SUM(P153:P192)</f>
        <v>0</v>
      </c>
      <c r="R152" s="131">
        <f>SUM(R153:R192)</f>
        <v>7.000000000000001E-4</v>
      </c>
      <c r="T152" s="132">
        <f>SUM(T153:T192)</f>
        <v>0</v>
      </c>
      <c r="AR152" s="126" t="s">
        <v>105</v>
      </c>
      <c r="AT152" s="133" t="s">
        <v>75</v>
      </c>
      <c r="AU152" s="133" t="s">
        <v>83</v>
      </c>
      <c r="AY152" s="126" t="s">
        <v>282</v>
      </c>
      <c r="BK152" s="134">
        <f>SUM(BK153:BK192)</f>
        <v>0</v>
      </c>
    </row>
    <row r="153" spans="2:65" s="1" customFormat="1" ht="24.2" customHeight="1" x14ac:dyDescent="0.2">
      <c r="B153" s="32"/>
      <c r="C153" s="137" t="s">
        <v>185</v>
      </c>
      <c r="D153" s="137" t="s">
        <v>284</v>
      </c>
      <c r="E153" s="138" t="s">
        <v>5682</v>
      </c>
      <c r="F153" s="139" t="s">
        <v>5683</v>
      </c>
      <c r="G153" s="140" t="s">
        <v>471</v>
      </c>
      <c r="H153" s="141">
        <v>500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679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679</v>
      </c>
      <c r="BM153" s="149" t="s">
        <v>5853</v>
      </c>
    </row>
    <row r="154" spans="2:65" s="1" customFormat="1" ht="39" x14ac:dyDescent="0.2">
      <c r="B154" s="32"/>
      <c r="D154" s="152" t="s">
        <v>3804</v>
      </c>
      <c r="F154" s="198" t="s">
        <v>5685</v>
      </c>
      <c r="I154" s="199"/>
      <c r="L154" s="32"/>
      <c r="M154" s="200"/>
      <c r="T154" s="56"/>
      <c r="AT154" s="17" t="s">
        <v>3804</v>
      </c>
      <c r="AU154" s="17" t="s">
        <v>85</v>
      </c>
    </row>
    <row r="155" spans="2:65" s="1" customFormat="1" ht="24.2" customHeight="1" x14ac:dyDescent="0.2">
      <c r="B155" s="32"/>
      <c r="C155" s="179" t="s">
        <v>188</v>
      </c>
      <c r="D155" s="179" t="s">
        <v>1020</v>
      </c>
      <c r="E155" s="180" t="s">
        <v>5854</v>
      </c>
      <c r="F155" s="181" t="s">
        <v>5855</v>
      </c>
      <c r="G155" s="182" t="s">
        <v>471</v>
      </c>
      <c r="H155" s="183">
        <v>500</v>
      </c>
      <c r="I155" s="184"/>
      <c r="J155" s="185">
        <f t="shared" ref="J155:J161" si="10">ROUND(I155*H155,2)</f>
        <v>0</v>
      </c>
      <c r="K155" s="186"/>
      <c r="L155" s="187"/>
      <c r="M155" s="188" t="s">
        <v>1</v>
      </c>
      <c r="N155" s="189" t="s">
        <v>41</v>
      </c>
      <c r="P155" s="147">
        <f t="shared" ref="P155:P161" si="11">O155*H155</f>
        <v>0</v>
      </c>
      <c r="Q155" s="147">
        <v>0</v>
      </c>
      <c r="R155" s="147">
        <f t="shared" ref="R155:R161" si="12">Q155*H155</f>
        <v>0</v>
      </c>
      <c r="S155" s="147">
        <v>0</v>
      </c>
      <c r="T155" s="148">
        <f t="shared" ref="T155:T161" si="13">S155*H155</f>
        <v>0</v>
      </c>
      <c r="AR155" s="149" t="s">
        <v>1802</v>
      </c>
      <c r="AT155" s="149" t="s">
        <v>1020</v>
      </c>
      <c r="AU155" s="149" t="s">
        <v>85</v>
      </c>
      <c r="AY155" s="17" t="s">
        <v>282</v>
      </c>
      <c r="BE155" s="150">
        <f t="shared" ref="BE155:BE161" si="14">IF(N155="základní",J155,0)</f>
        <v>0</v>
      </c>
      <c r="BF155" s="150">
        <f t="shared" ref="BF155:BF161" si="15">IF(N155="snížená",J155,0)</f>
        <v>0</v>
      </c>
      <c r="BG155" s="150">
        <f t="shared" ref="BG155:BG161" si="16">IF(N155="zákl. přenesená",J155,0)</f>
        <v>0</v>
      </c>
      <c r="BH155" s="150">
        <f t="shared" ref="BH155:BH161" si="17">IF(N155="sníž. přenesená",J155,0)</f>
        <v>0</v>
      </c>
      <c r="BI155" s="150">
        <f t="shared" ref="BI155:BI161" si="18">IF(N155="nulová",J155,0)</f>
        <v>0</v>
      </c>
      <c r="BJ155" s="17" t="s">
        <v>83</v>
      </c>
      <c r="BK155" s="150">
        <f t="shared" ref="BK155:BK161" si="19">ROUND(I155*H155,2)</f>
        <v>0</v>
      </c>
      <c r="BL155" s="17" t="s">
        <v>679</v>
      </c>
      <c r="BM155" s="149" t="s">
        <v>5856</v>
      </c>
    </row>
    <row r="156" spans="2:65" s="1" customFormat="1" ht="24.2" customHeight="1" x14ac:dyDescent="0.2">
      <c r="B156" s="32"/>
      <c r="C156" s="179" t="s">
        <v>191</v>
      </c>
      <c r="D156" s="179" t="s">
        <v>1020</v>
      </c>
      <c r="E156" s="180" t="s">
        <v>5857</v>
      </c>
      <c r="F156" s="181" t="s">
        <v>5858</v>
      </c>
      <c r="G156" s="182" t="s">
        <v>613</v>
      </c>
      <c r="H156" s="183">
        <v>17</v>
      </c>
      <c r="I156" s="184"/>
      <c r="J156" s="185">
        <f t="shared" si="10"/>
        <v>0</v>
      </c>
      <c r="K156" s="186"/>
      <c r="L156" s="187"/>
      <c r="M156" s="188" t="s">
        <v>1</v>
      </c>
      <c r="N156" s="189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1802</v>
      </c>
      <c r="AT156" s="149" t="s">
        <v>1020</v>
      </c>
      <c r="AU156" s="149" t="s">
        <v>85</v>
      </c>
      <c r="AY156" s="17" t="s">
        <v>282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679</v>
      </c>
      <c r="BM156" s="149" t="s">
        <v>5859</v>
      </c>
    </row>
    <row r="157" spans="2:65" s="1" customFormat="1" ht="24.2" customHeight="1" x14ac:dyDescent="0.2">
      <c r="B157" s="32"/>
      <c r="C157" s="179" t="s">
        <v>194</v>
      </c>
      <c r="D157" s="179" t="s">
        <v>1020</v>
      </c>
      <c r="E157" s="180" t="s">
        <v>5860</v>
      </c>
      <c r="F157" s="181" t="s">
        <v>5861</v>
      </c>
      <c r="G157" s="182" t="s">
        <v>613</v>
      </c>
      <c r="H157" s="183">
        <v>2</v>
      </c>
      <c r="I157" s="184"/>
      <c r="J157" s="185">
        <f t="shared" si="10"/>
        <v>0</v>
      </c>
      <c r="K157" s="186"/>
      <c r="L157" s="187"/>
      <c r="M157" s="188" t="s">
        <v>1</v>
      </c>
      <c r="N157" s="189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1802</v>
      </c>
      <c r="AT157" s="149" t="s">
        <v>1020</v>
      </c>
      <c r="AU157" s="149" t="s">
        <v>85</v>
      </c>
      <c r="AY157" s="17" t="s">
        <v>282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679</v>
      </c>
      <c r="BM157" s="149" t="s">
        <v>5862</v>
      </c>
    </row>
    <row r="158" spans="2:65" s="1" customFormat="1" ht="24.2" customHeight="1" x14ac:dyDescent="0.2">
      <c r="B158" s="32"/>
      <c r="C158" s="179" t="s">
        <v>8</v>
      </c>
      <c r="D158" s="179" t="s">
        <v>1020</v>
      </c>
      <c r="E158" s="180" t="s">
        <v>5863</v>
      </c>
      <c r="F158" s="181" t="s">
        <v>5864</v>
      </c>
      <c r="G158" s="182" t="s">
        <v>613</v>
      </c>
      <c r="H158" s="183">
        <v>2</v>
      </c>
      <c r="I158" s="184"/>
      <c r="J158" s="185">
        <f t="shared" si="10"/>
        <v>0</v>
      </c>
      <c r="K158" s="186"/>
      <c r="L158" s="187"/>
      <c r="M158" s="188" t="s">
        <v>1</v>
      </c>
      <c r="N158" s="189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1802</v>
      </c>
      <c r="AT158" s="149" t="s">
        <v>1020</v>
      </c>
      <c r="AU158" s="149" t="s">
        <v>85</v>
      </c>
      <c r="AY158" s="17" t="s">
        <v>282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679</v>
      </c>
      <c r="BM158" s="149" t="s">
        <v>5865</v>
      </c>
    </row>
    <row r="159" spans="2:65" s="1" customFormat="1" ht="24.2" customHeight="1" x14ac:dyDescent="0.2">
      <c r="B159" s="32"/>
      <c r="C159" s="137" t="s">
        <v>199</v>
      </c>
      <c r="D159" s="137" t="s">
        <v>284</v>
      </c>
      <c r="E159" s="138" t="s">
        <v>5866</v>
      </c>
      <c r="F159" s="139" t="s">
        <v>5867</v>
      </c>
      <c r="G159" s="140" t="s">
        <v>613</v>
      </c>
      <c r="H159" s="141">
        <v>1</v>
      </c>
      <c r="I159" s="142"/>
      <c r="J159" s="143">
        <f t="shared" si="10"/>
        <v>0</v>
      </c>
      <c r="K159" s="144"/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679</v>
      </c>
      <c r="AT159" s="149" t="s">
        <v>284</v>
      </c>
      <c r="AU159" s="149" t="s">
        <v>85</v>
      </c>
      <c r="AY159" s="17" t="s">
        <v>282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679</v>
      </c>
      <c r="BM159" s="149" t="s">
        <v>5868</v>
      </c>
    </row>
    <row r="160" spans="2:65" s="1" customFormat="1" ht="24.2" customHeight="1" x14ac:dyDescent="0.2">
      <c r="B160" s="32"/>
      <c r="C160" s="137" t="s">
        <v>202</v>
      </c>
      <c r="D160" s="137" t="s">
        <v>284</v>
      </c>
      <c r="E160" s="138" t="s">
        <v>5869</v>
      </c>
      <c r="F160" s="139" t="s">
        <v>5870</v>
      </c>
      <c r="G160" s="140" t="s">
        <v>613</v>
      </c>
      <c r="H160" s="141">
        <v>8</v>
      </c>
      <c r="I160" s="142"/>
      <c r="J160" s="143">
        <f t="shared" si="10"/>
        <v>0</v>
      </c>
      <c r="K160" s="144"/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679</v>
      </c>
      <c r="AT160" s="149" t="s">
        <v>284</v>
      </c>
      <c r="AU160" s="149" t="s">
        <v>85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679</v>
      </c>
      <c r="BM160" s="149" t="s">
        <v>5871</v>
      </c>
    </row>
    <row r="161" spans="2:65" s="1" customFormat="1" ht="24.2" customHeight="1" x14ac:dyDescent="0.2">
      <c r="B161" s="32"/>
      <c r="C161" s="179" t="s">
        <v>205</v>
      </c>
      <c r="D161" s="179" t="s">
        <v>1020</v>
      </c>
      <c r="E161" s="180" t="s">
        <v>5872</v>
      </c>
      <c r="F161" s="181" t="s">
        <v>5873</v>
      </c>
      <c r="G161" s="182" t="s">
        <v>613</v>
      </c>
      <c r="H161" s="183">
        <v>8</v>
      </c>
      <c r="I161" s="184"/>
      <c r="J161" s="185">
        <f t="shared" si="10"/>
        <v>0</v>
      </c>
      <c r="K161" s="186"/>
      <c r="L161" s="187"/>
      <c r="M161" s="188" t="s">
        <v>1</v>
      </c>
      <c r="N161" s="189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1802</v>
      </c>
      <c r="AT161" s="149" t="s">
        <v>1020</v>
      </c>
      <c r="AU161" s="149" t="s">
        <v>85</v>
      </c>
      <c r="AY161" s="17" t="s">
        <v>282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679</v>
      </c>
      <c r="BM161" s="149" t="s">
        <v>5874</v>
      </c>
    </row>
    <row r="162" spans="2:65" s="1" customFormat="1" ht="78" x14ac:dyDescent="0.2">
      <c r="B162" s="32"/>
      <c r="D162" s="152" t="s">
        <v>3804</v>
      </c>
      <c r="F162" s="198" t="s">
        <v>5875</v>
      </c>
      <c r="I162" s="199"/>
      <c r="L162" s="32"/>
      <c r="M162" s="200"/>
      <c r="T162" s="56"/>
      <c r="AT162" s="17" t="s">
        <v>3804</v>
      </c>
      <c r="AU162" s="17" t="s">
        <v>85</v>
      </c>
    </row>
    <row r="163" spans="2:65" s="1" customFormat="1" ht="21.75" customHeight="1" x14ac:dyDescent="0.2">
      <c r="B163" s="32"/>
      <c r="C163" s="137" t="s">
        <v>416</v>
      </c>
      <c r="D163" s="137" t="s">
        <v>284</v>
      </c>
      <c r="E163" s="138" t="s">
        <v>5876</v>
      </c>
      <c r="F163" s="139" t="s">
        <v>5877</v>
      </c>
      <c r="G163" s="140" t="s">
        <v>613</v>
      </c>
      <c r="H163" s="141">
        <v>8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679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679</v>
      </c>
      <c r="BM163" s="149" t="s">
        <v>5878</v>
      </c>
    </row>
    <row r="164" spans="2:65" s="1" customFormat="1" ht="16.5" customHeight="1" x14ac:dyDescent="0.2">
      <c r="B164" s="32"/>
      <c r="C164" s="137" t="s">
        <v>208</v>
      </c>
      <c r="D164" s="137" t="s">
        <v>284</v>
      </c>
      <c r="E164" s="138" t="s">
        <v>5879</v>
      </c>
      <c r="F164" s="139" t="s">
        <v>5880</v>
      </c>
      <c r="G164" s="140" t="s">
        <v>613</v>
      </c>
      <c r="H164" s="141">
        <v>1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679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679</v>
      </c>
      <c r="BM164" s="149" t="s">
        <v>5881</v>
      </c>
    </row>
    <row r="165" spans="2:65" s="1" customFormat="1" ht="24.2" customHeight="1" x14ac:dyDescent="0.2">
      <c r="B165" s="32"/>
      <c r="C165" s="179" t="s">
        <v>7</v>
      </c>
      <c r="D165" s="179" t="s">
        <v>1020</v>
      </c>
      <c r="E165" s="180" t="s">
        <v>5882</v>
      </c>
      <c r="F165" s="181" t="s">
        <v>5883</v>
      </c>
      <c r="G165" s="182" t="s">
        <v>613</v>
      </c>
      <c r="H165" s="183">
        <v>1</v>
      </c>
      <c r="I165" s="184"/>
      <c r="J165" s="185">
        <f>ROUND(I165*H165,2)</f>
        <v>0</v>
      </c>
      <c r="K165" s="186"/>
      <c r="L165" s="187"/>
      <c r="M165" s="188" t="s">
        <v>1</v>
      </c>
      <c r="N165" s="189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1802</v>
      </c>
      <c r="AT165" s="149" t="s">
        <v>1020</v>
      </c>
      <c r="AU165" s="149" t="s">
        <v>85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679</v>
      </c>
      <c r="BM165" s="149" t="s">
        <v>5884</v>
      </c>
    </row>
    <row r="166" spans="2:65" s="1" customFormat="1" ht="243.75" x14ac:dyDescent="0.2">
      <c r="B166" s="32"/>
      <c r="D166" s="152" t="s">
        <v>3804</v>
      </c>
      <c r="F166" s="198" t="s">
        <v>5885</v>
      </c>
      <c r="I166" s="199"/>
      <c r="L166" s="32"/>
      <c r="M166" s="200"/>
      <c r="T166" s="56"/>
      <c r="AT166" s="17" t="s">
        <v>3804</v>
      </c>
      <c r="AU166" s="17" t="s">
        <v>85</v>
      </c>
    </row>
    <row r="167" spans="2:65" s="1" customFormat="1" ht="24.2" customHeight="1" x14ac:dyDescent="0.2">
      <c r="B167" s="32"/>
      <c r="C167" s="137" t="s">
        <v>222</v>
      </c>
      <c r="D167" s="137" t="s">
        <v>284</v>
      </c>
      <c r="E167" s="138" t="s">
        <v>5886</v>
      </c>
      <c r="F167" s="139" t="s">
        <v>5887</v>
      </c>
      <c r="G167" s="140" t="s">
        <v>613</v>
      </c>
      <c r="H167" s="141">
        <v>1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679</v>
      </c>
      <c r="AT167" s="149" t="s">
        <v>284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679</v>
      </c>
      <c r="BM167" s="149" t="s">
        <v>5888</v>
      </c>
    </row>
    <row r="168" spans="2:65" s="1" customFormat="1" ht="39" x14ac:dyDescent="0.2">
      <c r="B168" s="32"/>
      <c r="D168" s="152" t="s">
        <v>3804</v>
      </c>
      <c r="F168" s="198" t="s">
        <v>5705</v>
      </c>
      <c r="I168" s="199"/>
      <c r="L168" s="32"/>
      <c r="M168" s="200"/>
      <c r="T168" s="56"/>
      <c r="AT168" s="17" t="s">
        <v>3804</v>
      </c>
      <c r="AU168" s="17" t="s">
        <v>85</v>
      </c>
    </row>
    <row r="169" spans="2:65" s="1" customFormat="1" ht="49.15" customHeight="1" x14ac:dyDescent="0.2">
      <c r="B169" s="32"/>
      <c r="C169" s="179" t="s">
        <v>447</v>
      </c>
      <c r="D169" s="179" t="s">
        <v>1020</v>
      </c>
      <c r="E169" s="180" t="s">
        <v>5889</v>
      </c>
      <c r="F169" s="181" t="s">
        <v>5890</v>
      </c>
      <c r="G169" s="182" t="s">
        <v>613</v>
      </c>
      <c r="H169" s="183">
        <v>1</v>
      </c>
      <c r="I169" s="184"/>
      <c r="J169" s="185">
        <f>ROUND(I169*H169,2)</f>
        <v>0</v>
      </c>
      <c r="K169" s="186"/>
      <c r="L169" s="187"/>
      <c r="M169" s="188" t="s">
        <v>1</v>
      </c>
      <c r="N169" s="189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1802</v>
      </c>
      <c r="AT169" s="149" t="s">
        <v>1020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679</v>
      </c>
      <c r="BM169" s="149" t="s">
        <v>5891</v>
      </c>
    </row>
    <row r="170" spans="2:65" s="1" customFormat="1" ht="87.75" x14ac:dyDescent="0.2">
      <c r="B170" s="32"/>
      <c r="D170" s="152" t="s">
        <v>3804</v>
      </c>
      <c r="F170" s="198" t="s">
        <v>5709</v>
      </c>
      <c r="I170" s="199"/>
      <c r="L170" s="32"/>
      <c r="M170" s="200"/>
      <c r="T170" s="56"/>
      <c r="AT170" s="17" t="s">
        <v>3804</v>
      </c>
      <c r="AU170" s="17" t="s">
        <v>85</v>
      </c>
    </row>
    <row r="171" spans="2:65" s="1" customFormat="1" ht="24.2" customHeight="1" x14ac:dyDescent="0.2">
      <c r="B171" s="32"/>
      <c r="C171" s="179" t="s">
        <v>453</v>
      </c>
      <c r="D171" s="179" t="s">
        <v>1020</v>
      </c>
      <c r="E171" s="180" t="s">
        <v>5710</v>
      </c>
      <c r="F171" s="181" t="s">
        <v>5711</v>
      </c>
      <c r="G171" s="182" t="s">
        <v>613</v>
      </c>
      <c r="H171" s="183">
        <v>1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1802</v>
      </c>
      <c r="AT171" s="149" t="s">
        <v>1020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679</v>
      </c>
      <c r="BM171" s="149" t="s">
        <v>5892</v>
      </c>
    </row>
    <row r="172" spans="2:65" s="1" customFormat="1" ht="19.5" x14ac:dyDescent="0.2">
      <c r="B172" s="32"/>
      <c r="D172" s="152" t="s">
        <v>3804</v>
      </c>
      <c r="F172" s="198" t="s">
        <v>5713</v>
      </c>
      <c r="I172" s="199"/>
      <c r="L172" s="32"/>
      <c r="M172" s="200"/>
      <c r="T172" s="56"/>
      <c r="AT172" s="17" t="s">
        <v>3804</v>
      </c>
      <c r="AU172" s="17" t="s">
        <v>85</v>
      </c>
    </row>
    <row r="173" spans="2:65" s="1" customFormat="1" ht="16.5" customHeight="1" x14ac:dyDescent="0.2">
      <c r="B173" s="32"/>
      <c r="C173" s="179" t="s">
        <v>459</v>
      </c>
      <c r="D173" s="179" t="s">
        <v>1020</v>
      </c>
      <c r="E173" s="180" t="s">
        <v>5714</v>
      </c>
      <c r="F173" s="181" t="s">
        <v>5715</v>
      </c>
      <c r="G173" s="182" t="s">
        <v>613</v>
      </c>
      <c r="H173" s="183">
        <v>1</v>
      </c>
      <c r="I173" s="184"/>
      <c r="J173" s="185">
        <f>ROUND(I173*H173,2)</f>
        <v>0</v>
      </c>
      <c r="K173" s="186"/>
      <c r="L173" s="187"/>
      <c r="M173" s="188" t="s">
        <v>1</v>
      </c>
      <c r="N173" s="189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1802</v>
      </c>
      <c r="AT173" s="149" t="s">
        <v>1020</v>
      </c>
      <c r="AU173" s="149" t="s">
        <v>85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679</v>
      </c>
      <c r="BM173" s="149" t="s">
        <v>5893</v>
      </c>
    </row>
    <row r="174" spans="2:65" s="1" customFormat="1" ht="19.5" x14ac:dyDescent="0.2">
      <c r="B174" s="32"/>
      <c r="D174" s="152" t="s">
        <v>3804</v>
      </c>
      <c r="F174" s="198" t="s">
        <v>5713</v>
      </c>
      <c r="I174" s="199"/>
      <c r="L174" s="32"/>
      <c r="M174" s="200"/>
      <c r="T174" s="56"/>
      <c r="AT174" s="17" t="s">
        <v>3804</v>
      </c>
      <c r="AU174" s="17" t="s">
        <v>85</v>
      </c>
    </row>
    <row r="175" spans="2:65" s="1" customFormat="1" ht="16.5" customHeight="1" x14ac:dyDescent="0.2">
      <c r="B175" s="32"/>
      <c r="C175" s="137" t="s">
        <v>463</v>
      </c>
      <c r="D175" s="137" t="s">
        <v>284</v>
      </c>
      <c r="E175" s="138" t="s">
        <v>5717</v>
      </c>
      <c r="F175" s="139" t="s">
        <v>5718</v>
      </c>
      <c r="G175" s="140" t="s">
        <v>613</v>
      </c>
      <c r="H175" s="141">
        <v>1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679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679</v>
      </c>
      <c r="BM175" s="149" t="s">
        <v>5894</v>
      </c>
    </row>
    <row r="176" spans="2:65" s="1" customFormat="1" ht="19.5" x14ac:dyDescent="0.2">
      <c r="B176" s="32"/>
      <c r="D176" s="152" t="s">
        <v>3804</v>
      </c>
      <c r="F176" s="198" t="s">
        <v>5720</v>
      </c>
      <c r="I176" s="199"/>
      <c r="L176" s="32"/>
      <c r="M176" s="200"/>
      <c r="T176" s="56"/>
      <c r="AT176" s="17" t="s">
        <v>3804</v>
      </c>
      <c r="AU176" s="17" t="s">
        <v>85</v>
      </c>
    </row>
    <row r="177" spans="2:65" s="1" customFormat="1" ht="24.2" customHeight="1" x14ac:dyDescent="0.2">
      <c r="B177" s="32"/>
      <c r="C177" s="179" t="s">
        <v>468</v>
      </c>
      <c r="D177" s="179" t="s">
        <v>1020</v>
      </c>
      <c r="E177" s="180" t="s">
        <v>5721</v>
      </c>
      <c r="F177" s="181" t="s">
        <v>5722</v>
      </c>
      <c r="G177" s="182" t="s">
        <v>613</v>
      </c>
      <c r="H177" s="183">
        <v>1</v>
      </c>
      <c r="I177" s="184"/>
      <c r="J177" s="185">
        <f>ROUND(I177*H177,2)</f>
        <v>0</v>
      </c>
      <c r="K177" s="186"/>
      <c r="L177" s="187"/>
      <c r="M177" s="188" t="s">
        <v>1</v>
      </c>
      <c r="N177" s="189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1802</v>
      </c>
      <c r="AT177" s="149" t="s">
        <v>1020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679</v>
      </c>
      <c r="BM177" s="149" t="s">
        <v>5895</v>
      </c>
    </row>
    <row r="178" spans="2:65" s="1" customFormat="1" ht="58.5" x14ac:dyDescent="0.2">
      <c r="B178" s="32"/>
      <c r="D178" s="152" t="s">
        <v>3804</v>
      </c>
      <c r="F178" s="198" t="s">
        <v>5724</v>
      </c>
      <c r="I178" s="199"/>
      <c r="L178" s="32"/>
      <c r="M178" s="200"/>
      <c r="T178" s="56"/>
      <c r="AT178" s="17" t="s">
        <v>3804</v>
      </c>
      <c r="AU178" s="17" t="s">
        <v>85</v>
      </c>
    </row>
    <row r="179" spans="2:65" s="1" customFormat="1" ht="16.5" customHeight="1" x14ac:dyDescent="0.2">
      <c r="B179" s="32"/>
      <c r="C179" s="179" t="s">
        <v>476</v>
      </c>
      <c r="D179" s="179" t="s">
        <v>1020</v>
      </c>
      <c r="E179" s="180" t="s">
        <v>5725</v>
      </c>
      <c r="F179" s="181" t="s">
        <v>5726</v>
      </c>
      <c r="G179" s="182" t="s">
        <v>613</v>
      </c>
      <c r="H179" s="183">
        <v>1</v>
      </c>
      <c r="I179" s="184"/>
      <c r="J179" s="185">
        <f>ROUND(I179*H179,2)</f>
        <v>0</v>
      </c>
      <c r="K179" s="186"/>
      <c r="L179" s="187"/>
      <c r="M179" s="188" t="s">
        <v>1</v>
      </c>
      <c r="N179" s="189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1802</v>
      </c>
      <c r="AT179" s="149" t="s">
        <v>1020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679</v>
      </c>
      <c r="BM179" s="149" t="s">
        <v>5896</v>
      </c>
    </row>
    <row r="180" spans="2:65" s="1" customFormat="1" ht="68.25" x14ac:dyDescent="0.2">
      <c r="B180" s="32"/>
      <c r="D180" s="152" t="s">
        <v>3804</v>
      </c>
      <c r="F180" s="198" t="s">
        <v>5728</v>
      </c>
      <c r="I180" s="199"/>
      <c r="L180" s="32"/>
      <c r="M180" s="200"/>
      <c r="T180" s="56"/>
      <c r="AT180" s="17" t="s">
        <v>3804</v>
      </c>
      <c r="AU180" s="17" t="s">
        <v>85</v>
      </c>
    </row>
    <row r="181" spans="2:65" s="1" customFormat="1" ht="24.2" customHeight="1" x14ac:dyDescent="0.2">
      <c r="B181" s="32"/>
      <c r="C181" s="179" t="s">
        <v>482</v>
      </c>
      <c r="D181" s="179" t="s">
        <v>1020</v>
      </c>
      <c r="E181" s="180" t="s">
        <v>5756</v>
      </c>
      <c r="F181" s="181" t="s">
        <v>5757</v>
      </c>
      <c r="G181" s="182" t="s">
        <v>613</v>
      </c>
      <c r="H181" s="183">
        <v>1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1802</v>
      </c>
      <c r="AT181" s="149" t="s">
        <v>1020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679</v>
      </c>
      <c r="BM181" s="149" t="s">
        <v>5897</v>
      </c>
    </row>
    <row r="182" spans="2:65" s="12" customFormat="1" ht="22.5" x14ac:dyDescent="0.2">
      <c r="B182" s="151"/>
      <c r="D182" s="152" t="s">
        <v>290</v>
      </c>
      <c r="F182" s="154" t="s">
        <v>5663</v>
      </c>
      <c r="H182" s="155">
        <v>1</v>
      </c>
      <c r="I182" s="156"/>
      <c r="L182" s="151"/>
      <c r="M182" s="157"/>
      <c r="T182" s="158"/>
      <c r="AT182" s="153" t="s">
        <v>290</v>
      </c>
      <c r="AU182" s="153" t="s">
        <v>85</v>
      </c>
      <c r="AV182" s="12" t="s">
        <v>85</v>
      </c>
      <c r="AW182" s="12" t="s">
        <v>4</v>
      </c>
      <c r="AX182" s="12" t="s">
        <v>83</v>
      </c>
      <c r="AY182" s="153" t="s">
        <v>282</v>
      </c>
    </row>
    <row r="183" spans="2:65" s="1" customFormat="1" ht="24.2" customHeight="1" x14ac:dyDescent="0.2">
      <c r="B183" s="32"/>
      <c r="C183" s="179" t="s">
        <v>487</v>
      </c>
      <c r="D183" s="179" t="s">
        <v>1020</v>
      </c>
      <c r="E183" s="180" t="s">
        <v>5749</v>
      </c>
      <c r="F183" s="181" t="s">
        <v>5750</v>
      </c>
      <c r="G183" s="182" t="s">
        <v>613</v>
      </c>
      <c r="H183" s="183">
        <v>1</v>
      </c>
      <c r="I183" s="184"/>
      <c r="J183" s="185">
        <f t="shared" ref="J183:J192" si="20">ROUND(I183*H183,2)</f>
        <v>0</v>
      </c>
      <c r="K183" s="186"/>
      <c r="L183" s="187"/>
      <c r="M183" s="188" t="s">
        <v>1</v>
      </c>
      <c r="N183" s="189" t="s">
        <v>41</v>
      </c>
      <c r="P183" s="147">
        <f t="shared" ref="P183:P192" si="21">O183*H183</f>
        <v>0</v>
      </c>
      <c r="Q183" s="147">
        <v>0</v>
      </c>
      <c r="R183" s="147">
        <f t="shared" ref="R183:R192" si="22">Q183*H183</f>
        <v>0</v>
      </c>
      <c r="S183" s="147">
        <v>0</v>
      </c>
      <c r="T183" s="148">
        <f t="shared" ref="T183:T192" si="23">S183*H183</f>
        <v>0</v>
      </c>
      <c r="AR183" s="149" t="s">
        <v>1802</v>
      </c>
      <c r="AT183" s="149" t="s">
        <v>1020</v>
      </c>
      <c r="AU183" s="149" t="s">
        <v>85</v>
      </c>
      <c r="AY183" s="17" t="s">
        <v>282</v>
      </c>
      <c r="BE183" s="150">
        <f t="shared" ref="BE183:BE192" si="24">IF(N183="základní",J183,0)</f>
        <v>0</v>
      </c>
      <c r="BF183" s="150">
        <f t="shared" ref="BF183:BF192" si="25">IF(N183="snížená",J183,0)</f>
        <v>0</v>
      </c>
      <c r="BG183" s="150">
        <f t="shared" ref="BG183:BG192" si="26">IF(N183="zákl. přenesená",J183,0)</f>
        <v>0</v>
      </c>
      <c r="BH183" s="150">
        <f t="shared" ref="BH183:BH192" si="27">IF(N183="sníž. přenesená",J183,0)</f>
        <v>0</v>
      </c>
      <c r="BI183" s="150">
        <f t="shared" ref="BI183:BI192" si="28">IF(N183="nulová",J183,0)</f>
        <v>0</v>
      </c>
      <c r="BJ183" s="17" t="s">
        <v>83</v>
      </c>
      <c r="BK183" s="150">
        <f t="shared" ref="BK183:BK192" si="29">ROUND(I183*H183,2)</f>
        <v>0</v>
      </c>
      <c r="BL183" s="17" t="s">
        <v>679</v>
      </c>
      <c r="BM183" s="149" t="s">
        <v>5898</v>
      </c>
    </row>
    <row r="184" spans="2:65" s="1" customFormat="1" ht="21.75" customHeight="1" x14ac:dyDescent="0.2">
      <c r="B184" s="32"/>
      <c r="C184" s="137" t="s">
        <v>493</v>
      </c>
      <c r="D184" s="137" t="s">
        <v>284</v>
      </c>
      <c r="E184" s="138" t="s">
        <v>5770</v>
      </c>
      <c r="F184" s="139" t="s">
        <v>5899</v>
      </c>
      <c r="G184" s="140" t="s">
        <v>613</v>
      </c>
      <c r="H184" s="141">
        <v>1</v>
      </c>
      <c r="I184" s="142"/>
      <c r="J184" s="143">
        <f t="shared" si="20"/>
        <v>0</v>
      </c>
      <c r="K184" s="144"/>
      <c r="L184" s="32"/>
      <c r="M184" s="145" t="s">
        <v>1</v>
      </c>
      <c r="N184" s="146" t="s">
        <v>41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679</v>
      </c>
      <c r="AT184" s="149" t="s">
        <v>284</v>
      </c>
      <c r="AU184" s="149" t="s">
        <v>85</v>
      </c>
      <c r="AY184" s="17" t="s">
        <v>282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679</v>
      </c>
      <c r="BM184" s="149" t="s">
        <v>5900</v>
      </c>
    </row>
    <row r="185" spans="2:65" s="1" customFormat="1" ht="24.2" customHeight="1" x14ac:dyDescent="0.2">
      <c r="B185" s="32"/>
      <c r="C185" s="179" t="s">
        <v>498</v>
      </c>
      <c r="D185" s="179" t="s">
        <v>1020</v>
      </c>
      <c r="E185" s="180" t="s">
        <v>5773</v>
      </c>
      <c r="F185" s="181" t="s">
        <v>5774</v>
      </c>
      <c r="G185" s="182" t="s">
        <v>613</v>
      </c>
      <c r="H185" s="183">
        <v>1</v>
      </c>
      <c r="I185" s="184"/>
      <c r="J185" s="185">
        <f t="shared" si="20"/>
        <v>0</v>
      </c>
      <c r="K185" s="186"/>
      <c r="L185" s="187"/>
      <c r="M185" s="188" t="s">
        <v>1</v>
      </c>
      <c r="N185" s="189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1802</v>
      </c>
      <c r="AT185" s="149" t="s">
        <v>1020</v>
      </c>
      <c r="AU185" s="149" t="s">
        <v>85</v>
      </c>
      <c r="AY185" s="17" t="s">
        <v>282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679</v>
      </c>
      <c r="BM185" s="149" t="s">
        <v>5901</v>
      </c>
    </row>
    <row r="186" spans="2:65" s="1" customFormat="1" ht="16.5" customHeight="1" x14ac:dyDescent="0.2">
      <c r="B186" s="32"/>
      <c r="C186" s="137" t="s">
        <v>503</v>
      </c>
      <c r="D186" s="137" t="s">
        <v>284</v>
      </c>
      <c r="E186" s="138" t="s">
        <v>5779</v>
      </c>
      <c r="F186" s="139" t="s">
        <v>5780</v>
      </c>
      <c r="G186" s="140" t="s">
        <v>613</v>
      </c>
      <c r="H186" s="141">
        <v>10</v>
      </c>
      <c r="I186" s="142"/>
      <c r="J186" s="143">
        <f t="shared" si="20"/>
        <v>0</v>
      </c>
      <c r="K186" s="144"/>
      <c r="L186" s="32"/>
      <c r="M186" s="145" t="s">
        <v>1</v>
      </c>
      <c r="N186" s="146" t="s">
        <v>41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679</v>
      </c>
      <c r="AT186" s="149" t="s">
        <v>284</v>
      </c>
      <c r="AU186" s="149" t="s">
        <v>85</v>
      </c>
      <c r="AY186" s="17" t="s">
        <v>282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679</v>
      </c>
      <c r="BM186" s="149" t="s">
        <v>5902</v>
      </c>
    </row>
    <row r="187" spans="2:65" s="1" customFormat="1" ht="21.75" customHeight="1" x14ac:dyDescent="0.2">
      <c r="B187" s="32"/>
      <c r="C187" s="137" t="s">
        <v>508</v>
      </c>
      <c r="D187" s="137" t="s">
        <v>284</v>
      </c>
      <c r="E187" s="138" t="s">
        <v>5782</v>
      </c>
      <c r="F187" s="139" t="s">
        <v>5783</v>
      </c>
      <c r="G187" s="140" t="s">
        <v>613</v>
      </c>
      <c r="H187" s="141">
        <v>8</v>
      </c>
      <c r="I187" s="142"/>
      <c r="J187" s="143">
        <f t="shared" si="20"/>
        <v>0</v>
      </c>
      <c r="K187" s="144"/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679</v>
      </c>
      <c r="AT187" s="149" t="s">
        <v>284</v>
      </c>
      <c r="AU187" s="149" t="s">
        <v>85</v>
      </c>
      <c r="AY187" s="17" t="s">
        <v>282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679</v>
      </c>
      <c r="BM187" s="149" t="s">
        <v>5903</v>
      </c>
    </row>
    <row r="188" spans="2:65" s="1" customFormat="1" ht="24.2" customHeight="1" x14ac:dyDescent="0.2">
      <c r="B188" s="32"/>
      <c r="C188" s="179" t="s">
        <v>513</v>
      </c>
      <c r="D188" s="179" t="s">
        <v>1020</v>
      </c>
      <c r="E188" s="180" t="s">
        <v>5785</v>
      </c>
      <c r="F188" s="181" t="s">
        <v>5786</v>
      </c>
      <c r="G188" s="182" t="s">
        <v>613</v>
      </c>
      <c r="H188" s="183">
        <v>8</v>
      </c>
      <c r="I188" s="184"/>
      <c r="J188" s="185">
        <f t="shared" si="20"/>
        <v>0</v>
      </c>
      <c r="K188" s="186"/>
      <c r="L188" s="187"/>
      <c r="M188" s="188" t="s">
        <v>1</v>
      </c>
      <c r="N188" s="189" t="s">
        <v>41</v>
      </c>
      <c r="P188" s="147">
        <f t="shared" si="21"/>
        <v>0</v>
      </c>
      <c r="Q188" s="147">
        <v>3.0000000000000001E-5</v>
      </c>
      <c r="R188" s="147">
        <f t="shared" si="22"/>
        <v>2.4000000000000001E-4</v>
      </c>
      <c r="S188" s="147">
        <v>0</v>
      </c>
      <c r="T188" s="148">
        <f t="shared" si="23"/>
        <v>0</v>
      </c>
      <c r="AR188" s="149" t="s">
        <v>1802</v>
      </c>
      <c r="AT188" s="149" t="s">
        <v>1020</v>
      </c>
      <c r="AU188" s="149" t="s">
        <v>85</v>
      </c>
      <c r="AY188" s="17" t="s">
        <v>282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679</v>
      </c>
      <c r="BM188" s="149" t="s">
        <v>5904</v>
      </c>
    </row>
    <row r="189" spans="2:65" s="1" customFormat="1" ht="21.75" customHeight="1" x14ac:dyDescent="0.2">
      <c r="B189" s="32"/>
      <c r="C189" s="179" t="s">
        <v>518</v>
      </c>
      <c r="D189" s="179" t="s">
        <v>1020</v>
      </c>
      <c r="E189" s="180" t="s">
        <v>5788</v>
      </c>
      <c r="F189" s="181" t="s">
        <v>5789</v>
      </c>
      <c r="G189" s="182" t="s">
        <v>613</v>
      </c>
      <c r="H189" s="183">
        <v>8</v>
      </c>
      <c r="I189" s="184"/>
      <c r="J189" s="185">
        <f t="shared" si="20"/>
        <v>0</v>
      </c>
      <c r="K189" s="186"/>
      <c r="L189" s="187"/>
      <c r="M189" s="188" t="s">
        <v>1</v>
      </c>
      <c r="N189" s="189" t="s">
        <v>41</v>
      </c>
      <c r="P189" s="147">
        <f t="shared" si="21"/>
        <v>0</v>
      </c>
      <c r="Q189" s="147">
        <v>1.0000000000000001E-5</v>
      </c>
      <c r="R189" s="147">
        <f t="shared" si="22"/>
        <v>8.0000000000000007E-5</v>
      </c>
      <c r="S189" s="147">
        <v>0</v>
      </c>
      <c r="T189" s="148">
        <f t="shared" si="23"/>
        <v>0</v>
      </c>
      <c r="AR189" s="149" t="s">
        <v>1802</v>
      </c>
      <c r="AT189" s="149" t="s">
        <v>1020</v>
      </c>
      <c r="AU189" s="149" t="s">
        <v>85</v>
      </c>
      <c r="AY189" s="17" t="s">
        <v>282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679</v>
      </c>
      <c r="BM189" s="149" t="s">
        <v>5905</v>
      </c>
    </row>
    <row r="190" spans="2:65" s="1" customFormat="1" ht="21.75" customHeight="1" x14ac:dyDescent="0.2">
      <c r="B190" s="32"/>
      <c r="C190" s="179" t="s">
        <v>523</v>
      </c>
      <c r="D190" s="179" t="s">
        <v>1020</v>
      </c>
      <c r="E190" s="180" t="s">
        <v>5791</v>
      </c>
      <c r="F190" s="181" t="s">
        <v>5792</v>
      </c>
      <c r="G190" s="182" t="s">
        <v>613</v>
      </c>
      <c r="H190" s="183">
        <v>1</v>
      </c>
      <c r="I190" s="184"/>
      <c r="J190" s="185">
        <f t="shared" si="20"/>
        <v>0</v>
      </c>
      <c r="K190" s="186"/>
      <c r="L190" s="187"/>
      <c r="M190" s="188" t="s">
        <v>1</v>
      </c>
      <c r="N190" s="189" t="s">
        <v>41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1802</v>
      </c>
      <c r="AT190" s="149" t="s">
        <v>1020</v>
      </c>
      <c r="AU190" s="149" t="s">
        <v>85</v>
      </c>
      <c r="AY190" s="17" t="s">
        <v>282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7" t="s">
        <v>83</v>
      </c>
      <c r="BK190" s="150">
        <f t="shared" si="29"/>
        <v>0</v>
      </c>
      <c r="BL190" s="17" t="s">
        <v>679</v>
      </c>
      <c r="BM190" s="149" t="s">
        <v>5906</v>
      </c>
    </row>
    <row r="191" spans="2:65" s="1" customFormat="1" ht="24.2" customHeight="1" x14ac:dyDescent="0.2">
      <c r="B191" s="32"/>
      <c r="C191" s="179" t="s">
        <v>528</v>
      </c>
      <c r="D191" s="179" t="s">
        <v>1020</v>
      </c>
      <c r="E191" s="180" t="s">
        <v>5794</v>
      </c>
      <c r="F191" s="181" t="s">
        <v>5795</v>
      </c>
      <c r="G191" s="182" t="s">
        <v>613</v>
      </c>
      <c r="H191" s="183">
        <v>10</v>
      </c>
      <c r="I191" s="184"/>
      <c r="J191" s="185">
        <f t="shared" si="20"/>
        <v>0</v>
      </c>
      <c r="K191" s="186"/>
      <c r="L191" s="187"/>
      <c r="M191" s="188" t="s">
        <v>1</v>
      </c>
      <c r="N191" s="189" t="s">
        <v>41</v>
      </c>
      <c r="P191" s="147">
        <f t="shared" si="21"/>
        <v>0</v>
      </c>
      <c r="Q191" s="147">
        <v>2.0000000000000002E-5</v>
      </c>
      <c r="R191" s="147">
        <f t="shared" si="22"/>
        <v>2.0000000000000001E-4</v>
      </c>
      <c r="S191" s="147">
        <v>0</v>
      </c>
      <c r="T191" s="148">
        <f t="shared" si="23"/>
        <v>0</v>
      </c>
      <c r="AR191" s="149" t="s">
        <v>1802</v>
      </c>
      <c r="AT191" s="149" t="s">
        <v>1020</v>
      </c>
      <c r="AU191" s="149" t="s">
        <v>85</v>
      </c>
      <c r="AY191" s="17" t="s">
        <v>282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679</v>
      </c>
      <c r="BM191" s="149" t="s">
        <v>5907</v>
      </c>
    </row>
    <row r="192" spans="2:65" s="1" customFormat="1" ht="24.2" customHeight="1" x14ac:dyDescent="0.2">
      <c r="B192" s="32"/>
      <c r="C192" s="179" t="s">
        <v>539</v>
      </c>
      <c r="D192" s="179" t="s">
        <v>1020</v>
      </c>
      <c r="E192" s="180" t="s">
        <v>4920</v>
      </c>
      <c r="F192" s="181" t="s">
        <v>4921</v>
      </c>
      <c r="G192" s="182" t="s">
        <v>613</v>
      </c>
      <c r="H192" s="183">
        <v>9</v>
      </c>
      <c r="I192" s="184"/>
      <c r="J192" s="185">
        <f t="shared" si="20"/>
        <v>0</v>
      </c>
      <c r="K192" s="186"/>
      <c r="L192" s="187"/>
      <c r="M192" s="188" t="s">
        <v>1</v>
      </c>
      <c r="N192" s="189" t="s">
        <v>41</v>
      </c>
      <c r="P192" s="147">
        <f t="shared" si="21"/>
        <v>0</v>
      </c>
      <c r="Q192" s="147">
        <v>2.0000000000000002E-5</v>
      </c>
      <c r="R192" s="147">
        <f t="shared" si="22"/>
        <v>1.8000000000000001E-4</v>
      </c>
      <c r="S192" s="147">
        <v>0</v>
      </c>
      <c r="T192" s="148">
        <f t="shared" si="23"/>
        <v>0</v>
      </c>
      <c r="AR192" s="149" t="s">
        <v>498</v>
      </c>
      <c r="AT192" s="149" t="s">
        <v>1020</v>
      </c>
      <c r="AU192" s="149" t="s">
        <v>85</v>
      </c>
      <c r="AY192" s="17" t="s">
        <v>282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83</v>
      </c>
      <c r="BK192" s="150">
        <f t="shared" si="29"/>
        <v>0</v>
      </c>
      <c r="BL192" s="17" t="s">
        <v>199</v>
      </c>
      <c r="BM192" s="149" t="s">
        <v>5908</v>
      </c>
    </row>
    <row r="193" spans="2:65" s="11" customFormat="1" ht="25.9" customHeight="1" x14ac:dyDescent="0.2">
      <c r="B193" s="125"/>
      <c r="D193" s="126" t="s">
        <v>75</v>
      </c>
      <c r="E193" s="127" t="s">
        <v>3359</v>
      </c>
      <c r="F193" s="127" t="s">
        <v>3360</v>
      </c>
      <c r="I193" s="128"/>
      <c r="J193" s="129">
        <f>BK193</f>
        <v>0</v>
      </c>
      <c r="L193" s="125"/>
      <c r="M193" s="130"/>
      <c r="P193" s="131">
        <f>P194+P197</f>
        <v>0</v>
      </c>
      <c r="R193" s="131">
        <f>R194+R197</f>
        <v>0</v>
      </c>
      <c r="T193" s="132">
        <f>T194+T197</f>
        <v>0</v>
      </c>
      <c r="AR193" s="126" t="s">
        <v>330</v>
      </c>
      <c r="AT193" s="133" t="s">
        <v>75</v>
      </c>
      <c r="AU193" s="133" t="s">
        <v>76</v>
      </c>
      <c r="AY193" s="126" t="s">
        <v>282</v>
      </c>
      <c r="BK193" s="134">
        <f>BK194+BK197</f>
        <v>0</v>
      </c>
    </row>
    <row r="194" spans="2:65" s="11" customFormat="1" ht="22.9" customHeight="1" x14ac:dyDescent="0.2">
      <c r="B194" s="125"/>
      <c r="D194" s="126" t="s">
        <v>75</v>
      </c>
      <c r="E194" s="135" t="s">
        <v>3361</v>
      </c>
      <c r="F194" s="135" t="s">
        <v>3362</v>
      </c>
      <c r="I194" s="128"/>
      <c r="J194" s="136">
        <f>BK194</f>
        <v>0</v>
      </c>
      <c r="L194" s="125"/>
      <c r="M194" s="130"/>
      <c r="P194" s="131">
        <f>SUM(P195:P196)</f>
        <v>0</v>
      </c>
      <c r="R194" s="131">
        <f>SUM(R195:R196)</f>
        <v>0</v>
      </c>
      <c r="T194" s="132">
        <f>SUM(T195:T196)</f>
        <v>0</v>
      </c>
      <c r="AR194" s="126" t="s">
        <v>330</v>
      </c>
      <c r="AT194" s="133" t="s">
        <v>75</v>
      </c>
      <c r="AU194" s="133" t="s">
        <v>83</v>
      </c>
      <c r="AY194" s="126" t="s">
        <v>282</v>
      </c>
      <c r="BK194" s="134">
        <f>SUM(BK195:BK196)</f>
        <v>0</v>
      </c>
    </row>
    <row r="195" spans="2:65" s="1" customFormat="1" ht="16.5" customHeight="1" x14ac:dyDescent="0.2">
      <c r="B195" s="32"/>
      <c r="C195" s="137" t="s">
        <v>545</v>
      </c>
      <c r="D195" s="137" t="s">
        <v>284</v>
      </c>
      <c r="E195" s="138" t="s">
        <v>3387</v>
      </c>
      <c r="F195" s="139" t="s">
        <v>3388</v>
      </c>
      <c r="G195" s="140" t="s">
        <v>2246</v>
      </c>
      <c r="H195" s="141">
        <v>1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3366</v>
      </c>
      <c r="AT195" s="149" t="s">
        <v>284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3366</v>
      </c>
      <c r="BM195" s="149" t="s">
        <v>5909</v>
      </c>
    </row>
    <row r="196" spans="2:65" s="1" customFormat="1" ht="16.5" customHeight="1" x14ac:dyDescent="0.2">
      <c r="B196" s="32"/>
      <c r="C196" s="137" t="s">
        <v>550</v>
      </c>
      <c r="D196" s="137" t="s">
        <v>284</v>
      </c>
      <c r="E196" s="138" t="s">
        <v>3405</v>
      </c>
      <c r="F196" s="139" t="s">
        <v>5095</v>
      </c>
      <c r="G196" s="140" t="s">
        <v>792</v>
      </c>
      <c r="H196" s="141">
        <v>1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3366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3366</v>
      </c>
      <c r="BM196" s="149" t="s">
        <v>5910</v>
      </c>
    </row>
    <row r="197" spans="2:65" s="11" customFormat="1" ht="22.9" customHeight="1" x14ac:dyDescent="0.2">
      <c r="B197" s="125"/>
      <c r="D197" s="126" t="s">
        <v>75</v>
      </c>
      <c r="E197" s="135" t="s">
        <v>5097</v>
      </c>
      <c r="F197" s="135" t="s">
        <v>5098</v>
      </c>
      <c r="I197" s="128"/>
      <c r="J197" s="136">
        <f>BK197</f>
        <v>0</v>
      </c>
      <c r="L197" s="125"/>
      <c r="M197" s="130"/>
      <c r="P197" s="131">
        <f>SUM(P198:P203)</f>
        <v>0</v>
      </c>
      <c r="R197" s="131">
        <f>SUM(R198:R203)</f>
        <v>0</v>
      </c>
      <c r="T197" s="132">
        <f>SUM(T198:T203)</f>
        <v>0</v>
      </c>
      <c r="AR197" s="126" t="s">
        <v>330</v>
      </c>
      <c r="AT197" s="133" t="s">
        <v>75</v>
      </c>
      <c r="AU197" s="133" t="s">
        <v>83</v>
      </c>
      <c r="AY197" s="126" t="s">
        <v>282</v>
      </c>
      <c r="BK197" s="134">
        <f>SUM(BK198:BK203)</f>
        <v>0</v>
      </c>
    </row>
    <row r="198" spans="2:65" s="1" customFormat="1" ht="21.75" customHeight="1" x14ac:dyDescent="0.2">
      <c r="B198" s="32"/>
      <c r="C198" s="137" t="s">
        <v>555</v>
      </c>
      <c r="D198" s="137" t="s">
        <v>284</v>
      </c>
      <c r="E198" s="138" t="s">
        <v>5099</v>
      </c>
      <c r="F198" s="139" t="s">
        <v>5911</v>
      </c>
      <c r="G198" s="140" t="s">
        <v>792</v>
      </c>
      <c r="H198" s="141">
        <v>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3366</v>
      </c>
      <c r="AT198" s="149" t="s">
        <v>284</v>
      </c>
      <c r="AU198" s="149" t="s">
        <v>85</v>
      </c>
      <c r="AY198" s="17" t="s">
        <v>282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3366</v>
      </c>
      <c r="BM198" s="149" t="s">
        <v>5912</v>
      </c>
    </row>
    <row r="199" spans="2:65" s="1" customFormat="1" ht="29.25" x14ac:dyDescent="0.2">
      <c r="B199" s="32"/>
      <c r="D199" s="152" t="s">
        <v>3804</v>
      </c>
      <c r="F199" s="198" t="s">
        <v>5102</v>
      </c>
      <c r="I199" s="199"/>
      <c r="L199" s="32"/>
      <c r="M199" s="200"/>
      <c r="T199" s="56"/>
      <c r="AT199" s="17" t="s">
        <v>3804</v>
      </c>
      <c r="AU199" s="17" t="s">
        <v>85</v>
      </c>
    </row>
    <row r="200" spans="2:65" s="1" customFormat="1" ht="16.5" customHeight="1" x14ac:dyDescent="0.2">
      <c r="B200" s="32"/>
      <c r="C200" s="137" t="s">
        <v>560</v>
      </c>
      <c r="D200" s="137" t="s">
        <v>284</v>
      </c>
      <c r="E200" s="138" t="s">
        <v>5103</v>
      </c>
      <c r="F200" s="139" t="s">
        <v>5104</v>
      </c>
      <c r="G200" s="140" t="s">
        <v>792</v>
      </c>
      <c r="H200" s="141">
        <v>1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3366</v>
      </c>
      <c r="AT200" s="149" t="s">
        <v>284</v>
      </c>
      <c r="AU200" s="149" t="s">
        <v>85</v>
      </c>
      <c r="AY200" s="17" t="s">
        <v>282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3366</v>
      </c>
      <c r="BM200" s="149" t="s">
        <v>5913</v>
      </c>
    </row>
    <row r="201" spans="2:65" s="1" customFormat="1" ht="19.5" x14ac:dyDescent="0.2">
      <c r="B201" s="32"/>
      <c r="D201" s="152" t="s">
        <v>3804</v>
      </c>
      <c r="F201" s="198" t="s">
        <v>5106</v>
      </c>
      <c r="I201" s="199"/>
      <c r="L201" s="32"/>
      <c r="M201" s="200"/>
      <c r="T201" s="56"/>
      <c r="AT201" s="17" t="s">
        <v>3804</v>
      </c>
      <c r="AU201" s="17" t="s">
        <v>85</v>
      </c>
    </row>
    <row r="202" spans="2:65" s="1" customFormat="1" ht="16.5" customHeight="1" x14ac:dyDescent="0.2">
      <c r="B202" s="32"/>
      <c r="C202" s="137" t="s">
        <v>566</v>
      </c>
      <c r="D202" s="137" t="s">
        <v>284</v>
      </c>
      <c r="E202" s="138" t="s">
        <v>5107</v>
      </c>
      <c r="F202" s="139" t="s">
        <v>5108</v>
      </c>
      <c r="G202" s="140" t="s">
        <v>792</v>
      </c>
      <c r="H202" s="141">
        <v>1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3366</v>
      </c>
      <c r="AT202" s="149" t="s">
        <v>284</v>
      </c>
      <c r="AU202" s="149" t="s">
        <v>85</v>
      </c>
      <c r="AY202" s="17" t="s">
        <v>282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3366</v>
      </c>
      <c r="BM202" s="149" t="s">
        <v>5914</v>
      </c>
    </row>
    <row r="203" spans="2:65" s="1" customFormat="1" ht="19.5" x14ac:dyDescent="0.2">
      <c r="B203" s="32"/>
      <c r="D203" s="152" t="s">
        <v>3804</v>
      </c>
      <c r="F203" s="198" t="s">
        <v>5110</v>
      </c>
      <c r="I203" s="199"/>
      <c r="L203" s="32"/>
      <c r="M203" s="201"/>
      <c r="N203" s="195"/>
      <c r="O203" s="195"/>
      <c r="P203" s="195"/>
      <c r="Q203" s="195"/>
      <c r="R203" s="195"/>
      <c r="S203" s="195"/>
      <c r="T203" s="202"/>
      <c r="AT203" s="17" t="s">
        <v>3804</v>
      </c>
      <c r="AU203" s="17" t="s">
        <v>85</v>
      </c>
    </row>
    <row r="204" spans="2:65" s="1" customFormat="1" ht="6.95" customHeight="1" x14ac:dyDescent="0.2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zmeyPh7YT9zNHP/SoP4OtVErEWaza1fwJccL6SJyeGoBZ8+CgNKsTDL+ADpRa6fkJx+7QWHjf9e99I26J5/UQg==" saltValue="U/DpKwJhFPb6s7xrOpDIUpohaD9hfcg2XvoC2cMtbYhEQ0IFEufBkmhvAozlg5+OC17ywmyuV/85XxHx7ixA/A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142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5639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5915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ROUND(J134,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ROUND((SUM(BE134:BE198)),  2)</f>
        <v>0</v>
      </c>
      <c r="I37" s="96">
        <v>0.21</v>
      </c>
      <c r="J37" s="86">
        <f>ROUND(((SUM(BE134:BE198))*I37),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ROUND((SUM(BF134:BF198)),  2)</f>
        <v>0</v>
      </c>
      <c r="I38" s="96">
        <v>0.15</v>
      </c>
      <c r="J38" s="86">
        <f>ROUND(((SUM(BF134:BF198))*I38),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ROUND((SUM(BG134:BG198)),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ROUND((SUM(BH134:BH198)),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ROUND((SUM(BI134:BI198)),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5639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04h.3 - ESLB - NOUZ. ODCH.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J143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J161</f>
        <v>0</v>
      </c>
      <c r="L106" s="108"/>
    </row>
    <row r="107" spans="2:47" s="9" customFormat="1" ht="19.899999999999999" customHeight="1" x14ac:dyDescent="0.2">
      <c r="B107" s="112"/>
      <c r="D107" s="113" t="s">
        <v>5916</v>
      </c>
      <c r="E107" s="114"/>
      <c r="F107" s="114"/>
      <c r="G107" s="114"/>
      <c r="H107" s="114"/>
      <c r="I107" s="114"/>
      <c r="J107" s="115">
        <f>J162</f>
        <v>0</v>
      </c>
      <c r="L107" s="112"/>
    </row>
    <row r="108" spans="2:47" s="8" customFormat="1" ht="24.95" customHeight="1" x14ac:dyDescent="0.2">
      <c r="B108" s="108"/>
      <c r="D108" s="109" t="s">
        <v>264</v>
      </c>
      <c r="E108" s="110"/>
      <c r="F108" s="110"/>
      <c r="G108" s="110"/>
      <c r="H108" s="110"/>
      <c r="I108" s="110"/>
      <c r="J108" s="111">
        <f>J188</f>
        <v>0</v>
      </c>
      <c r="L108" s="108"/>
    </row>
    <row r="109" spans="2:47" s="9" customFormat="1" ht="19.899999999999999" customHeight="1" x14ac:dyDescent="0.2">
      <c r="B109" s="112"/>
      <c r="D109" s="113" t="s">
        <v>265</v>
      </c>
      <c r="E109" s="114"/>
      <c r="F109" s="114"/>
      <c r="G109" s="114"/>
      <c r="H109" s="114"/>
      <c r="I109" s="114"/>
      <c r="J109" s="115">
        <f>J189</f>
        <v>0</v>
      </c>
      <c r="L109" s="112"/>
    </row>
    <row r="110" spans="2:47" s="9" customFormat="1" ht="19.899999999999999" customHeight="1" x14ac:dyDescent="0.2">
      <c r="B110" s="112"/>
      <c r="D110" s="113" t="s">
        <v>4708</v>
      </c>
      <c r="E110" s="114"/>
      <c r="F110" s="114"/>
      <c r="G110" s="114"/>
      <c r="H110" s="114"/>
      <c r="I110" s="114"/>
      <c r="J110" s="115">
        <f>J192</f>
        <v>0</v>
      </c>
      <c r="L110" s="112"/>
    </row>
    <row r="111" spans="2:47" s="1" customFormat="1" ht="21.75" customHeight="1" x14ac:dyDescent="0.2">
      <c r="B111" s="32"/>
      <c r="L111" s="32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 x14ac:dyDescent="0.2">
      <c r="B117" s="32"/>
      <c r="C117" s="21" t="s">
        <v>267</v>
      </c>
      <c r="L117" s="32"/>
    </row>
    <row r="118" spans="2:12" s="1" customFormat="1" ht="6.95" customHeight="1" x14ac:dyDescent="0.2">
      <c r="B118" s="32"/>
      <c r="L118" s="32"/>
    </row>
    <row r="119" spans="2:12" s="1" customFormat="1" ht="12" customHeight="1" x14ac:dyDescent="0.2">
      <c r="B119" s="32"/>
      <c r="C119" s="27" t="s">
        <v>16</v>
      </c>
      <c r="L119" s="32"/>
    </row>
    <row r="120" spans="2:12" s="1" customFormat="1" ht="16.5" customHeight="1" x14ac:dyDescent="0.2">
      <c r="B120" s="32"/>
      <c r="E120" s="254" t="str">
        <f>E7</f>
        <v>MŠ Vokovická</v>
      </c>
      <c r="F120" s="255"/>
      <c r="G120" s="255"/>
      <c r="H120" s="255"/>
      <c r="L120" s="32"/>
    </row>
    <row r="121" spans="2:12" ht="12" customHeight="1" x14ac:dyDescent="0.2">
      <c r="B121" s="20"/>
      <c r="C121" s="27" t="s">
        <v>226</v>
      </c>
      <c r="L121" s="20"/>
    </row>
    <row r="122" spans="2:12" ht="16.5" customHeight="1" x14ac:dyDescent="0.2">
      <c r="B122" s="20"/>
      <c r="E122" s="254" t="s">
        <v>227</v>
      </c>
      <c r="F122" s="238"/>
      <c r="G122" s="238"/>
      <c r="H122" s="238"/>
      <c r="L122" s="20"/>
    </row>
    <row r="123" spans="2:12" ht="12" customHeight="1" x14ac:dyDescent="0.2">
      <c r="B123" s="20"/>
      <c r="C123" s="27" t="s">
        <v>228</v>
      </c>
      <c r="L123" s="20"/>
    </row>
    <row r="124" spans="2:12" s="1" customFormat="1" ht="16.5" customHeight="1" x14ac:dyDescent="0.2">
      <c r="B124" s="32"/>
      <c r="E124" s="218" t="s">
        <v>5639</v>
      </c>
      <c r="F124" s="253"/>
      <c r="G124" s="253"/>
      <c r="H124" s="253"/>
      <c r="L124" s="32"/>
    </row>
    <row r="125" spans="2:12" s="1" customFormat="1" ht="12" customHeight="1" x14ac:dyDescent="0.2">
      <c r="B125" s="32"/>
      <c r="C125" s="27" t="s">
        <v>4192</v>
      </c>
      <c r="L125" s="32"/>
    </row>
    <row r="126" spans="2:12" s="1" customFormat="1" ht="16.5" customHeight="1" x14ac:dyDescent="0.2">
      <c r="B126" s="32"/>
      <c r="E126" s="231" t="str">
        <f>E13</f>
        <v>04h.3 - ESLB - NOUZ. ODCH.</v>
      </c>
      <c r="F126" s="253"/>
      <c r="G126" s="253"/>
      <c r="H126" s="253"/>
      <c r="L126" s="32"/>
    </row>
    <row r="127" spans="2:12" s="1" customFormat="1" ht="6.95" customHeight="1" x14ac:dyDescent="0.2">
      <c r="B127" s="32"/>
      <c r="L127" s="32"/>
    </row>
    <row r="128" spans="2:12" s="1" customFormat="1" ht="12" customHeight="1" x14ac:dyDescent="0.2">
      <c r="B128" s="32"/>
      <c r="C128" s="27" t="s">
        <v>20</v>
      </c>
      <c r="F128" s="25" t="str">
        <f>F16</f>
        <v>Vokovice, p.č. 1281/256, 1281/257</v>
      </c>
      <c r="I128" s="27" t="s">
        <v>22</v>
      </c>
      <c r="J128" s="52" t="str">
        <f>IF(J16="","",J16)</f>
        <v>21. 2. 2023</v>
      </c>
      <c r="L128" s="32"/>
    </row>
    <row r="129" spans="2:65" s="1" customFormat="1" ht="6.95" customHeight="1" x14ac:dyDescent="0.2">
      <c r="B129" s="32"/>
      <c r="L129" s="32"/>
    </row>
    <row r="130" spans="2:65" s="1" customFormat="1" ht="25.7" customHeight="1" x14ac:dyDescent="0.2">
      <c r="B130" s="32"/>
      <c r="C130" s="27" t="s">
        <v>24</v>
      </c>
      <c r="F130" s="25" t="str">
        <f>E19</f>
        <v>Městská část Praha 6, Čs. Armády 601/23</v>
      </c>
      <c r="I130" s="27" t="s">
        <v>30</v>
      </c>
      <c r="J130" s="30" t="str">
        <f>E25</f>
        <v>ra15 a.s., ATELIER SEVER s.r.o.</v>
      </c>
      <c r="L130" s="32"/>
    </row>
    <row r="131" spans="2:65" s="1" customFormat="1" ht="15.2" customHeight="1" x14ac:dyDescent="0.2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Ecoten s.r.o.</v>
      </c>
      <c r="L131" s="32"/>
    </row>
    <row r="132" spans="2:65" s="1" customFormat="1" ht="10.35" customHeight="1" x14ac:dyDescent="0.2">
      <c r="B132" s="32"/>
      <c r="L132" s="32"/>
    </row>
    <row r="133" spans="2:65" s="10" customFormat="1" ht="29.25" customHeight="1" x14ac:dyDescent="0.2">
      <c r="B133" s="116"/>
      <c r="C133" s="117" t="s">
        <v>268</v>
      </c>
      <c r="D133" s="118" t="s">
        <v>61</v>
      </c>
      <c r="E133" s="118" t="s">
        <v>57</v>
      </c>
      <c r="F133" s="118" t="s">
        <v>58</v>
      </c>
      <c r="G133" s="118" t="s">
        <v>269</v>
      </c>
      <c r="H133" s="118" t="s">
        <v>270</v>
      </c>
      <c r="I133" s="118" t="s">
        <v>271</v>
      </c>
      <c r="J133" s="119" t="s">
        <v>232</v>
      </c>
      <c r="K133" s="120" t="s">
        <v>272</v>
      </c>
      <c r="L133" s="116"/>
      <c r="M133" s="59" t="s">
        <v>1</v>
      </c>
      <c r="N133" s="60" t="s">
        <v>40</v>
      </c>
      <c r="O133" s="60" t="s">
        <v>273</v>
      </c>
      <c r="P133" s="60" t="s">
        <v>274</v>
      </c>
      <c r="Q133" s="60" t="s">
        <v>275</v>
      </c>
      <c r="R133" s="60" t="s">
        <v>276</v>
      </c>
      <c r="S133" s="60" t="s">
        <v>277</v>
      </c>
      <c r="T133" s="61" t="s">
        <v>278</v>
      </c>
    </row>
    <row r="134" spans="2:65" s="1" customFormat="1" ht="22.9" customHeight="1" x14ac:dyDescent="0.25">
      <c r="B134" s="32"/>
      <c r="C134" s="64" t="s">
        <v>279</v>
      </c>
      <c r="J134" s="121">
        <f>BK134</f>
        <v>0</v>
      </c>
      <c r="L134" s="32"/>
      <c r="M134" s="62"/>
      <c r="N134" s="53"/>
      <c r="O134" s="53"/>
      <c r="P134" s="122">
        <f>P135+P142+P161+P188</f>
        <v>0</v>
      </c>
      <c r="Q134" s="53"/>
      <c r="R134" s="122">
        <f>R135+R142+R161+R188</f>
        <v>3.5380000000000002E-2</v>
      </c>
      <c r="S134" s="53"/>
      <c r="T134" s="123">
        <f>T135+T142+T161+T188</f>
        <v>0.05</v>
      </c>
      <c r="AT134" s="17" t="s">
        <v>75</v>
      </c>
      <c r="AU134" s="17" t="s">
        <v>234</v>
      </c>
      <c r="BK134" s="124">
        <f>BK135+BK142+BK161+BK188</f>
        <v>0</v>
      </c>
    </row>
    <row r="135" spans="2:65" s="11" customFormat="1" ht="25.9" customHeight="1" x14ac:dyDescent="0.2">
      <c r="B135" s="125"/>
      <c r="D135" s="126" t="s">
        <v>75</v>
      </c>
      <c r="E135" s="127" t="s">
        <v>280</v>
      </c>
      <c r="F135" s="127" t="s">
        <v>281</v>
      </c>
      <c r="I135" s="128"/>
      <c r="J135" s="129">
        <f>BK135</f>
        <v>0</v>
      </c>
      <c r="L135" s="125"/>
      <c r="M135" s="130"/>
      <c r="P135" s="131">
        <f>P136+P140</f>
        <v>0</v>
      </c>
      <c r="R135" s="131">
        <f>R136+R140</f>
        <v>6.0000000000000006E-4</v>
      </c>
      <c r="T135" s="132">
        <f>T136+T140</f>
        <v>0.05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BK136+BK140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356</v>
      </c>
      <c r="F136" s="135" t="s">
        <v>1315</v>
      </c>
      <c r="I136" s="128"/>
      <c r="J136" s="136">
        <f>BK136</f>
        <v>0</v>
      </c>
      <c r="L136" s="125"/>
      <c r="M136" s="130"/>
      <c r="P136" s="131">
        <f>SUM(P137:P139)</f>
        <v>0</v>
      </c>
      <c r="R136" s="131">
        <f>SUM(R137:R139)</f>
        <v>6.0000000000000006E-4</v>
      </c>
      <c r="T136" s="132">
        <f>SUM(T137:T139)</f>
        <v>0.05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SUM(BK137:BK139)</f>
        <v>0</v>
      </c>
    </row>
    <row r="137" spans="2:65" s="1" customFormat="1" ht="21.75" customHeight="1" x14ac:dyDescent="0.2">
      <c r="B137" s="32"/>
      <c r="C137" s="137" t="s">
        <v>83</v>
      </c>
      <c r="D137" s="137" t="s">
        <v>284</v>
      </c>
      <c r="E137" s="138" t="s">
        <v>4709</v>
      </c>
      <c r="F137" s="139" t="s">
        <v>4710</v>
      </c>
      <c r="G137" s="140" t="s">
        <v>471</v>
      </c>
      <c r="H137" s="141">
        <v>10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2.0000000000000002E-5</v>
      </c>
      <c r="R137" s="147">
        <f>Q137*H137</f>
        <v>2.0000000000000001E-4</v>
      </c>
      <c r="S137" s="147">
        <v>2E-3</v>
      </c>
      <c r="T137" s="148">
        <f>S137*H137</f>
        <v>0.02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5917</v>
      </c>
    </row>
    <row r="138" spans="2:65" s="1" customFormat="1" ht="24.2" customHeight="1" x14ac:dyDescent="0.2">
      <c r="B138" s="32"/>
      <c r="C138" s="137" t="s">
        <v>85</v>
      </c>
      <c r="D138" s="137" t="s">
        <v>284</v>
      </c>
      <c r="E138" s="138" t="s">
        <v>4712</v>
      </c>
      <c r="F138" s="139" t="s">
        <v>4713</v>
      </c>
      <c r="G138" s="140" t="s">
        <v>471</v>
      </c>
      <c r="H138" s="141">
        <v>10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2.0000000000000002E-5</v>
      </c>
      <c r="R138" s="147">
        <f>Q138*H138</f>
        <v>2.0000000000000001E-4</v>
      </c>
      <c r="S138" s="147">
        <v>1E-3</v>
      </c>
      <c r="T138" s="148">
        <f>S138*H138</f>
        <v>0.01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5918</v>
      </c>
    </row>
    <row r="139" spans="2:65" s="1" customFormat="1" ht="24.2" customHeight="1" x14ac:dyDescent="0.2">
      <c r="B139" s="32"/>
      <c r="C139" s="137" t="s">
        <v>105</v>
      </c>
      <c r="D139" s="137" t="s">
        <v>284</v>
      </c>
      <c r="E139" s="138" t="s">
        <v>4715</v>
      </c>
      <c r="F139" s="139" t="s">
        <v>4716</v>
      </c>
      <c r="G139" s="140" t="s">
        <v>471</v>
      </c>
      <c r="H139" s="141">
        <v>10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2.0000000000000001E-4</v>
      </c>
      <c r="S139" s="147">
        <v>2E-3</v>
      </c>
      <c r="T139" s="148">
        <f>S139*H139</f>
        <v>0.02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5919</v>
      </c>
    </row>
    <row r="140" spans="2:65" s="11" customFormat="1" ht="22.9" customHeight="1" x14ac:dyDescent="0.2">
      <c r="B140" s="125"/>
      <c r="D140" s="126" t="s">
        <v>75</v>
      </c>
      <c r="E140" s="135" t="s">
        <v>4718</v>
      </c>
      <c r="F140" s="135" t="s">
        <v>4719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83</v>
      </c>
      <c r="AT140" s="133" t="s">
        <v>75</v>
      </c>
      <c r="AU140" s="133" t="s">
        <v>83</v>
      </c>
      <c r="AY140" s="126" t="s">
        <v>282</v>
      </c>
      <c r="BK140" s="134">
        <f>BK141</f>
        <v>0</v>
      </c>
    </row>
    <row r="141" spans="2:65" s="1" customFormat="1" ht="24.2" customHeight="1" x14ac:dyDescent="0.2">
      <c r="B141" s="32"/>
      <c r="C141" s="137" t="s">
        <v>288</v>
      </c>
      <c r="D141" s="137" t="s">
        <v>284</v>
      </c>
      <c r="E141" s="138" t="s">
        <v>4720</v>
      </c>
      <c r="F141" s="139" t="s">
        <v>4721</v>
      </c>
      <c r="G141" s="140" t="s">
        <v>376</v>
      </c>
      <c r="H141" s="141">
        <v>0.05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5920</v>
      </c>
    </row>
    <row r="142" spans="2:65" s="11" customFormat="1" ht="25.9" customHeight="1" x14ac:dyDescent="0.2">
      <c r="B142" s="125"/>
      <c r="D142" s="126" t="s">
        <v>75</v>
      </c>
      <c r="E142" s="127" t="s">
        <v>1431</v>
      </c>
      <c r="F142" s="127" t="s">
        <v>1432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3.4779999999999998E-2</v>
      </c>
      <c r="T142" s="132">
        <f>T143</f>
        <v>0</v>
      </c>
      <c r="AR142" s="126" t="s">
        <v>85</v>
      </c>
      <c r="AT142" s="133" t="s">
        <v>75</v>
      </c>
      <c r="AU142" s="133" t="s">
        <v>76</v>
      </c>
      <c r="AY142" s="126" t="s">
        <v>282</v>
      </c>
      <c r="BK142" s="134">
        <f>BK143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4723</v>
      </c>
      <c r="F143" s="135" t="s">
        <v>4724</v>
      </c>
      <c r="I143" s="128"/>
      <c r="J143" s="136">
        <f>BK143</f>
        <v>0</v>
      </c>
      <c r="L143" s="125"/>
      <c r="M143" s="130"/>
      <c r="P143" s="131">
        <f>SUM(P144:P160)</f>
        <v>0</v>
      </c>
      <c r="R143" s="131">
        <f>SUM(R144:R160)</f>
        <v>3.4779999999999998E-2</v>
      </c>
      <c r="T143" s="132">
        <f>SUM(T144:T160)</f>
        <v>0</v>
      </c>
      <c r="AR143" s="126" t="s">
        <v>85</v>
      </c>
      <c r="AT143" s="133" t="s">
        <v>75</v>
      </c>
      <c r="AU143" s="133" t="s">
        <v>83</v>
      </c>
      <c r="AY143" s="126" t="s">
        <v>282</v>
      </c>
      <c r="BK143" s="134">
        <f>SUM(BK144:BK160)</f>
        <v>0</v>
      </c>
    </row>
    <row r="144" spans="2:65" s="1" customFormat="1" ht="24.2" customHeight="1" x14ac:dyDescent="0.2">
      <c r="B144" s="32"/>
      <c r="C144" s="137" t="s">
        <v>330</v>
      </c>
      <c r="D144" s="137" t="s">
        <v>284</v>
      </c>
      <c r="E144" s="138" t="s">
        <v>4743</v>
      </c>
      <c r="F144" s="139" t="s">
        <v>4744</v>
      </c>
      <c r="G144" s="140" t="s">
        <v>471</v>
      </c>
      <c r="H144" s="141">
        <v>100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199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199</v>
      </c>
      <c r="BM144" s="149" t="s">
        <v>5921</v>
      </c>
    </row>
    <row r="145" spans="2:65" s="1" customFormat="1" ht="21.75" customHeight="1" x14ac:dyDescent="0.2">
      <c r="B145" s="32"/>
      <c r="C145" s="179" t="s">
        <v>338</v>
      </c>
      <c r="D145" s="179" t="s">
        <v>1020</v>
      </c>
      <c r="E145" s="180" t="s">
        <v>4746</v>
      </c>
      <c r="F145" s="181" t="s">
        <v>4747</v>
      </c>
      <c r="G145" s="182" t="s">
        <v>471</v>
      </c>
      <c r="H145" s="183">
        <v>100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P145" s="147">
        <f>O145*H145</f>
        <v>0</v>
      </c>
      <c r="Q145" s="147">
        <v>6.9999999999999994E-5</v>
      </c>
      <c r="R145" s="147">
        <f>Q145*H145</f>
        <v>6.9999999999999993E-3</v>
      </c>
      <c r="S145" s="147">
        <v>0</v>
      </c>
      <c r="T145" s="148">
        <f>S145*H145</f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199</v>
      </c>
      <c r="BM145" s="149" t="s">
        <v>5922</v>
      </c>
    </row>
    <row r="146" spans="2:65" s="1" customFormat="1" ht="24.2" customHeight="1" x14ac:dyDescent="0.2">
      <c r="B146" s="32"/>
      <c r="C146" s="137" t="s">
        <v>343</v>
      </c>
      <c r="D146" s="137" t="s">
        <v>284</v>
      </c>
      <c r="E146" s="138" t="s">
        <v>5923</v>
      </c>
      <c r="F146" s="139" t="s">
        <v>5924</v>
      </c>
      <c r="G146" s="140" t="s">
        <v>471</v>
      </c>
      <c r="H146" s="141">
        <v>47.619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199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199</v>
      </c>
      <c r="BM146" s="149" t="s">
        <v>5925</v>
      </c>
    </row>
    <row r="147" spans="2:65" s="1" customFormat="1" ht="16.5" customHeight="1" x14ac:dyDescent="0.2">
      <c r="B147" s="32"/>
      <c r="C147" s="179" t="s">
        <v>350</v>
      </c>
      <c r="D147" s="179" t="s">
        <v>1020</v>
      </c>
      <c r="E147" s="180" t="s">
        <v>5926</v>
      </c>
      <c r="F147" s="181" t="s">
        <v>5927</v>
      </c>
      <c r="G147" s="182" t="s">
        <v>471</v>
      </c>
      <c r="H147" s="183">
        <v>50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498</v>
      </c>
      <c r="AT147" s="149" t="s">
        <v>1020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199</v>
      </c>
      <c r="BM147" s="149" t="s">
        <v>5928</v>
      </c>
    </row>
    <row r="148" spans="2:65" s="12" customFormat="1" x14ac:dyDescent="0.2">
      <c r="B148" s="151"/>
      <c r="D148" s="152" t="s">
        <v>290</v>
      </c>
      <c r="F148" s="154" t="s">
        <v>5656</v>
      </c>
      <c r="H148" s="155">
        <v>50</v>
      </c>
      <c r="I148" s="156"/>
      <c r="L148" s="151"/>
      <c r="M148" s="157"/>
      <c r="T148" s="158"/>
      <c r="AT148" s="153" t="s">
        <v>290</v>
      </c>
      <c r="AU148" s="153" t="s">
        <v>85</v>
      </c>
      <c r="AV148" s="12" t="s">
        <v>85</v>
      </c>
      <c r="AW148" s="12" t="s">
        <v>4</v>
      </c>
      <c r="AX148" s="12" t="s">
        <v>83</v>
      </c>
      <c r="AY148" s="153" t="s">
        <v>282</v>
      </c>
    </row>
    <row r="149" spans="2:65" s="1" customFormat="1" ht="16.5" customHeight="1" x14ac:dyDescent="0.2">
      <c r="B149" s="32"/>
      <c r="C149" s="137" t="s">
        <v>356</v>
      </c>
      <c r="D149" s="137" t="s">
        <v>284</v>
      </c>
      <c r="E149" s="138" t="s">
        <v>4767</v>
      </c>
      <c r="F149" s="139" t="s">
        <v>4768</v>
      </c>
      <c r="G149" s="140" t="s">
        <v>613</v>
      </c>
      <c r="H149" s="141">
        <v>50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199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199</v>
      </c>
      <c r="BM149" s="149" t="s">
        <v>5929</v>
      </c>
    </row>
    <row r="150" spans="2:65" s="1" customFormat="1" ht="24.2" customHeight="1" x14ac:dyDescent="0.2">
      <c r="B150" s="32"/>
      <c r="C150" s="179" t="s">
        <v>361</v>
      </c>
      <c r="D150" s="179" t="s">
        <v>1020</v>
      </c>
      <c r="E150" s="180" t="s">
        <v>4770</v>
      </c>
      <c r="F150" s="181" t="s">
        <v>4771</v>
      </c>
      <c r="G150" s="182" t="s">
        <v>613</v>
      </c>
      <c r="H150" s="183">
        <v>50</v>
      </c>
      <c r="I150" s="184"/>
      <c r="J150" s="185">
        <f>ROUND(I150*H150,2)</f>
        <v>0</v>
      </c>
      <c r="K150" s="186"/>
      <c r="L150" s="187"/>
      <c r="M150" s="188" t="s">
        <v>1</v>
      </c>
      <c r="N150" s="189" t="s">
        <v>41</v>
      </c>
      <c r="P150" s="147">
        <f>O150*H150</f>
        <v>0</v>
      </c>
      <c r="Q150" s="147">
        <v>5.0000000000000002E-5</v>
      </c>
      <c r="R150" s="147">
        <f>Q150*H150</f>
        <v>2.5000000000000001E-3</v>
      </c>
      <c r="S150" s="147">
        <v>0</v>
      </c>
      <c r="T150" s="148">
        <f>S150*H150</f>
        <v>0</v>
      </c>
      <c r="AR150" s="149" t="s">
        <v>498</v>
      </c>
      <c r="AT150" s="149" t="s">
        <v>1020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199</v>
      </c>
      <c r="BM150" s="149" t="s">
        <v>5930</v>
      </c>
    </row>
    <row r="151" spans="2:65" s="1" customFormat="1" ht="29.25" x14ac:dyDescent="0.2">
      <c r="B151" s="32"/>
      <c r="D151" s="152" t="s">
        <v>3804</v>
      </c>
      <c r="F151" s="198" t="s">
        <v>4773</v>
      </c>
      <c r="I151" s="199"/>
      <c r="L151" s="32"/>
      <c r="M151" s="200"/>
      <c r="T151" s="56"/>
      <c r="AT151" s="17" t="s">
        <v>3804</v>
      </c>
      <c r="AU151" s="17" t="s">
        <v>85</v>
      </c>
    </row>
    <row r="152" spans="2:65" s="1" customFormat="1" ht="24.2" customHeight="1" x14ac:dyDescent="0.2">
      <c r="B152" s="32"/>
      <c r="C152" s="137" t="s">
        <v>185</v>
      </c>
      <c r="D152" s="137" t="s">
        <v>284</v>
      </c>
      <c r="E152" s="138" t="s">
        <v>5931</v>
      </c>
      <c r="F152" s="139" t="s">
        <v>5932</v>
      </c>
      <c r="G152" s="140" t="s">
        <v>471</v>
      </c>
      <c r="H152" s="141">
        <v>260.87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199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199</v>
      </c>
      <c r="BM152" s="149" t="s">
        <v>5933</v>
      </c>
    </row>
    <row r="153" spans="2:65" s="1" customFormat="1" ht="37.9" customHeight="1" x14ac:dyDescent="0.2">
      <c r="B153" s="32"/>
      <c r="C153" s="179" t="s">
        <v>188</v>
      </c>
      <c r="D153" s="179" t="s">
        <v>1020</v>
      </c>
      <c r="E153" s="180" t="s">
        <v>5934</v>
      </c>
      <c r="F153" s="181" t="s">
        <v>5935</v>
      </c>
      <c r="G153" s="182" t="s">
        <v>471</v>
      </c>
      <c r="H153" s="183">
        <v>300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41</v>
      </c>
      <c r="P153" s="147">
        <f>O153*H153</f>
        <v>0</v>
      </c>
      <c r="Q153" s="147">
        <v>8.0000000000000007E-5</v>
      </c>
      <c r="R153" s="147">
        <f>Q153*H153</f>
        <v>2.4E-2</v>
      </c>
      <c r="S153" s="147">
        <v>0</v>
      </c>
      <c r="T153" s="148">
        <f>S153*H153</f>
        <v>0</v>
      </c>
      <c r="AR153" s="149" t="s">
        <v>498</v>
      </c>
      <c r="AT153" s="149" t="s">
        <v>1020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199</v>
      </c>
      <c r="BM153" s="149" t="s">
        <v>5936</v>
      </c>
    </row>
    <row r="154" spans="2:65" s="12" customFormat="1" x14ac:dyDescent="0.2">
      <c r="B154" s="151"/>
      <c r="D154" s="152" t="s">
        <v>290</v>
      </c>
      <c r="F154" s="154" t="s">
        <v>4795</v>
      </c>
      <c r="H154" s="155">
        <v>300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4</v>
      </c>
      <c r="AX154" s="12" t="s">
        <v>83</v>
      </c>
      <c r="AY154" s="153" t="s">
        <v>282</v>
      </c>
    </row>
    <row r="155" spans="2:65" s="1" customFormat="1" ht="33" customHeight="1" x14ac:dyDescent="0.2">
      <c r="B155" s="32"/>
      <c r="C155" s="137" t="s">
        <v>191</v>
      </c>
      <c r="D155" s="137" t="s">
        <v>284</v>
      </c>
      <c r="E155" s="138" t="s">
        <v>4941</v>
      </c>
      <c r="F155" s="139" t="s">
        <v>4942</v>
      </c>
      <c r="G155" s="140" t="s">
        <v>613</v>
      </c>
      <c r="H155" s="141">
        <v>17</v>
      </c>
      <c r="I155" s="142"/>
      <c r="J155" s="143">
        <f t="shared" ref="J155:J160" si="0">ROUND(I155*H155,2)</f>
        <v>0</v>
      </c>
      <c r="K155" s="144"/>
      <c r="L155" s="32"/>
      <c r="M155" s="145" t="s">
        <v>1</v>
      </c>
      <c r="N155" s="146" t="s">
        <v>41</v>
      </c>
      <c r="P155" s="147">
        <f t="shared" ref="P155:P160" si="1">O155*H155</f>
        <v>0</v>
      </c>
      <c r="Q155" s="147">
        <v>0</v>
      </c>
      <c r="R155" s="147">
        <f t="shared" ref="R155:R160" si="2">Q155*H155</f>
        <v>0</v>
      </c>
      <c r="S155" s="147">
        <v>0</v>
      </c>
      <c r="T155" s="148">
        <f t="shared" ref="T155:T160" si="3">S155*H155</f>
        <v>0</v>
      </c>
      <c r="AR155" s="149" t="s">
        <v>199</v>
      </c>
      <c r="AT155" s="149" t="s">
        <v>284</v>
      </c>
      <c r="AU155" s="149" t="s">
        <v>85</v>
      </c>
      <c r="AY155" s="17" t="s">
        <v>282</v>
      </c>
      <c r="BE155" s="150">
        <f t="shared" ref="BE155:BE160" si="4">IF(N155="základní",J155,0)</f>
        <v>0</v>
      </c>
      <c r="BF155" s="150">
        <f t="shared" ref="BF155:BF160" si="5">IF(N155="snížená",J155,0)</f>
        <v>0</v>
      </c>
      <c r="BG155" s="150">
        <f t="shared" ref="BG155:BG160" si="6">IF(N155="zákl. přenesená",J155,0)</f>
        <v>0</v>
      </c>
      <c r="BH155" s="150">
        <f t="shared" ref="BH155:BH160" si="7">IF(N155="sníž. přenesená",J155,0)</f>
        <v>0</v>
      </c>
      <c r="BI155" s="150">
        <f t="shared" ref="BI155:BI160" si="8">IF(N155="nulová",J155,0)</f>
        <v>0</v>
      </c>
      <c r="BJ155" s="17" t="s">
        <v>83</v>
      </c>
      <c r="BK155" s="150">
        <f t="shared" ref="BK155:BK160" si="9">ROUND(I155*H155,2)</f>
        <v>0</v>
      </c>
      <c r="BL155" s="17" t="s">
        <v>199</v>
      </c>
      <c r="BM155" s="149" t="s">
        <v>5937</v>
      </c>
    </row>
    <row r="156" spans="2:65" s="1" customFormat="1" ht="21.75" customHeight="1" x14ac:dyDescent="0.2">
      <c r="B156" s="32"/>
      <c r="C156" s="179" t="s">
        <v>194</v>
      </c>
      <c r="D156" s="179" t="s">
        <v>1020</v>
      </c>
      <c r="E156" s="180" t="s">
        <v>4944</v>
      </c>
      <c r="F156" s="181" t="s">
        <v>4945</v>
      </c>
      <c r="G156" s="182" t="s">
        <v>613</v>
      </c>
      <c r="H156" s="183">
        <v>13</v>
      </c>
      <c r="I156" s="184"/>
      <c r="J156" s="185">
        <f t="shared" si="0"/>
        <v>0</v>
      </c>
      <c r="K156" s="186"/>
      <c r="L156" s="187"/>
      <c r="M156" s="188" t="s">
        <v>1</v>
      </c>
      <c r="N156" s="189" t="s">
        <v>41</v>
      </c>
      <c r="P156" s="147">
        <f t="shared" si="1"/>
        <v>0</v>
      </c>
      <c r="Q156" s="147">
        <v>4.0000000000000003E-5</v>
      </c>
      <c r="R156" s="147">
        <f t="shared" si="2"/>
        <v>5.2000000000000006E-4</v>
      </c>
      <c r="S156" s="147">
        <v>0</v>
      </c>
      <c r="T156" s="148">
        <f t="shared" si="3"/>
        <v>0</v>
      </c>
      <c r="AR156" s="149" t="s">
        <v>498</v>
      </c>
      <c r="AT156" s="149" t="s">
        <v>1020</v>
      </c>
      <c r="AU156" s="149" t="s">
        <v>85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199</v>
      </c>
      <c r="BM156" s="149" t="s">
        <v>5938</v>
      </c>
    </row>
    <row r="157" spans="2:65" s="1" customFormat="1" ht="24.2" customHeight="1" x14ac:dyDescent="0.2">
      <c r="B157" s="32"/>
      <c r="C157" s="179" t="s">
        <v>8</v>
      </c>
      <c r="D157" s="179" t="s">
        <v>1020</v>
      </c>
      <c r="E157" s="180" t="s">
        <v>4914</v>
      </c>
      <c r="F157" s="181" t="s">
        <v>4915</v>
      </c>
      <c r="G157" s="182" t="s">
        <v>613</v>
      </c>
      <c r="H157" s="183">
        <v>9</v>
      </c>
      <c r="I157" s="184"/>
      <c r="J157" s="185">
        <f t="shared" si="0"/>
        <v>0</v>
      </c>
      <c r="K157" s="186"/>
      <c r="L157" s="187"/>
      <c r="M157" s="188" t="s">
        <v>1</v>
      </c>
      <c r="N157" s="189" t="s">
        <v>41</v>
      </c>
      <c r="P157" s="147">
        <f t="shared" si="1"/>
        <v>0</v>
      </c>
      <c r="Q157" s="147">
        <v>2.0000000000000002E-5</v>
      </c>
      <c r="R157" s="147">
        <f t="shared" si="2"/>
        <v>1.8000000000000001E-4</v>
      </c>
      <c r="S157" s="147">
        <v>0</v>
      </c>
      <c r="T157" s="148">
        <f t="shared" si="3"/>
        <v>0</v>
      </c>
      <c r="AR157" s="149" t="s">
        <v>498</v>
      </c>
      <c r="AT157" s="149" t="s">
        <v>1020</v>
      </c>
      <c r="AU157" s="149" t="s">
        <v>85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199</v>
      </c>
      <c r="BM157" s="149" t="s">
        <v>5939</v>
      </c>
    </row>
    <row r="158" spans="2:65" s="1" customFormat="1" ht="24.2" customHeight="1" x14ac:dyDescent="0.2">
      <c r="B158" s="32"/>
      <c r="C158" s="179" t="s">
        <v>199</v>
      </c>
      <c r="D158" s="179" t="s">
        <v>1020</v>
      </c>
      <c r="E158" s="180" t="s">
        <v>4920</v>
      </c>
      <c r="F158" s="181" t="s">
        <v>4921</v>
      </c>
      <c r="G158" s="182" t="s">
        <v>613</v>
      </c>
      <c r="H158" s="183">
        <v>9</v>
      </c>
      <c r="I158" s="184"/>
      <c r="J158" s="185">
        <f t="shared" si="0"/>
        <v>0</v>
      </c>
      <c r="K158" s="186"/>
      <c r="L158" s="187"/>
      <c r="M158" s="188" t="s">
        <v>1</v>
      </c>
      <c r="N158" s="189" t="s">
        <v>41</v>
      </c>
      <c r="P158" s="147">
        <f t="shared" si="1"/>
        <v>0</v>
      </c>
      <c r="Q158" s="147">
        <v>2.0000000000000002E-5</v>
      </c>
      <c r="R158" s="147">
        <f t="shared" si="2"/>
        <v>1.8000000000000001E-4</v>
      </c>
      <c r="S158" s="147">
        <v>0</v>
      </c>
      <c r="T158" s="148">
        <f t="shared" si="3"/>
        <v>0</v>
      </c>
      <c r="AR158" s="149" t="s">
        <v>498</v>
      </c>
      <c r="AT158" s="149" t="s">
        <v>1020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199</v>
      </c>
      <c r="BM158" s="149" t="s">
        <v>5940</v>
      </c>
    </row>
    <row r="159" spans="2:65" s="1" customFormat="1" ht="24.2" customHeight="1" x14ac:dyDescent="0.2">
      <c r="B159" s="32"/>
      <c r="C159" s="179" t="s">
        <v>202</v>
      </c>
      <c r="D159" s="179" t="s">
        <v>1020</v>
      </c>
      <c r="E159" s="180" t="s">
        <v>4985</v>
      </c>
      <c r="F159" s="181" t="s">
        <v>5941</v>
      </c>
      <c r="G159" s="182" t="s">
        <v>613</v>
      </c>
      <c r="H159" s="183">
        <v>4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41</v>
      </c>
      <c r="P159" s="147">
        <f t="shared" si="1"/>
        <v>0</v>
      </c>
      <c r="Q159" s="147">
        <v>8.0000000000000007E-5</v>
      </c>
      <c r="R159" s="147">
        <f t="shared" si="2"/>
        <v>3.2000000000000003E-4</v>
      </c>
      <c r="S159" s="147">
        <v>0</v>
      </c>
      <c r="T159" s="148">
        <f t="shared" si="3"/>
        <v>0</v>
      </c>
      <c r="AR159" s="149" t="s">
        <v>498</v>
      </c>
      <c r="AT159" s="149" t="s">
        <v>1020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199</v>
      </c>
      <c r="BM159" s="149" t="s">
        <v>5942</v>
      </c>
    </row>
    <row r="160" spans="2:65" s="1" customFormat="1" ht="24.2" customHeight="1" x14ac:dyDescent="0.2">
      <c r="B160" s="32"/>
      <c r="C160" s="179" t="s">
        <v>205</v>
      </c>
      <c r="D160" s="179" t="s">
        <v>1020</v>
      </c>
      <c r="E160" s="180" t="s">
        <v>4988</v>
      </c>
      <c r="F160" s="181" t="s">
        <v>4989</v>
      </c>
      <c r="G160" s="182" t="s">
        <v>613</v>
      </c>
      <c r="H160" s="183">
        <v>4</v>
      </c>
      <c r="I160" s="184"/>
      <c r="J160" s="185">
        <f t="shared" si="0"/>
        <v>0</v>
      </c>
      <c r="K160" s="186"/>
      <c r="L160" s="187"/>
      <c r="M160" s="188" t="s">
        <v>1</v>
      </c>
      <c r="N160" s="189" t="s">
        <v>41</v>
      </c>
      <c r="P160" s="147">
        <f t="shared" si="1"/>
        <v>0</v>
      </c>
      <c r="Q160" s="147">
        <v>2.0000000000000002E-5</v>
      </c>
      <c r="R160" s="147">
        <f t="shared" si="2"/>
        <v>8.0000000000000007E-5</v>
      </c>
      <c r="S160" s="147">
        <v>0</v>
      </c>
      <c r="T160" s="148">
        <f t="shared" si="3"/>
        <v>0</v>
      </c>
      <c r="AR160" s="149" t="s">
        <v>498</v>
      </c>
      <c r="AT160" s="149" t="s">
        <v>1020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199</v>
      </c>
      <c r="BM160" s="149" t="s">
        <v>5943</v>
      </c>
    </row>
    <row r="161" spans="2:65" s="11" customFormat="1" ht="25.9" customHeight="1" x14ac:dyDescent="0.2">
      <c r="B161" s="125"/>
      <c r="D161" s="126" t="s">
        <v>75</v>
      </c>
      <c r="E161" s="127" t="s">
        <v>1020</v>
      </c>
      <c r="F161" s="127" t="s">
        <v>5082</v>
      </c>
      <c r="I161" s="128"/>
      <c r="J161" s="129">
        <f>BK161</f>
        <v>0</v>
      </c>
      <c r="L161" s="125"/>
      <c r="M161" s="130"/>
      <c r="P161" s="131">
        <f>P162</f>
        <v>0</v>
      </c>
      <c r="R161" s="131">
        <f>R162</f>
        <v>0</v>
      </c>
      <c r="T161" s="132">
        <f>T162</f>
        <v>0</v>
      </c>
      <c r="AR161" s="126" t="s">
        <v>105</v>
      </c>
      <c r="AT161" s="133" t="s">
        <v>75</v>
      </c>
      <c r="AU161" s="133" t="s">
        <v>76</v>
      </c>
      <c r="AY161" s="126" t="s">
        <v>282</v>
      </c>
      <c r="BK161" s="134">
        <f>BK162</f>
        <v>0</v>
      </c>
    </row>
    <row r="162" spans="2:65" s="11" customFormat="1" ht="22.9" customHeight="1" x14ac:dyDescent="0.2">
      <c r="B162" s="125"/>
      <c r="D162" s="126" t="s">
        <v>75</v>
      </c>
      <c r="E162" s="135" t="s">
        <v>5674</v>
      </c>
      <c r="F162" s="135" t="s">
        <v>5944</v>
      </c>
      <c r="I162" s="128"/>
      <c r="J162" s="136">
        <f>BK162</f>
        <v>0</v>
      </c>
      <c r="L162" s="125"/>
      <c r="M162" s="130"/>
      <c r="P162" s="131">
        <f>SUM(P163:P187)</f>
        <v>0</v>
      </c>
      <c r="R162" s="131">
        <f>SUM(R163:R187)</f>
        <v>0</v>
      </c>
      <c r="T162" s="132">
        <f>SUM(T163:T187)</f>
        <v>0</v>
      </c>
      <c r="AR162" s="126" t="s">
        <v>105</v>
      </c>
      <c r="AT162" s="133" t="s">
        <v>75</v>
      </c>
      <c r="AU162" s="133" t="s">
        <v>83</v>
      </c>
      <c r="AY162" s="126" t="s">
        <v>282</v>
      </c>
      <c r="BK162" s="134">
        <f>SUM(BK163:BK187)</f>
        <v>0</v>
      </c>
    </row>
    <row r="163" spans="2:65" s="1" customFormat="1" ht="16.5" customHeight="1" x14ac:dyDescent="0.2">
      <c r="B163" s="32"/>
      <c r="C163" s="137" t="s">
        <v>416</v>
      </c>
      <c r="D163" s="137" t="s">
        <v>284</v>
      </c>
      <c r="E163" s="138" t="s">
        <v>5945</v>
      </c>
      <c r="F163" s="139" t="s">
        <v>5946</v>
      </c>
      <c r="G163" s="140" t="s">
        <v>613</v>
      </c>
      <c r="H163" s="141">
        <v>7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679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679</v>
      </c>
      <c r="BM163" s="149" t="s">
        <v>5947</v>
      </c>
    </row>
    <row r="164" spans="2:65" s="1" customFormat="1" ht="21.75" customHeight="1" x14ac:dyDescent="0.2">
      <c r="B164" s="32"/>
      <c r="C164" s="137" t="s">
        <v>208</v>
      </c>
      <c r="D164" s="137" t="s">
        <v>284</v>
      </c>
      <c r="E164" s="138" t="s">
        <v>5948</v>
      </c>
      <c r="F164" s="139" t="s">
        <v>5949</v>
      </c>
      <c r="G164" s="140" t="s">
        <v>792</v>
      </c>
      <c r="H164" s="141">
        <v>7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679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679</v>
      </c>
      <c r="BM164" s="149" t="s">
        <v>5950</v>
      </c>
    </row>
    <row r="165" spans="2:65" s="1" customFormat="1" ht="24.2" customHeight="1" x14ac:dyDescent="0.2">
      <c r="B165" s="32"/>
      <c r="C165" s="179" t="s">
        <v>7</v>
      </c>
      <c r="D165" s="179" t="s">
        <v>1020</v>
      </c>
      <c r="E165" s="180" t="s">
        <v>5951</v>
      </c>
      <c r="F165" s="181" t="s">
        <v>5952</v>
      </c>
      <c r="G165" s="182" t="s">
        <v>613</v>
      </c>
      <c r="H165" s="183">
        <v>7</v>
      </c>
      <c r="I165" s="184"/>
      <c r="J165" s="185">
        <f>ROUND(I165*H165,2)</f>
        <v>0</v>
      </c>
      <c r="K165" s="186"/>
      <c r="L165" s="187"/>
      <c r="M165" s="188" t="s">
        <v>1</v>
      </c>
      <c r="N165" s="189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1802</v>
      </c>
      <c r="AT165" s="149" t="s">
        <v>1020</v>
      </c>
      <c r="AU165" s="149" t="s">
        <v>85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679</v>
      </c>
      <c r="BM165" s="149" t="s">
        <v>5953</v>
      </c>
    </row>
    <row r="166" spans="2:65" s="1" customFormat="1" ht="19.5" x14ac:dyDescent="0.2">
      <c r="B166" s="32"/>
      <c r="D166" s="152" t="s">
        <v>3804</v>
      </c>
      <c r="F166" s="198" t="s">
        <v>5954</v>
      </c>
      <c r="I166" s="199"/>
      <c r="L166" s="32"/>
      <c r="M166" s="200"/>
      <c r="T166" s="56"/>
      <c r="AT166" s="17" t="s">
        <v>3804</v>
      </c>
      <c r="AU166" s="17" t="s">
        <v>85</v>
      </c>
    </row>
    <row r="167" spans="2:65" s="1" customFormat="1" ht="16.5" customHeight="1" x14ac:dyDescent="0.2">
      <c r="B167" s="32"/>
      <c r="C167" s="179" t="s">
        <v>222</v>
      </c>
      <c r="D167" s="179" t="s">
        <v>1020</v>
      </c>
      <c r="E167" s="180" t="s">
        <v>5955</v>
      </c>
      <c r="F167" s="181" t="s">
        <v>5956</v>
      </c>
      <c r="G167" s="182" t="s">
        <v>613</v>
      </c>
      <c r="H167" s="183">
        <v>7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1802</v>
      </c>
      <c r="AT167" s="149" t="s">
        <v>1020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679</v>
      </c>
      <c r="BM167" s="149" t="s">
        <v>5957</v>
      </c>
    </row>
    <row r="168" spans="2:65" s="1" customFormat="1" ht="19.5" x14ac:dyDescent="0.2">
      <c r="B168" s="32"/>
      <c r="D168" s="152" t="s">
        <v>3804</v>
      </c>
      <c r="F168" s="198" t="s">
        <v>5958</v>
      </c>
      <c r="I168" s="199"/>
      <c r="L168" s="32"/>
      <c r="M168" s="200"/>
      <c r="T168" s="56"/>
      <c r="AT168" s="17" t="s">
        <v>3804</v>
      </c>
      <c r="AU168" s="17" t="s">
        <v>85</v>
      </c>
    </row>
    <row r="169" spans="2:65" s="1" customFormat="1" ht="24.2" customHeight="1" x14ac:dyDescent="0.2">
      <c r="B169" s="32"/>
      <c r="C169" s="179" t="s">
        <v>447</v>
      </c>
      <c r="D169" s="179" t="s">
        <v>1020</v>
      </c>
      <c r="E169" s="180" t="s">
        <v>5959</v>
      </c>
      <c r="F169" s="181" t="s">
        <v>5960</v>
      </c>
      <c r="G169" s="182" t="s">
        <v>613</v>
      </c>
      <c r="H169" s="183">
        <v>7</v>
      </c>
      <c r="I169" s="184"/>
      <c r="J169" s="185">
        <f>ROUND(I169*H169,2)</f>
        <v>0</v>
      </c>
      <c r="K169" s="186"/>
      <c r="L169" s="187"/>
      <c r="M169" s="188" t="s">
        <v>1</v>
      </c>
      <c r="N169" s="189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1802</v>
      </c>
      <c r="AT169" s="149" t="s">
        <v>1020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679</v>
      </c>
      <c r="BM169" s="149" t="s">
        <v>5961</v>
      </c>
    </row>
    <row r="170" spans="2:65" s="1" customFormat="1" ht="19.5" x14ac:dyDescent="0.2">
      <c r="B170" s="32"/>
      <c r="D170" s="152" t="s">
        <v>3804</v>
      </c>
      <c r="F170" s="198" t="s">
        <v>5962</v>
      </c>
      <c r="I170" s="199"/>
      <c r="L170" s="32"/>
      <c r="M170" s="200"/>
      <c r="T170" s="56"/>
      <c r="AT170" s="17" t="s">
        <v>3804</v>
      </c>
      <c r="AU170" s="17" t="s">
        <v>85</v>
      </c>
    </row>
    <row r="171" spans="2:65" s="1" customFormat="1" ht="16.5" customHeight="1" x14ac:dyDescent="0.2">
      <c r="B171" s="32"/>
      <c r="C171" s="179" t="s">
        <v>453</v>
      </c>
      <c r="D171" s="179" t="s">
        <v>1020</v>
      </c>
      <c r="E171" s="180" t="s">
        <v>5963</v>
      </c>
      <c r="F171" s="181" t="s">
        <v>5964</v>
      </c>
      <c r="G171" s="182" t="s">
        <v>613</v>
      </c>
      <c r="H171" s="183">
        <v>7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1802</v>
      </c>
      <c r="AT171" s="149" t="s">
        <v>1020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679</v>
      </c>
      <c r="BM171" s="149" t="s">
        <v>5965</v>
      </c>
    </row>
    <row r="172" spans="2:65" s="1" customFormat="1" ht="19.5" x14ac:dyDescent="0.2">
      <c r="B172" s="32"/>
      <c r="D172" s="152" t="s">
        <v>3804</v>
      </c>
      <c r="F172" s="198" t="s">
        <v>5966</v>
      </c>
      <c r="I172" s="199"/>
      <c r="L172" s="32"/>
      <c r="M172" s="200"/>
      <c r="T172" s="56"/>
      <c r="AT172" s="17" t="s">
        <v>3804</v>
      </c>
      <c r="AU172" s="17" t="s">
        <v>85</v>
      </c>
    </row>
    <row r="173" spans="2:65" s="1" customFormat="1" ht="16.5" customHeight="1" x14ac:dyDescent="0.2">
      <c r="B173" s="32"/>
      <c r="C173" s="179" t="s">
        <v>459</v>
      </c>
      <c r="D173" s="179" t="s">
        <v>1020</v>
      </c>
      <c r="E173" s="180" t="s">
        <v>5967</v>
      </c>
      <c r="F173" s="181" t="s">
        <v>5968</v>
      </c>
      <c r="G173" s="182" t="s">
        <v>613</v>
      </c>
      <c r="H173" s="183">
        <v>7</v>
      </c>
      <c r="I173" s="184"/>
      <c r="J173" s="185">
        <f>ROUND(I173*H173,2)</f>
        <v>0</v>
      </c>
      <c r="K173" s="186"/>
      <c r="L173" s="187"/>
      <c r="M173" s="188" t="s">
        <v>1</v>
      </c>
      <c r="N173" s="189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1802</v>
      </c>
      <c r="AT173" s="149" t="s">
        <v>1020</v>
      </c>
      <c r="AU173" s="149" t="s">
        <v>85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679</v>
      </c>
      <c r="BM173" s="149" t="s">
        <v>5969</v>
      </c>
    </row>
    <row r="174" spans="2:65" s="1" customFormat="1" ht="19.5" x14ac:dyDescent="0.2">
      <c r="B174" s="32"/>
      <c r="D174" s="152" t="s">
        <v>3804</v>
      </c>
      <c r="F174" s="198" t="s">
        <v>5970</v>
      </c>
      <c r="I174" s="199"/>
      <c r="L174" s="32"/>
      <c r="M174" s="200"/>
      <c r="T174" s="56"/>
      <c r="AT174" s="17" t="s">
        <v>3804</v>
      </c>
      <c r="AU174" s="17" t="s">
        <v>85</v>
      </c>
    </row>
    <row r="175" spans="2:65" s="1" customFormat="1" ht="16.5" customHeight="1" x14ac:dyDescent="0.2">
      <c r="B175" s="32"/>
      <c r="C175" s="179" t="s">
        <v>463</v>
      </c>
      <c r="D175" s="179" t="s">
        <v>1020</v>
      </c>
      <c r="E175" s="180" t="s">
        <v>5971</v>
      </c>
      <c r="F175" s="181" t="s">
        <v>5972</v>
      </c>
      <c r="G175" s="182" t="s">
        <v>613</v>
      </c>
      <c r="H175" s="183">
        <v>7</v>
      </c>
      <c r="I175" s="184"/>
      <c r="J175" s="185">
        <f>ROUND(I175*H175,2)</f>
        <v>0</v>
      </c>
      <c r="K175" s="186"/>
      <c r="L175" s="187"/>
      <c r="M175" s="188" t="s">
        <v>1</v>
      </c>
      <c r="N175" s="189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1802</v>
      </c>
      <c r="AT175" s="149" t="s">
        <v>1020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679</v>
      </c>
      <c r="BM175" s="149" t="s">
        <v>5973</v>
      </c>
    </row>
    <row r="176" spans="2:65" s="1" customFormat="1" ht="19.5" x14ac:dyDescent="0.2">
      <c r="B176" s="32"/>
      <c r="D176" s="152" t="s">
        <v>3804</v>
      </c>
      <c r="F176" s="198" t="s">
        <v>5974</v>
      </c>
      <c r="I176" s="199"/>
      <c r="L176" s="32"/>
      <c r="M176" s="200"/>
      <c r="T176" s="56"/>
      <c r="AT176" s="17" t="s">
        <v>3804</v>
      </c>
      <c r="AU176" s="17" t="s">
        <v>85</v>
      </c>
    </row>
    <row r="177" spans="2:65" s="1" customFormat="1" ht="16.5" customHeight="1" x14ac:dyDescent="0.2">
      <c r="B177" s="32"/>
      <c r="C177" s="179" t="s">
        <v>468</v>
      </c>
      <c r="D177" s="179" t="s">
        <v>1020</v>
      </c>
      <c r="E177" s="180" t="s">
        <v>5975</v>
      </c>
      <c r="F177" s="181" t="s">
        <v>5976</v>
      </c>
      <c r="G177" s="182" t="s">
        <v>613</v>
      </c>
      <c r="H177" s="183">
        <v>7</v>
      </c>
      <c r="I177" s="184"/>
      <c r="J177" s="185">
        <f>ROUND(I177*H177,2)</f>
        <v>0</v>
      </c>
      <c r="K177" s="186"/>
      <c r="L177" s="187"/>
      <c r="M177" s="188" t="s">
        <v>1</v>
      </c>
      <c r="N177" s="189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1802</v>
      </c>
      <c r="AT177" s="149" t="s">
        <v>1020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679</v>
      </c>
      <c r="BM177" s="149" t="s">
        <v>5977</v>
      </c>
    </row>
    <row r="178" spans="2:65" s="1" customFormat="1" ht="19.5" x14ac:dyDescent="0.2">
      <c r="B178" s="32"/>
      <c r="D178" s="152" t="s">
        <v>3804</v>
      </c>
      <c r="F178" s="198" t="s">
        <v>5978</v>
      </c>
      <c r="I178" s="199"/>
      <c r="L178" s="32"/>
      <c r="M178" s="200"/>
      <c r="T178" s="56"/>
      <c r="AT178" s="17" t="s">
        <v>3804</v>
      </c>
      <c r="AU178" s="17" t="s">
        <v>85</v>
      </c>
    </row>
    <row r="179" spans="2:65" s="1" customFormat="1" ht="16.5" customHeight="1" x14ac:dyDescent="0.2">
      <c r="B179" s="32"/>
      <c r="C179" s="179" t="s">
        <v>476</v>
      </c>
      <c r="D179" s="179" t="s">
        <v>1020</v>
      </c>
      <c r="E179" s="180" t="s">
        <v>5979</v>
      </c>
      <c r="F179" s="181" t="s">
        <v>5980</v>
      </c>
      <c r="G179" s="182" t="s">
        <v>613</v>
      </c>
      <c r="H179" s="183">
        <v>7</v>
      </c>
      <c r="I179" s="184"/>
      <c r="J179" s="185">
        <f>ROUND(I179*H179,2)</f>
        <v>0</v>
      </c>
      <c r="K179" s="186"/>
      <c r="L179" s="187"/>
      <c r="M179" s="188" t="s">
        <v>1</v>
      </c>
      <c r="N179" s="189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1802</v>
      </c>
      <c r="AT179" s="149" t="s">
        <v>1020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679</v>
      </c>
      <c r="BM179" s="149" t="s">
        <v>5981</v>
      </c>
    </row>
    <row r="180" spans="2:65" s="1" customFormat="1" ht="19.5" x14ac:dyDescent="0.2">
      <c r="B180" s="32"/>
      <c r="D180" s="152" t="s">
        <v>3804</v>
      </c>
      <c r="F180" s="198" t="s">
        <v>5982</v>
      </c>
      <c r="I180" s="199"/>
      <c r="L180" s="32"/>
      <c r="M180" s="200"/>
      <c r="T180" s="56"/>
      <c r="AT180" s="17" t="s">
        <v>3804</v>
      </c>
      <c r="AU180" s="17" t="s">
        <v>85</v>
      </c>
    </row>
    <row r="181" spans="2:65" s="1" customFormat="1" ht="16.5" customHeight="1" x14ac:dyDescent="0.2">
      <c r="B181" s="32"/>
      <c r="C181" s="179" t="s">
        <v>482</v>
      </c>
      <c r="D181" s="179" t="s">
        <v>1020</v>
      </c>
      <c r="E181" s="180" t="s">
        <v>5983</v>
      </c>
      <c r="F181" s="181" t="s">
        <v>5984</v>
      </c>
      <c r="G181" s="182" t="s">
        <v>613</v>
      </c>
      <c r="H181" s="183">
        <v>7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1802</v>
      </c>
      <c r="AT181" s="149" t="s">
        <v>1020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679</v>
      </c>
      <c r="BM181" s="149" t="s">
        <v>5985</v>
      </c>
    </row>
    <row r="182" spans="2:65" s="1" customFormat="1" ht="19.5" x14ac:dyDescent="0.2">
      <c r="B182" s="32"/>
      <c r="D182" s="152" t="s">
        <v>3804</v>
      </c>
      <c r="F182" s="198" t="s">
        <v>5986</v>
      </c>
      <c r="I182" s="199"/>
      <c r="L182" s="32"/>
      <c r="M182" s="200"/>
      <c r="T182" s="56"/>
      <c r="AT182" s="17" t="s">
        <v>3804</v>
      </c>
      <c r="AU182" s="17" t="s">
        <v>85</v>
      </c>
    </row>
    <row r="183" spans="2:65" s="1" customFormat="1" ht="16.5" customHeight="1" x14ac:dyDescent="0.2">
      <c r="B183" s="32"/>
      <c r="C183" s="179" t="s">
        <v>487</v>
      </c>
      <c r="D183" s="179" t="s">
        <v>1020</v>
      </c>
      <c r="E183" s="180" t="s">
        <v>5987</v>
      </c>
      <c r="F183" s="181" t="s">
        <v>5988</v>
      </c>
      <c r="G183" s="182" t="s">
        <v>613</v>
      </c>
      <c r="H183" s="183">
        <v>7</v>
      </c>
      <c r="I183" s="184"/>
      <c r="J183" s="185">
        <f>ROUND(I183*H183,2)</f>
        <v>0</v>
      </c>
      <c r="K183" s="186"/>
      <c r="L183" s="187"/>
      <c r="M183" s="188" t="s">
        <v>1</v>
      </c>
      <c r="N183" s="189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1802</v>
      </c>
      <c r="AT183" s="149" t="s">
        <v>1020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679</v>
      </c>
      <c r="BM183" s="149" t="s">
        <v>5989</v>
      </c>
    </row>
    <row r="184" spans="2:65" s="1" customFormat="1" ht="29.25" x14ac:dyDescent="0.2">
      <c r="B184" s="32"/>
      <c r="D184" s="152" t="s">
        <v>3804</v>
      </c>
      <c r="F184" s="198" t="s">
        <v>5990</v>
      </c>
      <c r="I184" s="199"/>
      <c r="L184" s="32"/>
      <c r="M184" s="200"/>
      <c r="T184" s="56"/>
      <c r="AT184" s="17" t="s">
        <v>3804</v>
      </c>
      <c r="AU184" s="17" t="s">
        <v>85</v>
      </c>
    </row>
    <row r="185" spans="2:65" s="1" customFormat="1" ht="21.75" customHeight="1" x14ac:dyDescent="0.2">
      <c r="B185" s="32"/>
      <c r="C185" s="179" t="s">
        <v>493</v>
      </c>
      <c r="D185" s="179" t="s">
        <v>1020</v>
      </c>
      <c r="E185" s="180" t="s">
        <v>5991</v>
      </c>
      <c r="F185" s="181" t="s">
        <v>5992</v>
      </c>
      <c r="G185" s="182" t="s">
        <v>613</v>
      </c>
      <c r="H185" s="183">
        <v>7</v>
      </c>
      <c r="I185" s="184"/>
      <c r="J185" s="185">
        <f>ROUND(I185*H185,2)</f>
        <v>0</v>
      </c>
      <c r="K185" s="186"/>
      <c r="L185" s="187"/>
      <c r="M185" s="188" t="s">
        <v>1</v>
      </c>
      <c r="N185" s="189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1802</v>
      </c>
      <c r="AT185" s="149" t="s">
        <v>1020</v>
      </c>
      <c r="AU185" s="149" t="s">
        <v>85</v>
      </c>
      <c r="AY185" s="17" t="s">
        <v>282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679</v>
      </c>
      <c r="BM185" s="149" t="s">
        <v>5993</v>
      </c>
    </row>
    <row r="186" spans="2:65" s="1" customFormat="1" ht="19.5" x14ac:dyDescent="0.2">
      <c r="B186" s="32"/>
      <c r="D186" s="152" t="s">
        <v>3804</v>
      </c>
      <c r="F186" s="198" t="s">
        <v>5994</v>
      </c>
      <c r="I186" s="199"/>
      <c r="L186" s="32"/>
      <c r="M186" s="200"/>
      <c r="T186" s="56"/>
      <c r="AT186" s="17" t="s">
        <v>3804</v>
      </c>
      <c r="AU186" s="17" t="s">
        <v>85</v>
      </c>
    </row>
    <row r="187" spans="2:65" s="1" customFormat="1" ht="16.5" customHeight="1" x14ac:dyDescent="0.2">
      <c r="B187" s="32"/>
      <c r="C187" s="179" t="s">
        <v>498</v>
      </c>
      <c r="D187" s="179" t="s">
        <v>1020</v>
      </c>
      <c r="E187" s="180" t="s">
        <v>5995</v>
      </c>
      <c r="F187" s="181" t="s">
        <v>5996</v>
      </c>
      <c r="G187" s="182" t="s">
        <v>613</v>
      </c>
      <c r="H187" s="183">
        <v>1</v>
      </c>
      <c r="I187" s="184"/>
      <c r="J187" s="185">
        <f>ROUND(I187*H187,2)</f>
        <v>0</v>
      </c>
      <c r="K187" s="186"/>
      <c r="L187" s="187"/>
      <c r="M187" s="188" t="s">
        <v>1</v>
      </c>
      <c r="N187" s="189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350</v>
      </c>
      <c r="AT187" s="149" t="s">
        <v>1020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288</v>
      </c>
      <c r="BM187" s="149" t="s">
        <v>5997</v>
      </c>
    </row>
    <row r="188" spans="2:65" s="11" customFormat="1" ht="25.9" customHeight="1" x14ac:dyDescent="0.2">
      <c r="B188" s="125"/>
      <c r="D188" s="126" t="s">
        <v>75</v>
      </c>
      <c r="E188" s="127" t="s">
        <v>3359</v>
      </c>
      <c r="F188" s="127" t="s">
        <v>3360</v>
      </c>
      <c r="I188" s="128"/>
      <c r="J188" s="129">
        <f>BK188</f>
        <v>0</v>
      </c>
      <c r="L188" s="125"/>
      <c r="M188" s="130"/>
      <c r="P188" s="131">
        <f>P189+P192</f>
        <v>0</v>
      </c>
      <c r="R188" s="131">
        <f>R189+R192</f>
        <v>0</v>
      </c>
      <c r="T188" s="132">
        <f>T189+T192</f>
        <v>0</v>
      </c>
      <c r="AR188" s="126" t="s">
        <v>330</v>
      </c>
      <c r="AT188" s="133" t="s">
        <v>75</v>
      </c>
      <c r="AU188" s="133" t="s">
        <v>76</v>
      </c>
      <c r="AY188" s="126" t="s">
        <v>282</v>
      </c>
      <c r="BK188" s="134">
        <f>BK189+BK192</f>
        <v>0</v>
      </c>
    </row>
    <row r="189" spans="2:65" s="11" customFormat="1" ht="22.9" customHeight="1" x14ac:dyDescent="0.2">
      <c r="B189" s="125"/>
      <c r="D189" s="126" t="s">
        <v>75</v>
      </c>
      <c r="E189" s="135" t="s">
        <v>3361</v>
      </c>
      <c r="F189" s="135" t="s">
        <v>3362</v>
      </c>
      <c r="I189" s="128"/>
      <c r="J189" s="136">
        <f>BK189</f>
        <v>0</v>
      </c>
      <c r="L189" s="125"/>
      <c r="M189" s="130"/>
      <c r="P189" s="131">
        <f>SUM(P190:P191)</f>
        <v>0</v>
      </c>
      <c r="R189" s="131">
        <f>SUM(R190:R191)</f>
        <v>0</v>
      </c>
      <c r="T189" s="132">
        <f>SUM(T190:T191)</f>
        <v>0</v>
      </c>
      <c r="AR189" s="126" t="s">
        <v>330</v>
      </c>
      <c r="AT189" s="133" t="s">
        <v>75</v>
      </c>
      <c r="AU189" s="133" t="s">
        <v>83</v>
      </c>
      <c r="AY189" s="126" t="s">
        <v>282</v>
      </c>
      <c r="BK189" s="134">
        <f>SUM(BK190:BK191)</f>
        <v>0</v>
      </c>
    </row>
    <row r="190" spans="2:65" s="1" customFormat="1" ht="16.5" customHeight="1" x14ac:dyDescent="0.2">
      <c r="B190" s="32"/>
      <c r="C190" s="137" t="s">
        <v>503</v>
      </c>
      <c r="D190" s="137" t="s">
        <v>284</v>
      </c>
      <c r="E190" s="138" t="s">
        <v>3387</v>
      </c>
      <c r="F190" s="139" t="s">
        <v>3388</v>
      </c>
      <c r="G190" s="140" t="s">
        <v>2246</v>
      </c>
      <c r="H190" s="141">
        <v>1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3366</v>
      </c>
      <c r="AT190" s="149" t="s">
        <v>284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3366</v>
      </c>
      <c r="BM190" s="149" t="s">
        <v>5998</v>
      </c>
    </row>
    <row r="191" spans="2:65" s="1" customFormat="1" ht="16.5" customHeight="1" x14ac:dyDescent="0.2">
      <c r="B191" s="32"/>
      <c r="C191" s="137" t="s">
        <v>508</v>
      </c>
      <c r="D191" s="137" t="s">
        <v>284</v>
      </c>
      <c r="E191" s="138" t="s">
        <v>3405</v>
      </c>
      <c r="F191" s="139" t="s">
        <v>5095</v>
      </c>
      <c r="G191" s="140" t="s">
        <v>792</v>
      </c>
      <c r="H191" s="141">
        <v>1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3366</v>
      </c>
      <c r="AT191" s="149" t="s">
        <v>284</v>
      </c>
      <c r="AU191" s="149" t="s">
        <v>85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3366</v>
      </c>
      <c r="BM191" s="149" t="s">
        <v>5999</v>
      </c>
    </row>
    <row r="192" spans="2:65" s="11" customFormat="1" ht="22.9" customHeight="1" x14ac:dyDescent="0.2">
      <c r="B192" s="125"/>
      <c r="D192" s="126" t="s">
        <v>75</v>
      </c>
      <c r="E192" s="135" t="s">
        <v>5097</v>
      </c>
      <c r="F192" s="135" t="s">
        <v>5098</v>
      </c>
      <c r="I192" s="128"/>
      <c r="J192" s="136">
        <f>BK192</f>
        <v>0</v>
      </c>
      <c r="L192" s="125"/>
      <c r="M192" s="130"/>
      <c r="P192" s="131">
        <f>SUM(P193:P198)</f>
        <v>0</v>
      </c>
      <c r="R192" s="131">
        <f>SUM(R193:R198)</f>
        <v>0</v>
      </c>
      <c r="T192" s="132">
        <f>SUM(T193:T198)</f>
        <v>0</v>
      </c>
      <c r="AR192" s="126" t="s">
        <v>330</v>
      </c>
      <c r="AT192" s="133" t="s">
        <v>75</v>
      </c>
      <c r="AU192" s="133" t="s">
        <v>83</v>
      </c>
      <c r="AY192" s="126" t="s">
        <v>282</v>
      </c>
      <c r="BK192" s="134">
        <f>SUM(BK193:BK198)</f>
        <v>0</v>
      </c>
    </row>
    <row r="193" spans="2:65" s="1" customFormat="1" ht="21.75" customHeight="1" x14ac:dyDescent="0.2">
      <c r="B193" s="32"/>
      <c r="C193" s="137" t="s">
        <v>513</v>
      </c>
      <c r="D193" s="137" t="s">
        <v>284</v>
      </c>
      <c r="E193" s="138" t="s">
        <v>5099</v>
      </c>
      <c r="F193" s="139" t="s">
        <v>5911</v>
      </c>
      <c r="G193" s="140" t="s">
        <v>792</v>
      </c>
      <c r="H193" s="141">
        <v>1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3366</v>
      </c>
      <c r="AT193" s="149" t="s">
        <v>284</v>
      </c>
      <c r="AU193" s="149" t="s">
        <v>85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3366</v>
      </c>
      <c r="BM193" s="149" t="s">
        <v>6000</v>
      </c>
    </row>
    <row r="194" spans="2:65" s="1" customFormat="1" ht="29.25" x14ac:dyDescent="0.2">
      <c r="B194" s="32"/>
      <c r="D194" s="152" t="s">
        <v>3804</v>
      </c>
      <c r="F194" s="198" t="s">
        <v>5102</v>
      </c>
      <c r="I194" s="199"/>
      <c r="L194" s="32"/>
      <c r="M194" s="200"/>
      <c r="T194" s="56"/>
      <c r="AT194" s="17" t="s">
        <v>3804</v>
      </c>
      <c r="AU194" s="17" t="s">
        <v>85</v>
      </c>
    </row>
    <row r="195" spans="2:65" s="1" customFormat="1" ht="16.5" customHeight="1" x14ac:dyDescent="0.2">
      <c r="B195" s="32"/>
      <c r="C195" s="137" t="s">
        <v>518</v>
      </c>
      <c r="D195" s="137" t="s">
        <v>284</v>
      </c>
      <c r="E195" s="138" t="s">
        <v>5103</v>
      </c>
      <c r="F195" s="139" t="s">
        <v>5104</v>
      </c>
      <c r="G195" s="140" t="s">
        <v>792</v>
      </c>
      <c r="H195" s="141">
        <v>1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3366</v>
      </c>
      <c r="AT195" s="149" t="s">
        <v>284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3366</v>
      </c>
      <c r="BM195" s="149" t="s">
        <v>6001</v>
      </c>
    </row>
    <row r="196" spans="2:65" s="1" customFormat="1" ht="19.5" x14ac:dyDescent="0.2">
      <c r="B196" s="32"/>
      <c r="D196" s="152" t="s">
        <v>3804</v>
      </c>
      <c r="F196" s="198" t="s">
        <v>5106</v>
      </c>
      <c r="I196" s="199"/>
      <c r="L196" s="32"/>
      <c r="M196" s="200"/>
      <c r="T196" s="56"/>
      <c r="AT196" s="17" t="s">
        <v>3804</v>
      </c>
      <c r="AU196" s="17" t="s">
        <v>85</v>
      </c>
    </row>
    <row r="197" spans="2:65" s="1" customFormat="1" ht="16.5" customHeight="1" x14ac:dyDescent="0.2">
      <c r="B197" s="32"/>
      <c r="C197" s="137" t="s">
        <v>523</v>
      </c>
      <c r="D197" s="137" t="s">
        <v>284</v>
      </c>
      <c r="E197" s="138" t="s">
        <v>5107</v>
      </c>
      <c r="F197" s="139" t="s">
        <v>5108</v>
      </c>
      <c r="G197" s="140" t="s">
        <v>792</v>
      </c>
      <c r="H197" s="141">
        <v>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3366</v>
      </c>
      <c r="AT197" s="149" t="s">
        <v>284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3366</v>
      </c>
      <c r="BM197" s="149" t="s">
        <v>6002</v>
      </c>
    </row>
    <row r="198" spans="2:65" s="1" customFormat="1" ht="19.5" x14ac:dyDescent="0.2">
      <c r="B198" s="32"/>
      <c r="D198" s="152" t="s">
        <v>3804</v>
      </c>
      <c r="F198" s="198" t="s">
        <v>5110</v>
      </c>
      <c r="I198" s="199"/>
      <c r="L198" s="32"/>
      <c r="M198" s="201"/>
      <c r="N198" s="195"/>
      <c r="O198" s="195"/>
      <c r="P198" s="195"/>
      <c r="Q198" s="195"/>
      <c r="R198" s="195"/>
      <c r="S198" s="195"/>
      <c r="T198" s="202"/>
      <c r="AT198" s="17" t="s">
        <v>3804</v>
      </c>
      <c r="AU198" s="17" t="s">
        <v>85</v>
      </c>
    </row>
    <row r="199" spans="2:65" s="1" customFormat="1" ht="6.95" customHeight="1" x14ac:dyDescent="0.2"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2"/>
    </row>
  </sheetData>
  <sheetProtection algorithmName="SHA-512" hashValue="ggvW/81lChTW1QbUHr7LE3pMJMXYYZMWL/q/ivJprPlQkOAXEEWY2JpdFgsGlHP5oQr+J7DA2AMVcPYw7mPDMg==" saltValue="01lxNpz8oSj0y9uJJ/ub16EWzIQId6hhbzS5EXSMCNKIIbmwzxWmpDLFskcI5K68J958+K39MwFQ3hTZ/cx87Q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145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5639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6003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ROUND(J134,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ROUND((SUM(BE134:BE172)),  2)</f>
        <v>0</v>
      </c>
      <c r="I37" s="96">
        <v>0.21</v>
      </c>
      <c r="J37" s="86">
        <f>ROUND(((SUM(BE134:BE172))*I37),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ROUND((SUM(BF134:BF172)),  2)</f>
        <v>0</v>
      </c>
      <c r="I38" s="96">
        <v>0.15</v>
      </c>
      <c r="J38" s="86">
        <f>ROUND(((SUM(BF134:BF172))*I38),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ROUND((SUM(BG134:BG172)),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ROUND((SUM(BH134:BH172)),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ROUND((SUM(BI134:BI172)),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5639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04h.4 - ESLB - NOUZ. PŘI. POMOCI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J143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J146</f>
        <v>0</v>
      </c>
      <c r="L106" s="108"/>
    </row>
    <row r="107" spans="2:47" s="9" customFormat="1" ht="19.899999999999999" customHeight="1" x14ac:dyDescent="0.2">
      <c r="B107" s="112"/>
      <c r="D107" s="113" t="s">
        <v>5916</v>
      </c>
      <c r="E107" s="114"/>
      <c r="F107" s="114"/>
      <c r="G107" s="114"/>
      <c r="H107" s="114"/>
      <c r="I107" s="114"/>
      <c r="J107" s="115">
        <f>J147</f>
        <v>0</v>
      </c>
      <c r="L107" s="112"/>
    </row>
    <row r="108" spans="2:47" s="8" customFormat="1" ht="24.95" customHeight="1" x14ac:dyDescent="0.2">
      <c r="B108" s="108"/>
      <c r="D108" s="109" t="s">
        <v>264</v>
      </c>
      <c r="E108" s="110"/>
      <c r="F108" s="110"/>
      <c r="G108" s="110"/>
      <c r="H108" s="110"/>
      <c r="I108" s="110"/>
      <c r="J108" s="111">
        <f>J162</f>
        <v>0</v>
      </c>
      <c r="L108" s="108"/>
    </row>
    <row r="109" spans="2:47" s="9" customFormat="1" ht="19.899999999999999" customHeight="1" x14ac:dyDescent="0.2">
      <c r="B109" s="112"/>
      <c r="D109" s="113" t="s">
        <v>265</v>
      </c>
      <c r="E109" s="114"/>
      <c r="F109" s="114"/>
      <c r="G109" s="114"/>
      <c r="H109" s="114"/>
      <c r="I109" s="114"/>
      <c r="J109" s="115">
        <f>J163</f>
        <v>0</v>
      </c>
      <c r="L109" s="112"/>
    </row>
    <row r="110" spans="2:47" s="9" customFormat="1" ht="19.899999999999999" customHeight="1" x14ac:dyDescent="0.2">
      <c r="B110" s="112"/>
      <c r="D110" s="113" t="s">
        <v>4708</v>
      </c>
      <c r="E110" s="114"/>
      <c r="F110" s="114"/>
      <c r="G110" s="114"/>
      <c r="H110" s="114"/>
      <c r="I110" s="114"/>
      <c r="J110" s="115">
        <f>J166</f>
        <v>0</v>
      </c>
      <c r="L110" s="112"/>
    </row>
    <row r="111" spans="2:47" s="1" customFormat="1" ht="21.75" customHeight="1" x14ac:dyDescent="0.2">
      <c r="B111" s="32"/>
      <c r="L111" s="32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 x14ac:dyDescent="0.2">
      <c r="B117" s="32"/>
      <c r="C117" s="21" t="s">
        <v>267</v>
      </c>
      <c r="L117" s="32"/>
    </row>
    <row r="118" spans="2:12" s="1" customFormat="1" ht="6.95" customHeight="1" x14ac:dyDescent="0.2">
      <c r="B118" s="32"/>
      <c r="L118" s="32"/>
    </row>
    <row r="119" spans="2:12" s="1" customFormat="1" ht="12" customHeight="1" x14ac:dyDescent="0.2">
      <c r="B119" s="32"/>
      <c r="C119" s="27" t="s">
        <v>16</v>
      </c>
      <c r="L119" s="32"/>
    </row>
    <row r="120" spans="2:12" s="1" customFormat="1" ht="16.5" customHeight="1" x14ac:dyDescent="0.2">
      <c r="B120" s="32"/>
      <c r="E120" s="254" t="str">
        <f>E7</f>
        <v>MŠ Vokovická</v>
      </c>
      <c r="F120" s="255"/>
      <c r="G120" s="255"/>
      <c r="H120" s="255"/>
      <c r="L120" s="32"/>
    </row>
    <row r="121" spans="2:12" ht="12" customHeight="1" x14ac:dyDescent="0.2">
      <c r="B121" s="20"/>
      <c r="C121" s="27" t="s">
        <v>226</v>
      </c>
      <c r="L121" s="20"/>
    </row>
    <row r="122" spans="2:12" ht="16.5" customHeight="1" x14ac:dyDescent="0.2">
      <c r="B122" s="20"/>
      <c r="E122" s="254" t="s">
        <v>227</v>
      </c>
      <c r="F122" s="238"/>
      <c r="G122" s="238"/>
      <c r="H122" s="238"/>
      <c r="L122" s="20"/>
    </row>
    <row r="123" spans="2:12" ht="12" customHeight="1" x14ac:dyDescent="0.2">
      <c r="B123" s="20"/>
      <c r="C123" s="27" t="s">
        <v>228</v>
      </c>
      <c r="L123" s="20"/>
    </row>
    <row r="124" spans="2:12" s="1" customFormat="1" ht="16.5" customHeight="1" x14ac:dyDescent="0.2">
      <c r="B124" s="32"/>
      <c r="E124" s="218" t="s">
        <v>5639</v>
      </c>
      <c r="F124" s="253"/>
      <c r="G124" s="253"/>
      <c r="H124" s="253"/>
      <c r="L124" s="32"/>
    </row>
    <row r="125" spans="2:12" s="1" customFormat="1" ht="12" customHeight="1" x14ac:dyDescent="0.2">
      <c r="B125" s="32"/>
      <c r="C125" s="27" t="s">
        <v>4192</v>
      </c>
      <c r="L125" s="32"/>
    </row>
    <row r="126" spans="2:12" s="1" customFormat="1" ht="16.5" customHeight="1" x14ac:dyDescent="0.2">
      <c r="B126" s="32"/>
      <c r="E126" s="231" t="str">
        <f>E13</f>
        <v>04h.4 - ESLB - NOUZ. PŘI. POMOCI</v>
      </c>
      <c r="F126" s="253"/>
      <c r="G126" s="253"/>
      <c r="H126" s="253"/>
      <c r="L126" s="32"/>
    </row>
    <row r="127" spans="2:12" s="1" customFormat="1" ht="6.95" customHeight="1" x14ac:dyDescent="0.2">
      <c r="B127" s="32"/>
      <c r="L127" s="32"/>
    </row>
    <row r="128" spans="2:12" s="1" customFormat="1" ht="12" customHeight="1" x14ac:dyDescent="0.2">
      <c r="B128" s="32"/>
      <c r="C128" s="27" t="s">
        <v>20</v>
      </c>
      <c r="F128" s="25" t="str">
        <f>F16</f>
        <v>Vokovice, p.č. 1281/256, 1281/257</v>
      </c>
      <c r="I128" s="27" t="s">
        <v>22</v>
      </c>
      <c r="J128" s="52" t="str">
        <f>IF(J16="","",J16)</f>
        <v>21. 2. 2023</v>
      </c>
      <c r="L128" s="32"/>
    </row>
    <row r="129" spans="2:65" s="1" customFormat="1" ht="6.95" customHeight="1" x14ac:dyDescent="0.2">
      <c r="B129" s="32"/>
      <c r="L129" s="32"/>
    </row>
    <row r="130" spans="2:65" s="1" customFormat="1" ht="25.7" customHeight="1" x14ac:dyDescent="0.2">
      <c r="B130" s="32"/>
      <c r="C130" s="27" t="s">
        <v>24</v>
      </c>
      <c r="F130" s="25" t="str">
        <f>E19</f>
        <v>Městská část Praha 6, Čs. Armády 601/23</v>
      </c>
      <c r="I130" s="27" t="s">
        <v>30</v>
      </c>
      <c r="J130" s="30" t="str">
        <f>E25</f>
        <v>ra15 a.s., ATELIER SEVER s.r.o.</v>
      </c>
      <c r="L130" s="32"/>
    </row>
    <row r="131" spans="2:65" s="1" customFormat="1" ht="15.2" customHeight="1" x14ac:dyDescent="0.2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Ecoten s.r.o.</v>
      </c>
      <c r="L131" s="32"/>
    </row>
    <row r="132" spans="2:65" s="1" customFormat="1" ht="10.35" customHeight="1" x14ac:dyDescent="0.2">
      <c r="B132" s="32"/>
      <c r="L132" s="32"/>
    </row>
    <row r="133" spans="2:65" s="10" customFormat="1" ht="29.25" customHeight="1" x14ac:dyDescent="0.2">
      <c r="B133" s="116"/>
      <c r="C133" s="117" t="s">
        <v>268</v>
      </c>
      <c r="D133" s="118" t="s">
        <v>61</v>
      </c>
      <c r="E133" s="118" t="s">
        <v>57</v>
      </c>
      <c r="F133" s="118" t="s">
        <v>58</v>
      </c>
      <c r="G133" s="118" t="s">
        <v>269</v>
      </c>
      <c r="H133" s="118" t="s">
        <v>270</v>
      </c>
      <c r="I133" s="118" t="s">
        <v>271</v>
      </c>
      <c r="J133" s="119" t="s">
        <v>232</v>
      </c>
      <c r="K133" s="120" t="s">
        <v>272</v>
      </c>
      <c r="L133" s="116"/>
      <c r="M133" s="59" t="s">
        <v>1</v>
      </c>
      <c r="N133" s="60" t="s">
        <v>40</v>
      </c>
      <c r="O133" s="60" t="s">
        <v>273</v>
      </c>
      <c r="P133" s="60" t="s">
        <v>274</v>
      </c>
      <c r="Q133" s="60" t="s">
        <v>275</v>
      </c>
      <c r="R133" s="60" t="s">
        <v>276</v>
      </c>
      <c r="S133" s="60" t="s">
        <v>277</v>
      </c>
      <c r="T133" s="61" t="s">
        <v>278</v>
      </c>
    </row>
    <row r="134" spans="2:65" s="1" customFormat="1" ht="22.9" customHeight="1" x14ac:dyDescent="0.25">
      <c r="B134" s="32"/>
      <c r="C134" s="64" t="s">
        <v>279</v>
      </c>
      <c r="J134" s="121">
        <f>BK134</f>
        <v>0</v>
      </c>
      <c r="L134" s="32"/>
      <c r="M134" s="62"/>
      <c r="N134" s="53"/>
      <c r="O134" s="53"/>
      <c r="P134" s="122">
        <f>P135+P142+P146+P162</f>
        <v>0</v>
      </c>
      <c r="Q134" s="53"/>
      <c r="R134" s="122">
        <f>R135+R142+R146+R162</f>
        <v>2.3999999999999998E-3</v>
      </c>
      <c r="S134" s="53"/>
      <c r="T134" s="123">
        <f>T135+T142+T146+T162</f>
        <v>2.5000000000000001E-2</v>
      </c>
      <c r="AT134" s="17" t="s">
        <v>75</v>
      </c>
      <c r="AU134" s="17" t="s">
        <v>234</v>
      </c>
      <c r="BK134" s="124">
        <f>BK135+BK142+BK146+BK162</f>
        <v>0</v>
      </c>
    </row>
    <row r="135" spans="2:65" s="11" customFormat="1" ht="25.9" customHeight="1" x14ac:dyDescent="0.2">
      <c r="B135" s="125"/>
      <c r="D135" s="126" t="s">
        <v>75</v>
      </c>
      <c r="E135" s="127" t="s">
        <v>280</v>
      </c>
      <c r="F135" s="127" t="s">
        <v>281</v>
      </c>
      <c r="I135" s="128"/>
      <c r="J135" s="129">
        <f>BK135</f>
        <v>0</v>
      </c>
      <c r="L135" s="125"/>
      <c r="M135" s="130"/>
      <c r="P135" s="131">
        <f>P136+P140</f>
        <v>0</v>
      </c>
      <c r="R135" s="131">
        <f>R136+R140</f>
        <v>3.0000000000000003E-4</v>
      </c>
      <c r="T135" s="132">
        <f>T136+T140</f>
        <v>2.5000000000000001E-2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BK136+BK140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356</v>
      </c>
      <c r="F136" s="135" t="s">
        <v>1315</v>
      </c>
      <c r="I136" s="128"/>
      <c r="J136" s="136">
        <f>BK136</f>
        <v>0</v>
      </c>
      <c r="L136" s="125"/>
      <c r="M136" s="130"/>
      <c r="P136" s="131">
        <f>SUM(P137:P139)</f>
        <v>0</v>
      </c>
      <c r="R136" s="131">
        <f>SUM(R137:R139)</f>
        <v>3.0000000000000003E-4</v>
      </c>
      <c r="T136" s="132">
        <f>SUM(T137:T139)</f>
        <v>2.5000000000000001E-2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SUM(BK137:BK139)</f>
        <v>0</v>
      </c>
    </row>
    <row r="137" spans="2:65" s="1" customFormat="1" ht="21.75" customHeight="1" x14ac:dyDescent="0.2">
      <c r="B137" s="32"/>
      <c r="C137" s="137" t="s">
        <v>83</v>
      </c>
      <c r="D137" s="137" t="s">
        <v>284</v>
      </c>
      <c r="E137" s="138" t="s">
        <v>4709</v>
      </c>
      <c r="F137" s="139" t="s">
        <v>4710</v>
      </c>
      <c r="G137" s="140" t="s">
        <v>471</v>
      </c>
      <c r="H137" s="141">
        <v>5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2.0000000000000002E-5</v>
      </c>
      <c r="R137" s="147">
        <f>Q137*H137</f>
        <v>1E-4</v>
      </c>
      <c r="S137" s="147">
        <v>2E-3</v>
      </c>
      <c r="T137" s="148">
        <f>S137*H137</f>
        <v>0.01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6004</v>
      </c>
    </row>
    <row r="138" spans="2:65" s="1" customFormat="1" ht="24.2" customHeight="1" x14ac:dyDescent="0.2">
      <c r="B138" s="32"/>
      <c r="C138" s="137" t="s">
        <v>85</v>
      </c>
      <c r="D138" s="137" t="s">
        <v>284</v>
      </c>
      <c r="E138" s="138" t="s">
        <v>4712</v>
      </c>
      <c r="F138" s="139" t="s">
        <v>4713</v>
      </c>
      <c r="G138" s="140" t="s">
        <v>471</v>
      </c>
      <c r="H138" s="141">
        <v>5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2.0000000000000002E-5</v>
      </c>
      <c r="R138" s="147">
        <f>Q138*H138</f>
        <v>1E-4</v>
      </c>
      <c r="S138" s="147">
        <v>1E-3</v>
      </c>
      <c r="T138" s="148">
        <f>S138*H138</f>
        <v>5.0000000000000001E-3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6005</v>
      </c>
    </row>
    <row r="139" spans="2:65" s="1" customFormat="1" ht="24.2" customHeight="1" x14ac:dyDescent="0.2">
      <c r="B139" s="32"/>
      <c r="C139" s="137" t="s">
        <v>105</v>
      </c>
      <c r="D139" s="137" t="s">
        <v>284</v>
      </c>
      <c r="E139" s="138" t="s">
        <v>4715</v>
      </c>
      <c r="F139" s="139" t="s">
        <v>4716</v>
      </c>
      <c r="G139" s="140" t="s">
        <v>471</v>
      </c>
      <c r="H139" s="141">
        <v>5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1E-4</v>
      </c>
      <c r="S139" s="147">
        <v>2E-3</v>
      </c>
      <c r="T139" s="148">
        <f>S139*H139</f>
        <v>0.01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6006</v>
      </c>
    </row>
    <row r="140" spans="2:65" s="11" customFormat="1" ht="22.9" customHeight="1" x14ac:dyDescent="0.2">
      <c r="B140" s="125"/>
      <c r="D140" s="126" t="s">
        <v>75</v>
      </c>
      <c r="E140" s="135" t="s">
        <v>4718</v>
      </c>
      <c r="F140" s="135" t="s">
        <v>4719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83</v>
      </c>
      <c r="AT140" s="133" t="s">
        <v>75</v>
      </c>
      <c r="AU140" s="133" t="s">
        <v>83</v>
      </c>
      <c r="AY140" s="126" t="s">
        <v>282</v>
      </c>
      <c r="BK140" s="134">
        <f>BK141</f>
        <v>0</v>
      </c>
    </row>
    <row r="141" spans="2:65" s="1" customFormat="1" ht="24.2" customHeight="1" x14ac:dyDescent="0.2">
      <c r="B141" s="32"/>
      <c r="C141" s="137" t="s">
        <v>288</v>
      </c>
      <c r="D141" s="137" t="s">
        <v>284</v>
      </c>
      <c r="E141" s="138" t="s">
        <v>4720</v>
      </c>
      <c r="F141" s="139" t="s">
        <v>4721</v>
      </c>
      <c r="G141" s="140" t="s">
        <v>376</v>
      </c>
      <c r="H141" s="141">
        <v>2.5000000000000001E-2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6007</v>
      </c>
    </row>
    <row r="142" spans="2:65" s="11" customFormat="1" ht="25.9" customHeight="1" x14ac:dyDescent="0.2">
      <c r="B142" s="125"/>
      <c r="D142" s="126" t="s">
        <v>75</v>
      </c>
      <c r="E142" s="127" t="s">
        <v>1431</v>
      </c>
      <c r="F142" s="127" t="s">
        <v>1432</v>
      </c>
      <c r="I142" s="128"/>
      <c r="J142" s="129">
        <f>BK142</f>
        <v>0</v>
      </c>
      <c r="L142" s="125"/>
      <c r="M142" s="130"/>
      <c r="P142" s="131">
        <f>P143</f>
        <v>0</v>
      </c>
      <c r="R142" s="131">
        <f>R143</f>
        <v>2.0999999999999999E-3</v>
      </c>
      <c r="T142" s="132">
        <f>T143</f>
        <v>0</v>
      </c>
      <c r="AR142" s="126" t="s">
        <v>85</v>
      </c>
      <c r="AT142" s="133" t="s">
        <v>75</v>
      </c>
      <c r="AU142" s="133" t="s">
        <v>76</v>
      </c>
      <c r="AY142" s="126" t="s">
        <v>282</v>
      </c>
      <c r="BK142" s="134">
        <f>BK143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4723</v>
      </c>
      <c r="F143" s="135" t="s">
        <v>4724</v>
      </c>
      <c r="I143" s="128"/>
      <c r="J143" s="136">
        <f>BK143</f>
        <v>0</v>
      </c>
      <c r="L143" s="125"/>
      <c r="M143" s="130"/>
      <c r="P143" s="131">
        <f>SUM(P144:P145)</f>
        <v>0</v>
      </c>
      <c r="R143" s="131">
        <f>SUM(R144:R145)</f>
        <v>2.0999999999999999E-3</v>
      </c>
      <c r="T143" s="132">
        <f>SUM(T144:T145)</f>
        <v>0</v>
      </c>
      <c r="AR143" s="126" t="s">
        <v>85</v>
      </c>
      <c r="AT143" s="133" t="s">
        <v>75</v>
      </c>
      <c r="AU143" s="133" t="s">
        <v>83</v>
      </c>
      <c r="AY143" s="126" t="s">
        <v>282</v>
      </c>
      <c r="BK143" s="134">
        <f>SUM(BK144:BK145)</f>
        <v>0</v>
      </c>
    </row>
    <row r="144" spans="2:65" s="1" customFormat="1" ht="24.2" customHeight="1" x14ac:dyDescent="0.2">
      <c r="B144" s="32"/>
      <c r="C144" s="137" t="s">
        <v>330</v>
      </c>
      <c r="D144" s="137" t="s">
        <v>284</v>
      </c>
      <c r="E144" s="138" t="s">
        <v>4743</v>
      </c>
      <c r="F144" s="139" t="s">
        <v>4744</v>
      </c>
      <c r="G144" s="140" t="s">
        <v>471</v>
      </c>
      <c r="H144" s="141">
        <v>30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199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199</v>
      </c>
      <c r="BM144" s="149" t="s">
        <v>6008</v>
      </c>
    </row>
    <row r="145" spans="2:65" s="1" customFormat="1" ht="21.75" customHeight="1" x14ac:dyDescent="0.2">
      <c r="B145" s="32"/>
      <c r="C145" s="179" t="s">
        <v>338</v>
      </c>
      <c r="D145" s="179" t="s">
        <v>1020</v>
      </c>
      <c r="E145" s="180" t="s">
        <v>4746</v>
      </c>
      <c r="F145" s="181" t="s">
        <v>4747</v>
      </c>
      <c r="G145" s="182" t="s">
        <v>471</v>
      </c>
      <c r="H145" s="183">
        <v>30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P145" s="147">
        <f>O145*H145</f>
        <v>0</v>
      </c>
      <c r="Q145" s="147">
        <v>6.9999999999999994E-5</v>
      </c>
      <c r="R145" s="147">
        <f>Q145*H145</f>
        <v>2.0999999999999999E-3</v>
      </c>
      <c r="S145" s="147">
        <v>0</v>
      </c>
      <c r="T145" s="148">
        <f>S145*H145</f>
        <v>0</v>
      </c>
      <c r="AR145" s="149" t="s">
        <v>498</v>
      </c>
      <c r="AT145" s="149" t="s">
        <v>1020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199</v>
      </c>
      <c r="BM145" s="149" t="s">
        <v>6009</v>
      </c>
    </row>
    <row r="146" spans="2:65" s="11" customFormat="1" ht="25.9" customHeight="1" x14ac:dyDescent="0.2">
      <c r="B146" s="125"/>
      <c r="D146" s="126" t="s">
        <v>75</v>
      </c>
      <c r="E146" s="127" t="s">
        <v>1020</v>
      </c>
      <c r="F146" s="127" t="s">
        <v>5082</v>
      </c>
      <c r="I146" s="128"/>
      <c r="J146" s="129">
        <f>BK146</f>
        <v>0</v>
      </c>
      <c r="L146" s="125"/>
      <c r="M146" s="130"/>
      <c r="P146" s="131">
        <f>P147</f>
        <v>0</v>
      </c>
      <c r="R146" s="131">
        <f>R147</f>
        <v>0</v>
      </c>
      <c r="T146" s="132">
        <f>T147</f>
        <v>0</v>
      </c>
      <c r="AR146" s="126" t="s">
        <v>105</v>
      </c>
      <c r="AT146" s="133" t="s">
        <v>75</v>
      </c>
      <c r="AU146" s="133" t="s">
        <v>76</v>
      </c>
      <c r="AY146" s="126" t="s">
        <v>282</v>
      </c>
      <c r="BK146" s="134">
        <f>BK147</f>
        <v>0</v>
      </c>
    </row>
    <row r="147" spans="2:65" s="11" customFormat="1" ht="22.9" customHeight="1" x14ac:dyDescent="0.2">
      <c r="B147" s="125"/>
      <c r="D147" s="126" t="s">
        <v>75</v>
      </c>
      <c r="E147" s="135" t="s">
        <v>5674</v>
      </c>
      <c r="F147" s="135" t="s">
        <v>5944</v>
      </c>
      <c r="I147" s="128"/>
      <c r="J147" s="136">
        <f>BK147</f>
        <v>0</v>
      </c>
      <c r="L147" s="125"/>
      <c r="M147" s="130"/>
      <c r="P147" s="131">
        <f>SUM(P148:P161)</f>
        <v>0</v>
      </c>
      <c r="R147" s="131">
        <f>SUM(R148:R161)</f>
        <v>0</v>
      </c>
      <c r="T147" s="132">
        <f>SUM(T148:T161)</f>
        <v>0</v>
      </c>
      <c r="AR147" s="126" t="s">
        <v>105</v>
      </c>
      <c r="AT147" s="133" t="s">
        <v>75</v>
      </c>
      <c r="AU147" s="133" t="s">
        <v>83</v>
      </c>
      <c r="AY147" s="126" t="s">
        <v>282</v>
      </c>
      <c r="BK147" s="134">
        <f>SUM(BK148:BK161)</f>
        <v>0</v>
      </c>
    </row>
    <row r="148" spans="2:65" s="1" customFormat="1" ht="24.2" customHeight="1" x14ac:dyDescent="0.2">
      <c r="B148" s="32"/>
      <c r="C148" s="137" t="s">
        <v>343</v>
      </c>
      <c r="D148" s="137" t="s">
        <v>284</v>
      </c>
      <c r="E148" s="138" t="s">
        <v>5682</v>
      </c>
      <c r="F148" s="139" t="s">
        <v>5683</v>
      </c>
      <c r="G148" s="140" t="s">
        <v>471</v>
      </c>
      <c r="H148" s="141">
        <v>40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679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679</v>
      </c>
      <c r="BM148" s="149" t="s">
        <v>6010</v>
      </c>
    </row>
    <row r="149" spans="2:65" s="1" customFormat="1" ht="39" x14ac:dyDescent="0.2">
      <c r="B149" s="32"/>
      <c r="D149" s="152" t="s">
        <v>3804</v>
      </c>
      <c r="F149" s="198" t="s">
        <v>5685</v>
      </c>
      <c r="I149" s="199"/>
      <c r="L149" s="32"/>
      <c r="M149" s="200"/>
      <c r="T149" s="56"/>
      <c r="AT149" s="17" t="s">
        <v>3804</v>
      </c>
      <c r="AU149" s="17" t="s">
        <v>85</v>
      </c>
    </row>
    <row r="150" spans="2:65" s="1" customFormat="1" ht="24.2" customHeight="1" x14ac:dyDescent="0.2">
      <c r="B150" s="32"/>
      <c r="C150" s="179" t="s">
        <v>350</v>
      </c>
      <c r="D150" s="179" t="s">
        <v>1020</v>
      </c>
      <c r="E150" s="180" t="s">
        <v>6011</v>
      </c>
      <c r="F150" s="181" t="s">
        <v>6012</v>
      </c>
      <c r="G150" s="182" t="s">
        <v>471</v>
      </c>
      <c r="H150" s="183">
        <v>40</v>
      </c>
      <c r="I150" s="184"/>
      <c r="J150" s="185">
        <f>ROUND(I150*H150,2)</f>
        <v>0</v>
      </c>
      <c r="K150" s="186"/>
      <c r="L150" s="187"/>
      <c r="M150" s="188" t="s">
        <v>1</v>
      </c>
      <c r="N150" s="189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1802</v>
      </c>
      <c r="AT150" s="149" t="s">
        <v>1020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679</v>
      </c>
      <c r="BM150" s="149" t="s">
        <v>6013</v>
      </c>
    </row>
    <row r="151" spans="2:65" s="1" customFormat="1" ht="29.25" x14ac:dyDescent="0.2">
      <c r="B151" s="32"/>
      <c r="D151" s="152" t="s">
        <v>3804</v>
      </c>
      <c r="F151" s="198" t="s">
        <v>6014</v>
      </c>
      <c r="I151" s="199"/>
      <c r="L151" s="32"/>
      <c r="M151" s="200"/>
      <c r="T151" s="56"/>
      <c r="AT151" s="17" t="s">
        <v>3804</v>
      </c>
      <c r="AU151" s="17" t="s">
        <v>85</v>
      </c>
    </row>
    <row r="152" spans="2:65" s="1" customFormat="1" ht="16.5" customHeight="1" x14ac:dyDescent="0.2">
      <c r="B152" s="32"/>
      <c r="C152" s="137" t="s">
        <v>356</v>
      </c>
      <c r="D152" s="137" t="s">
        <v>284</v>
      </c>
      <c r="E152" s="138" t="s">
        <v>5945</v>
      </c>
      <c r="F152" s="139" t="s">
        <v>5946</v>
      </c>
      <c r="G152" s="140" t="s">
        <v>613</v>
      </c>
      <c r="H152" s="141">
        <v>1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679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679</v>
      </c>
      <c r="BM152" s="149" t="s">
        <v>6015</v>
      </c>
    </row>
    <row r="153" spans="2:65" s="1" customFormat="1" ht="24.2" customHeight="1" x14ac:dyDescent="0.2">
      <c r="B153" s="32"/>
      <c r="C153" s="137" t="s">
        <v>361</v>
      </c>
      <c r="D153" s="137" t="s">
        <v>284</v>
      </c>
      <c r="E153" s="138" t="s">
        <v>6016</v>
      </c>
      <c r="F153" s="139" t="s">
        <v>6017</v>
      </c>
      <c r="G153" s="140" t="s">
        <v>613</v>
      </c>
      <c r="H153" s="141">
        <v>1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679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679</v>
      </c>
      <c r="BM153" s="149" t="s">
        <v>6018</v>
      </c>
    </row>
    <row r="154" spans="2:65" s="1" customFormat="1" ht="19.5" x14ac:dyDescent="0.2">
      <c r="B154" s="32"/>
      <c r="D154" s="152" t="s">
        <v>3804</v>
      </c>
      <c r="F154" s="198" t="s">
        <v>6019</v>
      </c>
      <c r="I154" s="199"/>
      <c r="L154" s="32"/>
      <c r="M154" s="200"/>
      <c r="T154" s="56"/>
      <c r="AT154" s="17" t="s">
        <v>3804</v>
      </c>
      <c r="AU154" s="17" t="s">
        <v>85</v>
      </c>
    </row>
    <row r="155" spans="2:65" s="1" customFormat="1" ht="24.2" customHeight="1" x14ac:dyDescent="0.2">
      <c r="B155" s="32"/>
      <c r="C155" s="179" t="s">
        <v>185</v>
      </c>
      <c r="D155" s="179" t="s">
        <v>1020</v>
      </c>
      <c r="E155" s="180" t="s">
        <v>6020</v>
      </c>
      <c r="F155" s="181" t="s">
        <v>6021</v>
      </c>
      <c r="G155" s="182" t="s">
        <v>1</v>
      </c>
      <c r="H155" s="183">
        <v>1</v>
      </c>
      <c r="I155" s="184"/>
      <c r="J155" s="185">
        <f t="shared" ref="J155:J161" si="0">ROUND(I155*H155,2)</f>
        <v>0</v>
      </c>
      <c r="K155" s="186"/>
      <c r="L155" s="187"/>
      <c r="M155" s="188" t="s">
        <v>1</v>
      </c>
      <c r="N155" s="189" t="s">
        <v>41</v>
      </c>
      <c r="P155" s="147">
        <f t="shared" ref="P155:P161" si="1">O155*H155</f>
        <v>0</v>
      </c>
      <c r="Q155" s="147">
        <v>0</v>
      </c>
      <c r="R155" s="147">
        <f t="shared" ref="R155:R161" si="2">Q155*H155</f>
        <v>0</v>
      </c>
      <c r="S155" s="147">
        <v>0</v>
      </c>
      <c r="T155" s="148">
        <f t="shared" ref="T155:T161" si="3">S155*H155</f>
        <v>0</v>
      </c>
      <c r="AR155" s="149" t="s">
        <v>350</v>
      </c>
      <c r="AT155" s="149" t="s">
        <v>1020</v>
      </c>
      <c r="AU155" s="149" t="s">
        <v>85</v>
      </c>
      <c r="AY155" s="17" t="s">
        <v>282</v>
      </c>
      <c r="BE155" s="150">
        <f t="shared" ref="BE155:BE161" si="4">IF(N155="základní",J155,0)</f>
        <v>0</v>
      </c>
      <c r="BF155" s="150">
        <f t="shared" ref="BF155:BF161" si="5">IF(N155="snížená",J155,0)</f>
        <v>0</v>
      </c>
      <c r="BG155" s="150">
        <f t="shared" ref="BG155:BG161" si="6">IF(N155="zákl. přenesená",J155,0)</f>
        <v>0</v>
      </c>
      <c r="BH155" s="150">
        <f t="shared" ref="BH155:BH161" si="7">IF(N155="sníž. přenesená",J155,0)</f>
        <v>0</v>
      </c>
      <c r="BI155" s="150">
        <f t="shared" ref="BI155:BI161" si="8">IF(N155="nulová",J155,0)</f>
        <v>0</v>
      </c>
      <c r="BJ155" s="17" t="s">
        <v>83</v>
      </c>
      <c r="BK155" s="150">
        <f t="shared" ref="BK155:BK161" si="9">ROUND(I155*H155,2)</f>
        <v>0</v>
      </c>
      <c r="BL155" s="17" t="s">
        <v>288</v>
      </c>
      <c r="BM155" s="149" t="s">
        <v>6022</v>
      </c>
    </row>
    <row r="156" spans="2:65" s="1" customFormat="1" ht="16.5" customHeight="1" x14ac:dyDescent="0.2">
      <c r="B156" s="32"/>
      <c r="C156" s="179" t="s">
        <v>188</v>
      </c>
      <c r="D156" s="179" t="s">
        <v>1020</v>
      </c>
      <c r="E156" s="180" t="s">
        <v>6023</v>
      </c>
      <c r="F156" s="181" t="s">
        <v>6024</v>
      </c>
      <c r="G156" s="182" t="s">
        <v>1</v>
      </c>
      <c r="H156" s="183">
        <v>1</v>
      </c>
      <c r="I156" s="184"/>
      <c r="J156" s="185">
        <f t="shared" si="0"/>
        <v>0</v>
      </c>
      <c r="K156" s="186"/>
      <c r="L156" s="187"/>
      <c r="M156" s="188" t="s">
        <v>1</v>
      </c>
      <c r="N156" s="189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350</v>
      </c>
      <c r="AT156" s="149" t="s">
        <v>1020</v>
      </c>
      <c r="AU156" s="149" t="s">
        <v>85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288</v>
      </c>
      <c r="BM156" s="149" t="s">
        <v>6025</v>
      </c>
    </row>
    <row r="157" spans="2:65" s="1" customFormat="1" ht="16.5" customHeight="1" x14ac:dyDescent="0.2">
      <c r="B157" s="32"/>
      <c r="C157" s="179" t="s">
        <v>191</v>
      </c>
      <c r="D157" s="179" t="s">
        <v>1020</v>
      </c>
      <c r="E157" s="180" t="s">
        <v>6026</v>
      </c>
      <c r="F157" s="181" t="s">
        <v>6027</v>
      </c>
      <c r="G157" s="182" t="s">
        <v>1</v>
      </c>
      <c r="H157" s="183">
        <v>1</v>
      </c>
      <c r="I157" s="184"/>
      <c r="J157" s="185">
        <f t="shared" si="0"/>
        <v>0</v>
      </c>
      <c r="K157" s="186"/>
      <c r="L157" s="187"/>
      <c r="M157" s="188" t="s">
        <v>1</v>
      </c>
      <c r="N157" s="189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350</v>
      </c>
      <c r="AT157" s="149" t="s">
        <v>1020</v>
      </c>
      <c r="AU157" s="149" t="s">
        <v>85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288</v>
      </c>
      <c r="BM157" s="149" t="s">
        <v>6028</v>
      </c>
    </row>
    <row r="158" spans="2:65" s="1" customFormat="1" ht="16.5" customHeight="1" x14ac:dyDescent="0.2">
      <c r="B158" s="32"/>
      <c r="C158" s="179" t="s">
        <v>194</v>
      </c>
      <c r="D158" s="179" t="s">
        <v>1020</v>
      </c>
      <c r="E158" s="180" t="s">
        <v>6029</v>
      </c>
      <c r="F158" s="181" t="s">
        <v>6030</v>
      </c>
      <c r="G158" s="182" t="s">
        <v>1</v>
      </c>
      <c r="H158" s="183">
        <v>2</v>
      </c>
      <c r="I158" s="184"/>
      <c r="J158" s="185">
        <f t="shared" si="0"/>
        <v>0</v>
      </c>
      <c r="K158" s="186"/>
      <c r="L158" s="187"/>
      <c r="M158" s="188" t="s">
        <v>1</v>
      </c>
      <c r="N158" s="189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350</v>
      </c>
      <c r="AT158" s="149" t="s">
        <v>1020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288</v>
      </c>
      <c r="BM158" s="149" t="s">
        <v>6031</v>
      </c>
    </row>
    <row r="159" spans="2:65" s="1" customFormat="1" ht="16.5" customHeight="1" x14ac:dyDescent="0.2">
      <c r="B159" s="32"/>
      <c r="C159" s="179" t="s">
        <v>8</v>
      </c>
      <c r="D159" s="179" t="s">
        <v>1020</v>
      </c>
      <c r="E159" s="180" t="s">
        <v>6032</v>
      </c>
      <c r="F159" s="181" t="s">
        <v>6033</v>
      </c>
      <c r="G159" s="182" t="s">
        <v>1</v>
      </c>
      <c r="H159" s="183">
        <v>1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350</v>
      </c>
      <c r="AT159" s="149" t="s">
        <v>1020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288</v>
      </c>
      <c r="BM159" s="149" t="s">
        <v>6034</v>
      </c>
    </row>
    <row r="160" spans="2:65" s="1" customFormat="1" ht="16.5" customHeight="1" x14ac:dyDescent="0.2">
      <c r="B160" s="32"/>
      <c r="C160" s="179" t="s">
        <v>199</v>
      </c>
      <c r="D160" s="179" t="s">
        <v>1020</v>
      </c>
      <c r="E160" s="180" t="s">
        <v>6035</v>
      </c>
      <c r="F160" s="181" t="s">
        <v>6036</v>
      </c>
      <c r="G160" s="182" t="s">
        <v>1</v>
      </c>
      <c r="H160" s="183">
        <v>1</v>
      </c>
      <c r="I160" s="184"/>
      <c r="J160" s="185">
        <f t="shared" si="0"/>
        <v>0</v>
      </c>
      <c r="K160" s="186"/>
      <c r="L160" s="187"/>
      <c r="M160" s="188" t="s">
        <v>1</v>
      </c>
      <c r="N160" s="189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350</v>
      </c>
      <c r="AT160" s="149" t="s">
        <v>1020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288</v>
      </c>
      <c r="BM160" s="149" t="s">
        <v>6037</v>
      </c>
    </row>
    <row r="161" spans="2:65" s="1" customFormat="1" ht="16.5" customHeight="1" x14ac:dyDescent="0.2">
      <c r="B161" s="32"/>
      <c r="C161" s="179" t="s">
        <v>202</v>
      </c>
      <c r="D161" s="179" t="s">
        <v>1020</v>
      </c>
      <c r="E161" s="180" t="s">
        <v>6038</v>
      </c>
      <c r="F161" s="181" t="s">
        <v>6039</v>
      </c>
      <c r="G161" s="182" t="s">
        <v>1</v>
      </c>
      <c r="H161" s="183">
        <v>1</v>
      </c>
      <c r="I161" s="184"/>
      <c r="J161" s="185">
        <f t="shared" si="0"/>
        <v>0</v>
      </c>
      <c r="K161" s="186"/>
      <c r="L161" s="187"/>
      <c r="M161" s="188" t="s">
        <v>1</v>
      </c>
      <c r="N161" s="189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350</v>
      </c>
      <c r="AT161" s="149" t="s">
        <v>1020</v>
      </c>
      <c r="AU161" s="149" t="s">
        <v>85</v>
      </c>
      <c r="AY161" s="17" t="s">
        <v>282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288</v>
      </c>
      <c r="BM161" s="149" t="s">
        <v>6040</v>
      </c>
    </row>
    <row r="162" spans="2:65" s="11" customFormat="1" ht="25.9" customHeight="1" x14ac:dyDescent="0.2">
      <c r="B162" s="125"/>
      <c r="D162" s="126" t="s">
        <v>75</v>
      </c>
      <c r="E162" s="127" t="s">
        <v>3359</v>
      </c>
      <c r="F162" s="127" t="s">
        <v>3360</v>
      </c>
      <c r="I162" s="128"/>
      <c r="J162" s="129">
        <f>BK162</f>
        <v>0</v>
      </c>
      <c r="L162" s="125"/>
      <c r="M162" s="130"/>
      <c r="P162" s="131">
        <f>P163+P166</f>
        <v>0</v>
      </c>
      <c r="R162" s="131">
        <f>R163+R166</f>
        <v>0</v>
      </c>
      <c r="T162" s="132">
        <f>T163+T166</f>
        <v>0</v>
      </c>
      <c r="AR162" s="126" t="s">
        <v>330</v>
      </c>
      <c r="AT162" s="133" t="s">
        <v>75</v>
      </c>
      <c r="AU162" s="133" t="s">
        <v>76</v>
      </c>
      <c r="AY162" s="126" t="s">
        <v>282</v>
      </c>
      <c r="BK162" s="134">
        <f>BK163+BK166</f>
        <v>0</v>
      </c>
    </row>
    <row r="163" spans="2:65" s="11" customFormat="1" ht="22.9" customHeight="1" x14ac:dyDescent="0.2">
      <c r="B163" s="125"/>
      <c r="D163" s="126" t="s">
        <v>75</v>
      </c>
      <c r="E163" s="135" t="s">
        <v>3361</v>
      </c>
      <c r="F163" s="135" t="s">
        <v>3362</v>
      </c>
      <c r="I163" s="128"/>
      <c r="J163" s="136">
        <f>BK163</f>
        <v>0</v>
      </c>
      <c r="L163" s="125"/>
      <c r="M163" s="130"/>
      <c r="P163" s="131">
        <f>SUM(P164:P165)</f>
        <v>0</v>
      </c>
      <c r="R163" s="131">
        <f>SUM(R164:R165)</f>
        <v>0</v>
      </c>
      <c r="T163" s="132">
        <f>SUM(T164:T165)</f>
        <v>0</v>
      </c>
      <c r="AR163" s="126" t="s">
        <v>330</v>
      </c>
      <c r="AT163" s="133" t="s">
        <v>75</v>
      </c>
      <c r="AU163" s="133" t="s">
        <v>83</v>
      </c>
      <c r="AY163" s="126" t="s">
        <v>282</v>
      </c>
      <c r="BK163" s="134">
        <f>SUM(BK164:BK165)</f>
        <v>0</v>
      </c>
    </row>
    <row r="164" spans="2:65" s="1" customFormat="1" ht="16.5" customHeight="1" x14ac:dyDescent="0.2">
      <c r="B164" s="32"/>
      <c r="C164" s="137" t="s">
        <v>205</v>
      </c>
      <c r="D164" s="137" t="s">
        <v>284</v>
      </c>
      <c r="E164" s="138" t="s">
        <v>3387</v>
      </c>
      <c r="F164" s="139" t="s">
        <v>3388</v>
      </c>
      <c r="G164" s="140" t="s">
        <v>2246</v>
      </c>
      <c r="H164" s="141">
        <v>1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3366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3366</v>
      </c>
      <c r="BM164" s="149" t="s">
        <v>6041</v>
      </c>
    </row>
    <row r="165" spans="2:65" s="1" customFormat="1" ht="16.5" customHeight="1" x14ac:dyDescent="0.2">
      <c r="B165" s="32"/>
      <c r="C165" s="137" t="s">
        <v>416</v>
      </c>
      <c r="D165" s="137" t="s">
        <v>284</v>
      </c>
      <c r="E165" s="138" t="s">
        <v>3405</v>
      </c>
      <c r="F165" s="139" t="s">
        <v>5095</v>
      </c>
      <c r="G165" s="140" t="s">
        <v>792</v>
      </c>
      <c r="H165" s="141">
        <v>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3366</v>
      </c>
      <c r="AT165" s="149" t="s">
        <v>284</v>
      </c>
      <c r="AU165" s="149" t="s">
        <v>85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3366</v>
      </c>
      <c r="BM165" s="149" t="s">
        <v>6042</v>
      </c>
    </row>
    <row r="166" spans="2:65" s="11" customFormat="1" ht="22.9" customHeight="1" x14ac:dyDescent="0.2">
      <c r="B166" s="125"/>
      <c r="D166" s="126" t="s">
        <v>75</v>
      </c>
      <c r="E166" s="135" t="s">
        <v>5097</v>
      </c>
      <c r="F166" s="135" t="s">
        <v>5098</v>
      </c>
      <c r="I166" s="128"/>
      <c r="J166" s="136">
        <f>BK166</f>
        <v>0</v>
      </c>
      <c r="L166" s="125"/>
      <c r="M166" s="130"/>
      <c r="P166" s="131">
        <f>SUM(P167:P172)</f>
        <v>0</v>
      </c>
      <c r="R166" s="131">
        <f>SUM(R167:R172)</f>
        <v>0</v>
      </c>
      <c r="T166" s="132">
        <f>SUM(T167:T172)</f>
        <v>0</v>
      </c>
      <c r="AR166" s="126" t="s">
        <v>330</v>
      </c>
      <c r="AT166" s="133" t="s">
        <v>75</v>
      </c>
      <c r="AU166" s="133" t="s">
        <v>83</v>
      </c>
      <c r="AY166" s="126" t="s">
        <v>282</v>
      </c>
      <c r="BK166" s="134">
        <f>SUM(BK167:BK172)</f>
        <v>0</v>
      </c>
    </row>
    <row r="167" spans="2:65" s="1" customFormat="1" ht="21.75" customHeight="1" x14ac:dyDescent="0.2">
      <c r="B167" s="32"/>
      <c r="C167" s="137" t="s">
        <v>208</v>
      </c>
      <c r="D167" s="137" t="s">
        <v>284</v>
      </c>
      <c r="E167" s="138" t="s">
        <v>5099</v>
      </c>
      <c r="F167" s="139" t="s">
        <v>5911</v>
      </c>
      <c r="G167" s="140" t="s">
        <v>792</v>
      </c>
      <c r="H167" s="141">
        <v>1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3366</v>
      </c>
      <c r="AT167" s="149" t="s">
        <v>284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3366</v>
      </c>
      <c r="BM167" s="149" t="s">
        <v>6043</v>
      </c>
    </row>
    <row r="168" spans="2:65" s="1" customFormat="1" ht="29.25" x14ac:dyDescent="0.2">
      <c r="B168" s="32"/>
      <c r="D168" s="152" t="s">
        <v>3804</v>
      </c>
      <c r="F168" s="198" t="s">
        <v>5102</v>
      </c>
      <c r="I168" s="199"/>
      <c r="L168" s="32"/>
      <c r="M168" s="200"/>
      <c r="T168" s="56"/>
      <c r="AT168" s="17" t="s">
        <v>3804</v>
      </c>
      <c r="AU168" s="17" t="s">
        <v>85</v>
      </c>
    </row>
    <row r="169" spans="2:65" s="1" customFormat="1" ht="16.5" customHeight="1" x14ac:dyDescent="0.2">
      <c r="B169" s="32"/>
      <c r="C169" s="137" t="s">
        <v>7</v>
      </c>
      <c r="D169" s="137" t="s">
        <v>284</v>
      </c>
      <c r="E169" s="138" t="s">
        <v>5103</v>
      </c>
      <c r="F169" s="139" t="s">
        <v>5104</v>
      </c>
      <c r="G169" s="140" t="s">
        <v>792</v>
      </c>
      <c r="H169" s="141">
        <v>1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3366</v>
      </c>
      <c r="AT169" s="149" t="s">
        <v>284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3366</v>
      </c>
      <c r="BM169" s="149" t="s">
        <v>6044</v>
      </c>
    </row>
    <row r="170" spans="2:65" s="1" customFormat="1" ht="19.5" x14ac:dyDescent="0.2">
      <c r="B170" s="32"/>
      <c r="D170" s="152" t="s">
        <v>3804</v>
      </c>
      <c r="F170" s="198" t="s">
        <v>5106</v>
      </c>
      <c r="I170" s="199"/>
      <c r="L170" s="32"/>
      <c r="M170" s="200"/>
      <c r="T170" s="56"/>
      <c r="AT170" s="17" t="s">
        <v>3804</v>
      </c>
      <c r="AU170" s="17" t="s">
        <v>85</v>
      </c>
    </row>
    <row r="171" spans="2:65" s="1" customFormat="1" ht="16.5" customHeight="1" x14ac:dyDescent="0.2">
      <c r="B171" s="32"/>
      <c r="C171" s="137" t="s">
        <v>222</v>
      </c>
      <c r="D171" s="137" t="s">
        <v>284</v>
      </c>
      <c r="E171" s="138" t="s">
        <v>5107</v>
      </c>
      <c r="F171" s="139" t="s">
        <v>5108</v>
      </c>
      <c r="G171" s="140" t="s">
        <v>792</v>
      </c>
      <c r="H171" s="141">
        <v>1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3366</v>
      </c>
      <c r="AT171" s="149" t="s">
        <v>284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3366</v>
      </c>
      <c r="BM171" s="149" t="s">
        <v>6045</v>
      </c>
    </row>
    <row r="172" spans="2:65" s="1" customFormat="1" ht="19.5" x14ac:dyDescent="0.2">
      <c r="B172" s="32"/>
      <c r="D172" s="152" t="s">
        <v>3804</v>
      </c>
      <c r="F172" s="198" t="s">
        <v>5110</v>
      </c>
      <c r="I172" s="199"/>
      <c r="L172" s="32"/>
      <c r="M172" s="201"/>
      <c r="N172" s="195"/>
      <c r="O172" s="195"/>
      <c r="P172" s="195"/>
      <c r="Q172" s="195"/>
      <c r="R172" s="195"/>
      <c r="S172" s="195"/>
      <c r="T172" s="202"/>
      <c r="AT172" s="17" t="s">
        <v>3804</v>
      </c>
      <c r="AU172" s="17" t="s">
        <v>85</v>
      </c>
    </row>
    <row r="173" spans="2:65" s="1" customFormat="1" ht="6.95" customHeight="1" x14ac:dyDescent="0.2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hP18p2IaTRoRhylOZPX/tIzM1ckDJODeTI5QDcMfGhmskvC9BOdYwrgFdsB7F9qGPq5CmQ0fA6YtWi3nK5jWzQ==" saltValue="YcPCqjKW+336Th741XohKHYe3wmgDHuVSRBy8MzoG4rNhvgvzZVCdyLNBQjtjvQdjwsfQzHboYty52q3tCoLTQ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148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5639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6046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ROUND(J135,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ROUND((SUM(BE135:BE195)),  2)</f>
        <v>0</v>
      </c>
      <c r="I37" s="96">
        <v>0.21</v>
      </c>
      <c r="J37" s="86">
        <f>ROUND(((SUM(BE135:BE195))*I37),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ROUND((SUM(BF135:BF195)),  2)</f>
        <v>0</v>
      </c>
      <c r="I38" s="96">
        <v>0.15</v>
      </c>
      <c r="J38" s="86">
        <f>ROUND(((SUM(BF135:BF195))*I38),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ROUND((SUM(BG135:BG195)),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ROUND((SUM(BH135:BH195)),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ROUND((SUM(BI135:BI195)),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5639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04h.5 - ESLB - PZTS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J135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J137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J141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J143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J144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J156</f>
        <v>0</v>
      </c>
      <c r="L106" s="108"/>
    </row>
    <row r="107" spans="2:47" s="9" customFormat="1" ht="19.899999999999999" customHeight="1" x14ac:dyDescent="0.2">
      <c r="B107" s="112"/>
      <c r="D107" s="113" t="s">
        <v>5916</v>
      </c>
      <c r="E107" s="114"/>
      <c r="F107" s="114"/>
      <c r="G107" s="114"/>
      <c r="H107" s="114"/>
      <c r="I107" s="114"/>
      <c r="J107" s="115">
        <f>J157</f>
        <v>0</v>
      </c>
      <c r="L107" s="112"/>
    </row>
    <row r="108" spans="2:47" s="9" customFormat="1" ht="19.899999999999999" customHeight="1" x14ac:dyDescent="0.2">
      <c r="B108" s="112"/>
      <c r="D108" s="113" t="s">
        <v>4707</v>
      </c>
      <c r="E108" s="114"/>
      <c r="F108" s="114"/>
      <c r="G108" s="114"/>
      <c r="H108" s="114"/>
      <c r="I108" s="114"/>
      <c r="J108" s="115">
        <f>J181</f>
        <v>0</v>
      </c>
      <c r="L108" s="112"/>
    </row>
    <row r="109" spans="2:47" s="8" customFormat="1" ht="24.95" customHeight="1" x14ac:dyDescent="0.2">
      <c r="B109" s="108"/>
      <c r="D109" s="109" t="s">
        <v>264</v>
      </c>
      <c r="E109" s="110"/>
      <c r="F109" s="110"/>
      <c r="G109" s="110"/>
      <c r="H109" s="110"/>
      <c r="I109" s="110"/>
      <c r="J109" s="111">
        <f>J185</f>
        <v>0</v>
      </c>
      <c r="L109" s="108"/>
    </row>
    <row r="110" spans="2:47" s="9" customFormat="1" ht="19.899999999999999" customHeight="1" x14ac:dyDescent="0.2">
      <c r="B110" s="112"/>
      <c r="D110" s="113" t="s">
        <v>265</v>
      </c>
      <c r="E110" s="114"/>
      <c r="F110" s="114"/>
      <c r="G110" s="114"/>
      <c r="H110" s="114"/>
      <c r="I110" s="114"/>
      <c r="J110" s="115">
        <f>J186</f>
        <v>0</v>
      </c>
      <c r="L110" s="112"/>
    </row>
    <row r="111" spans="2:47" s="9" customFormat="1" ht="19.899999999999999" customHeight="1" x14ac:dyDescent="0.2">
      <c r="B111" s="112"/>
      <c r="D111" s="113" t="s">
        <v>4708</v>
      </c>
      <c r="E111" s="114"/>
      <c r="F111" s="114"/>
      <c r="G111" s="114"/>
      <c r="H111" s="114"/>
      <c r="I111" s="114"/>
      <c r="J111" s="115">
        <f>J189</f>
        <v>0</v>
      </c>
      <c r="L111" s="112"/>
    </row>
    <row r="112" spans="2:47" s="1" customFormat="1" ht="21.75" customHeight="1" x14ac:dyDescent="0.2">
      <c r="B112" s="32"/>
      <c r="L112" s="32"/>
    </row>
    <row r="113" spans="2:12" s="1" customFormat="1" ht="6.95" customHeight="1" x14ac:dyDescent="0.2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 x14ac:dyDescent="0.2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 x14ac:dyDescent="0.2">
      <c r="B118" s="32"/>
      <c r="C118" s="21" t="s">
        <v>267</v>
      </c>
      <c r="L118" s="32"/>
    </row>
    <row r="119" spans="2:12" s="1" customFormat="1" ht="6.95" customHeight="1" x14ac:dyDescent="0.2">
      <c r="B119" s="32"/>
      <c r="L119" s="32"/>
    </row>
    <row r="120" spans="2:12" s="1" customFormat="1" ht="12" customHeight="1" x14ac:dyDescent="0.2">
      <c r="B120" s="32"/>
      <c r="C120" s="27" t="s">
        <v>16</v>
      </c>
      <c r="L120" s="32"/>
    </row>
    <row r="121" spans="2:12" s="1" customFormat="1" ht="16.5" customHeight="1" x14ac:dyDescent="0.2">
      <c r="B121" s="32"/>
      <c r="E121" s="254" t="str">
        <f>E7</f>
        <v>MŠ Vokovická</v>
      </c>
      <c r="F121" s="255"/>
      <c r="G121" s="255"/>
      <c r="H121" s="255"/>
      <c r="L121" s="32"/>
    </row>
    <row r="122" spans="2:12" ht="12" customHeight="1" x14ac:dyDescent="0.2">
      <c r="B122" s="20"/>
      <c r="C122" s="27" t="s">
        <v>226</v>
      </c>
      <c r="L122" s="20"/>
    </row>
    <row r="123" spans="2:12" ht="16.5" customHeight="1" x14ac:dyDescent="0.2">
      <c r="B123" s="20"/>
      <c r="E123" s="254" t="s">
        <v>227</v>
      </c>
      <c r="F123" s="238"/>
      <c r="G123" s="238"/>
      <c r="H123" s="238"/>
      <c r="L123" s="20"/>
    </row>
    <row r="124" spans="2:12" ht="12" customHeight="1" x14ac:dyDescent="0.2">
      <c r="B124" s="20"/>
      <c r="C124" s="27" t="s">
        <v>228</v>
      </c>
      <c r="L124" s="20"/>
    </row>
    <row r="125" spans="2:12" s="1" customFormat="1" ht="16.5" customHeight="1" x14ac:dyDescent="0.2">
      <c r="B125" s="32"/>
      <c r="E125" s="218" t="s">
        <v>5639</v>
      </c>
      <c r="F125" s="253"/>
      <c r="G125" s="253"/>
      <c r="H125" s="253"/>
      <c r="L125" s="32"/>
    </row>
    <row r="126" spans="2:12" s="1" customFormat="1" ht="12" customHeight="1" x14ac:dyDescent="0.2">
      <c r="B126" s="32"/>
      <c r="C126" s="27" t="s">
        <v>4192</v>
      </c>
      <c r="L126" s="32"/>
    </row>
    <row r="127" spans="2:12" s="1" customFormat="1" ht="16.5" customHeight="1" x14ac:dyDescent="0.2">
      <c r="B127" s="32"/>
      <c r="E127" s="231" t="str">
        <f>E13</f>
        <v>04h.5 - ESLB - PZTS</v>
      </c>
      <c r="F127" s="253"/>
      <c r="G127" s="253"/>
      <c r="H127" s="253"/>
      <c r="L127" s="32"/>
    </row>
    <row r="128" spans="2:12" s="1" customFormat="1" ht="6.95" customHeight="1" x14ac:dyDescent="0.2">
      <c r="B128" s="32"/>
      <c r="L128" s="32"/>
    </row>
    <row r="129" spans="2:65" s="1" customFormat="1" ht="12" customHeight="1" x14ac:dyDescent="0.2">
      <c r="B129" s="32"/>
      <c r="C129" s="27" t="s">
        <v>20</v>
      </c>
      <c r="F129" s="25" t="str">
        <f>F16</f>
        <v>Vokovice, p.č. 1281/256, 1281/257</v>
      </c>
      <c r="I129" s="27" t="s">
        <v>22</v>
      </c>
      <c r="J129" s="52" t="str">
        <f>IF(J16="","",J16)</f>
        <v>21. 2. 2023</v>
      </c>
      <c r="L129" s="32"/>
    </row>
    <row r="130" spans="2:65" s="1" customFormat="1" ht="6.95" customHeight="1" x14ac:dyDescent="0.2">
      <c r="B130" s="32"/>
      <c r="L130" s="32"/>
    </row>
    <row r="131" spans="2:65" s="1" customFormat="1" ht="25.7" customHeight="1" x14ac:dyDescent="0.2">
      <c r="B131" s="32"/>
      <c r="C131" s="27" t="s">
        <v>24</v>
      </c>
      <c r="F131" s="25" t="str">
        <f>E19</f>
        <v>Městská část Praha 6, Čs. Armády 601/23</v>
      </c>
      <c r="I131" s="27" t="s">
        <v>30</v>
      </c>
      <c r="J131" s="30" t="str">
        <f>E25</f>
        <v>ra15 a.s., ATELIER SEVER s.r.o.</v>
      </c>
      <c r="L131" s="32"/>
    </row>
    <row r="132" spans="2:65" s="1" customFormat="1" ht="15.2" customHeight="1" x14ac:dyDescent="0.2">
      <c r="B132" s="32"/>
      <c r="C132" s="27" t="s">
        <v>28</v>
      </c>
      <c r="F132" s="25" t="str">
        <f>IF(E22="","",E22)</f>
        <v>Vyplň údaj</v>
      </c>
      <c r="I132" s="27" t="s">
        <v>33</v>
      </c>
      <c r="J132" s="30" t="str">
        <f>E28</f>
        <v>Ecoten s.r.o.</v>
      </c>
      <c r="L132" s="32"/>
    </row>
    <row r="133" spans="2:65" s="1" customFormat="1" ht="10.35" customHeight="1" x14ac:dyDescent="0.2">
      <c r="B133" s="32"/>
      <c r="L133" s="32"/>
    </row>
    <row r="134" spans="2:65" s="10" customFormat="1" ht="29.25" customHeight="1" x14ac:dyDescent="0.2">
      <c r="B134" s="116"/>
      <c r="C134" s="117" t="s">
        <v>268</v>
      </c>
      <c r="D134" s="118" t="s">
        <v>61</v>
      </c>
      <c r="E134" s="118" t="s">
        <v>57</v>
      </c>
      <c r="F134" s="118" t="s">
        <v>58</v>
      </c>
      <c r="G134" s="118" t="s">
        <v>269</v>
      </c>
      <c r="H134" s="118" t="s">
        <v>270</v>
      </c>
      <c r="I134" s="118" t="s">
        <v>271</v>
      </c>
      <c r="J134" s="119" t="s">
        <v>232</v>
      </c>
      <c r="K134" s="120" t="s">
        <v>272</v>
      </c>
      <c r="L134" s="116"/>
      <c r="M134" s="59" t="s">
        <v>1</v>
      </c>
      <c r="N134" s="60" t="s">
        <v>40</v>
      </c>
      <c r="O134" s="60" t="s">
        <v>273</v>
      </c>
      <c r="P134" s="60" t="s">
        <v>274</v>
      </c>
      <c r="Q134" s="60" t="s">
        <v>275</v>
      </c>
      <c r="R134" s="60" t="s">
        <v>276</v>
      </c>
      <c r="S134" s="60" t="s">
        <v>277</v>
      </c>
      <c r="T134" s="61" t="s">
        <v>278</v>
      </c>
    </row>
    <row r="135" spans="2:65" s="1" customFormat="1" ht="22.9" customHeight="1" x14ac:dyDescent="0.25">
      <c r="B135" s="32"/>
      <c r="C135" s="64" t="s">
        <v>279</v>
      </c>
      <c r="J135" s="121">
        <f>BK135</f>
        <v>0</v>
      </c>
      <c r="L135" s="32"/>
      <c r="M135" s="62"/>
      <c r="N135" s="53"/>
      <c r="O135" s="53"/>
      <c r="P135" s="122">
        <f>P136+P143+P156+P185</f>
        <v>0</v>
      </c>
      <c r="Q135" s="53"/>
      <c r="R135" s="122">
        <f>R136+R143+R156+R185</f>
        <v>6.6740000000000008E-2</v>
      </c>
      <c r="S135" s="53"/>
      <c r="T135" s="123">
        <f>T136+T143+T156+T185</f>
        <v>0.5</v>
      </c>
      <c r="AT135" s="17" t="s">
        <v>75</v>
      </c>
      <c r="AU135" s="17" t="s">
        <v>234</v>
      </c>
      <c r="BK135" s="124">
        <f>BK136+BK143+BK156+BK185</f>
        <v>0</v>
      </c>
    </row>
    <row r="136" spans="2:65" s="11" customFormat="1" ht="25.9" customHeight="1" x14ac:dyDescent="0.2">
      <c r="B136" s="125"/>
      <c r="D136" s="126" t="s">
        <v>75</v>
      </c>
      <c r="E136" s="127" t="s">
        <v>280</v>
      </c>
      <c r="F136" s="127" t="s">
        <v>281</v>
      </c>
      <c r="I136" s="128"/>
      <c r="J136" s="129">
        <f>BK136</f>
        <v>0</v>
      </c>
      <c r="L136" s="125"/>
      <c r="M136" s="130"/>
      <c r="P136" s="131">
        <f>P137+P141</f>
        <v>0</v>
      </c>
      <c r="R136" s="131">
        <f>R137+R141</f>
        <v>6.0000000000000001E-3</v>
      </c>
      <c r="T136" s="132">
        <f>T137+T141</f>
        <v>0.5</v>
      </c>
      <c r="AR136" s="126" t="s">
        <v>83</v>
      </c>
      <c r="AT136" s="133" t="s">
        <v>75</v>
      </c>
      <c r="AU136" s="133" t="s">
        <v>76</v>
      </c>
      <c r="AY136" s="126" t="s">
        <v>282</v>
      </c>
      <c r="BK136" s="134">
        <f>BK137+BK141</f>
        <v>0</v>
      </c>
    </row>
    <row r="137" spans="2:65" s="11" customFormat="1" ht="22.9" customHeight="1" x14ac:dyDescent="0.2">
      <c r="B137" s="125"/>
      <c r="D137" s="126" t="s">
        <v>75</v>
      </c>
      <c r="E137" s="135" t="s">
        <v>356</v>
      </c>
      <c r="F137" s="135" t="s">
        <v>1315</v>
      </c>
      <c r="I137" s="128"/>
      <c r="J137" s="136">
        <f>BK137</f>
        <v>0</v>
      </c>
      <c r="L137" s="125"/>
      <c r="M137" s="130"/>
      <c r="P137" s="131">
        <f>SUM(P138:P140)</f>
        <v>0</v>
      </c>
      <c r="R137" s="131">
        <f>SUM(R138:R140)</f>
        <v>6.0000000000000001E-3</v>
      </c>
      <c r="T137" s="132">
        <f>SUM(T138:T140)</f>
        <v>0.5</v>
      </c>
      <c r="AR137" s="126" t="s">
        <v>83</v>
      </c>
      <c r="AT137" s="133" t="s">
        <v>75</v>
      </c>
      <c r="AU137" s="133" t="s">
        <v>83</v>
      </c>
      <c r="AY137" s="126" t="s">
        <v>282</v>
      </c>
      <c r="BK137" s="134">
        <f>SUM(BK138:BK140)</f>
        <v>0</v>
      </c>
    </row>
    <row r="138" spans="2:65" s="1" customFormat="1" ht="21.75" customHeight="1" x14ac:dyDescent="0.2">
      <c r="B138" s="32"/>
      <c r="C138" s="137" t="s">
        <v>83</v>
      </c>
      <c r="D138" s="137" t="s">
        <v>284</v>
      </c>
      <c r="E138" s="138" t="s">
        <v>4709</v>
      </c>
      <c r="F138" s="139" t="s">
        <v>4710</v>
      </c>
      <c r="G138" s="140" t="s">
        <v>471</v>
      </c>
      <c r="H138" s="141">
        <v>150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2.0000000000000002E-5</v>
      </c>
      <c r="R138" s="147">
        <f>Q138*H138</f>
        <v>3.0000000000000001E-3</v>
      </c>
      <c r="S138" s="147">
        <v>2E-3</v>
      </c>
      <c r="T138" s="148">
        <f>S138*H138</f>
        <v>0.3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6047</v>
      </c>
    </row>
    <row r="139" spans="2:65" s="1" customFormat="1" ht="24.2" customHeight="1" x14ac:dyDescent="0.2">
      <c r="B139" s="32"/>
      <c r="C139" s="137" t="s">
        <v>85</v>
      </c>
      <c r="D139" s="137" t="s">
        <v>284</v>
      </c>
      <c r="E139" s="138" t="s">
        <v>4712</v>
      </c>
      <c r="F139" s="139" t="s">
        <v>4713</v>
      </c>
      <c r="G139" s="140" t="s">
        <v>471</v>
      </c>
      <c r="H139" s="141">
        <v>100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2E-3</v>
      </c>
      <c r="S139" s="147">
        <v>1E-3</v>
      </c>
      <c r="T139" s="148">
        <f>S139*H139</f>
        <v>0.1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6048</v>
      </c>
    </row>
    <row r="140" spans="2:65" s="1" customFormat="1" ht="24.2" customHeight="1" x14ac:dyDescent="0.2">
      <c r="B140" s="32"/>
      <c r="C140" s="137" t="s">
        <v>105</v>
      </c>
      <c r="D140" s="137" t="s">
        <v>284</v>
      </c>
      <c r="E140" s="138" t="s">
        <v>4715</v>
      </c>
      <c r="F140" s="139" t="s">
        <v>4716</v>
      </c>
      <c r="G140" s="140" t="s">
        <v>471</v>
      </c>
      <c r="H140" s="141">
        <v>50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2.0000000000000002E-5</v>
      </c>
      <c r="R140" s="147">
        <f>Q140*H140</f>
        <v>1E-3</v>
      </c>
      <c r="S140" s="147">
        <v>2E-3</v>
      </c>
      <c r="T140" s="148">
        <f>S140*H140</f>
        <v>0.1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6049</v>
      </c>
    </row>
    <row r="141" spans="2:65" s="11" customFormat="1" ht="22.9" customHeight="1" x14ac:dyDescent="0.2">
      <c r="B141" s="125"/>
      <c r="D141" s="126" t="s">
        <v>75</v>
      </c>
      <c r="E141" s="135" t="s">
        <v>4718</v>
      </c>
      <c r="F141" s="135" t="s">
        <v>4719</v>
      </c>
      <c r="I141" s="128"/>
      <c r="J141" s="136">
        <f>BK141</f>
        <v>0</v>
      </c>
      <c r="L141" s="125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6" t="s">
        <v>83</v>
      </c>
      <c r="AT141" s="133" t="s">
        <v>75</v>
      </c>
      <c r="AU141" s="133" t="s">
        <v>83</v>
      </c>
      <c r="AY141" s="126" t="s">
        <v>282</v>
      </c>
      <c r="BK141" s="134">
        <f>BK142</f>
        <v>0</v>
      </c>
    </row>
    <row r="142" spans="2:65" s="1" customFormat="1" ht="24.2" customHeight="1" x14ac:dyDescent="0.2">
      <c r="B142" s="32"/>
      <c r="C142" s="137" t="s">
        <v>288</v>
      </c>
      <c r="D142" s="137" t="s">
        <v>284</v>
      </c>
      <c r="E142" s="138" t="s">
        <v>4720</v>
      </c>
      <c r="F142" s="139" t="s">
        <v>4721</v>
      </c>
      <c r="G142" s="140" t="s">
        <v>376</v>
      </c>
      <c r="H142" s="141">
        <v>0.5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288</v>
      </c>
      <c r="AT142" s="149" t="s">
        <v>284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288</v>
      </c>
      <c r="BM142" s="149" t="s">
        <v>6050</v>
      </c>
    </row>
    <row r="143" spans="2:65" s="11" customFormat="1" ht="25.9" customHeight="1" x14ac:dyDescent="0.2">
      <c r="B143" s="125"/>
      <c r="D143" s="126" t="s">
        <v>75</v>
      </c>
      <c r="E143" s="127" t="s">
        <v>1431</v>
      </c>
      <c r="F143" s="127" t="s">
        <v>1432</v>
      </c>
      <c r="I143" s="128"/>
      <c r="J143" s="129">
        <f>BK143</f>
        <v>0</v>
      </c>
      <c r="L143" s="125"/>
      <c r="M143" s="130"/>
      <c r="P143" s="131">
        <f>P144</f>
        <v>0</v>
      </c>
      <c r="R143" s="131">
        <f>R144</f>
        <v>6.0740000000000002E-2</v>
      </c>
      <c r="T143" s="132">
        <f>T144</f>
        <v>0</v>
      </c>
      <c r="AR143" s="126" t="s">
        <v>85</v>
      </c>
      <c r="AT143" s="133" t="s">
        <v>75</v>
      </c>
      <c r="AU143" s="133" t="s">
        <v>76</v>
      </c>
      <c r="AY143" s="126" t="s">
        <v>282</v>
      </c>
      <c r="BK143" s="134">
        <f>BK144</f>
        <v>0</v>
      </c>
    </row>
    <row r="144" spans="2:65" s="11" customFormat="1" ht="22.9" customHeight="1" x14ac:dyDescent="0.2">
      <c r="B144" s="125"/>
      <c r="D144" s="126" t="s">
        <v>75</v>
      </c>
      <c r="E144" s="135" t="s">
        <v>4723</v>
      </c>
      <c r="F144" s="135" t="s">
        <v>4724</v>
      </c>
      <c r="I144" s="128"/>
      <c r="J144" s="136">
        <f>BK144</f>
        <v>0</v>
      </c>
      <c r="L144" s="125"/>
      <c r="M144" s="130"/>
      <c r="P144" s="131">
        <f>SUM(P145:P155)</f>
        <v>0</v>
      </c>
      <c r="R144" s="131">
        <f>SUM(R145:R155)</f>
        <v>6.0740000000000002E-2</v>
      </c>
      <c r="T144" s="132">
        <f>SUM(T145:T155)</f>
        <v>0</v>
      </c>
      <c r="AR144" s="126" t="s">
        <v>85</v>
      </c>
      <c r="AT144" s="133" t="s">
        <v>75</v>
      </c>
      <c r="AU144" s="133" t="s">
        <v>83</v>
      </c>
      <c r="AY144" s="126" t="s">
        <v>282</v>
      </c>
      <c r="BK144" s="134">
        <f>SUM(BK145:BK155)</f>
        <v>0</v>
      </c>
    </row>
    <row r="145" spans="2:65" s="1" customFormat="1" ht="24.2" customHeight="1" x14ac:dyDescent="0.2">
      <c r="B145" s="32"/>
      <c r="C145" s="137" t="s">
        <v>330</v>
      </c>
      <c r="D145" s="137" t="s">
        <v>284</v>
      </c>
      <c r="E145" s="138" t="s">
        <v>4743</v>
      </c>
      <c r="F145" s="139" t="s">
        <v>4744</v>
      </c>
      <c r="G145" s="140" t="s">
        <v>471</v>
      </c>
      <c r="H145" s="141">
        <v>550</v>
      </c>
      <c r="I145" s="142"/>
      <c r="J145" s="143">
        <f t="shared" ref="J145:J150" si="0">ROUND(I145*H145,2)</f>
        <v>0</v>
      </c>
      <c r="K145" s="144"/>
      <c r="L145" s="32"/>
      <c r="M145" s="145" t="s">
        <v>1</v>
      </c>
      <c r="N145" s="146" t="s">
        <v>41</v>
      </c>
      <c r="P145" s="147">
        <f t="shared" ref="P145:P150" si="1">O145*H145</f>
        <v>0</v>
      </c>
      <c r="Q145" s="147">
        <v>0</v>
      </c>
      <c r="R145" s="147">
        <f t="shared" ref="R145:R150" si="2">Q145*H145</f>
        <v>0</v>
      </c>
      <c r="S145" s="147">
        <v>0</v>
      </c>
      <c r="T145" s="148">
        <f t="shared" ref="T145:T150" si="3">S145*H145</f>
        <v>0</v>
      </c>
      <c r="AR145" s="149" t="s">
        <v>199</v>
      </c>
      <c r="AT145" s="149" t="s">
        <v>284</v>
      </c>
      <c r="AU145" s="149" t="s">
        <v>85</v>
      </c>
      <c r="AY145" s="17" t="s">
        <v>282</v>
      </c>
      <c r="BE145" s="150">
        <f t="shared" ref="BE145:BE150" si="4">IF(N145="základní",J145,0)</f>
        <v>0</v>
      </c>
      <c r="BF145" s="150">
        <f t="shared" ref="BF145:BF150" si="5">IF(N145="snížená",J145,0)</f>
        <v>0</v>
      </c>
      <c r="BG145" s="150">
        <f t="shared" ref="BG145:BG150" si="6">IF(N145="zákl. přenesená",J145,0)</f>
        <v>0</v>
      </c>
      <c r="BH145" s="150">
        <f t="shared" ref="BH145:BH150" si="7">IF(N145="sníž. přenesená",J145,0)</f>
        <v>0</v>
      </c>
      <c r="BI145" s="150">
        <f t="shared" ref="BI145:BI150" si="8">IF(N145="nulová",J145,0)</f>
        <v>0</v>
      </c>
      <c r="BJ145" s="17" t="s">
        <v>83</v>
      </c>
      <c r="BK145" s="150">
        <f t="shared" ref="BK145:BK150" si="9">ROUND(I145*H145,2)</f>
        <v>0</v>
      </c>
      <c r="BL145" s="17" t="s">
        <v>199</v>
      </c>
      <c r="BM145" s="149" t="s">
        <v>6051</v>
      </c>
    </row>
    <row r="146" spans="2:65" s="1" customFormat="1" ht="21.75" customHeight="1" x14ac:dyDescent="0.2">
      <c r="B146" s="32"/>
      <c r="C146" s="179" t="s">
        <v>338</v>
      </c>
      <c r="D146" s="179" t="s">
        <v>1020</v>
      </c>
      <c r="E146" s="180" t="s">
        <v>4746</v>
      </c>
      <c r="F146" s="181" t="s">
        <v>4747</v>
      </c>
      <c r="G146" s="182" t="s">
        <v>471</v>
      </c>
      <c r="H146" s="183">
        <v>550</v>
      </c>
      <c r="I146" s="184"/>
      <c r="J146" s="185">
        <f t="shared" si="0"/>
        <v>0</v>
      </c>
      <c r="K146" s="186"/>
      <c r="L146" s="187"/>
      <c r="M146" s="188" t="s">
        <v>1</v>
      </c>
      <c r="N146" s="189" t="s">
        <v>41</v>
      </c>
      <c r="P146" s="147">
        <f t="shared" si="1"/>
        <v>0</v>
      </c>
      <c r="Q146" s="147">
        <v>6.9999999999999994E-5</v>
      </c>
      <c r="R146" s="147">
        <f t="shared" si="2"/>
        <v>3.85E-2</v>
      </c>
      <c r="S146" s="147">
        <v>0</v>
      </c>
      <c r="T146" s="148">
        <f t="shared" si="3"/>
        <v>0</v>
      </c>
      <c r="AR146" s="149" t="s">
        <v>498</v>
      </c>
      <c r="AT146" s="149" t="s">
        <v>1020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199</v>
      </c>
      <c r="BM146" s="149" t="s">
        <v>6052</v>
      </c>
    </row>
    <row r="147" spans="2:65" s="1" customFormat="1" ht="24.2" customHeight="1" x14ac:dyDescent="0.2">
      <c r="B147" s="32"/>
      <c r="C147" s="137" t="s">
        <v>343</v>
      </c>
      <c r="D147" s="137" t="s">
        <v>284</v>
      </c>
      <c r="E147" s="138" t="s">
        <v>4753</v>
      </c>
      <c r="F147" s="139" t="s">
        <v>4754</v>
      </c>
      <c r="G147" s="140" t="s">
        <v>471</v>
      </c>
      <c r="H147" s="141">
        <v>100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199</v>
      </c>
      <c r="AT147" s="149" t="s">
        <v>284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199</v>
      </c>
      <c r="BM147" s="149" t="s">
        <v>6053</v>
      </c>
    </row>
    <row r="148" spans="2:65" s="1" customFormat="1" ht="21.75" customHeight="1" x14ac:dyDescent="0.2">
      <c r="B148" s="32"/>
      <c r="C148" s="179" t="s">
        <v>350</v>
      </c>
      <c r="D148" s="179" t="s">
        <v>1020</v>
      </c>
      <c r="E148" s="180" t="s">
        <v>4756</v>
      </c>
      <c r="F148" s="181" t="s">
        <v>4757</v>
      </c>
      <c r="G148" s="182" t="s">
        <v>471</v>
      </c>
      <c r="H148" s="183">
        <v>100</v>
      </c>
      <c r="I148" s="184"/>
      <c r="J148" s="185">
        <f t="shared" si="0"/>
        <v>0</v>
      </c>
      <c r="K148" s="186"/>
      <c r="L148" s="187"/>
      <c r="M148" s="188" t="s">
        <v>1</v>
      </c>
      <c r="N148" s="189" t="s">
        <v>41</v>
      </c>
      <c r="P148" s="147">
        <f t="shared" si="1"/>
        <v>0</v>
      </c>
      <c r="Q148" s="147">
        <v>2.0000000000000001E-4</v>
      </c>
      <c r="R148" s="147">
        <f t="shared" si="2"/>
        <v>0.02</v>
      </c>
      <c r="S148" s="147">
        <v>0</v>
      </c>
      <c r="T148" s="148">
        <f t="shared" si="3"/>
        <v>0</v>
      </c>
      <c r="AR148" s="149" t="s">
        <v>498</v>
      </c>
      <c r="AT148" s="149" t="s">
        <v>1020</v>
      </c>
      <c r="AU148" s="149" t="s">
        <v>85</v>
      </c>
      <c r="AY148" s="17" t="s">
        <v>282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199</v>
      </c>
      <c r="BM148" s="149" t="s">
        <v>6054</v>
      </c>
    </row>
    <row r="149" spans="2:65" s="1" customFormat="1" ht="16.5" customHeight="1" x14ac:dyDescent="0.2">
      <c r="B149" s="32"/>
      <c r="C149" s="137" t="s">
        <v>356</v>
      </c>
      <c r="D149" s="137" t="s">
        <v>284</v>
      </c>
      <c r="E149" s="138" t="s">
        <v>4767</v>
      </c>
      <c r="F149" s="139" t="s">
        <v>4768</v>
      </c>
      <c r="G149" s="140" t="s">
        <v>613</v>
      </c>
      <c r="H149" s="141">
        <v>31</v>
      </c>
      <c r="I149" s="142"/>
      <c r="J149" s="143">
        <f t="shared" si="0"/>
        <v>0</v>
      </c>
      <c r="K149" s="144"/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199</v>
      </c>
      <c r="AT149" s="149" t="s">
        <v>284</v>
      </c>
      <c r="AU149" s="149" t="s">
        <v>85</v>
      </c>
      <c r="AY149" s="17" t="s">
        <v>282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199</v>
      </c>
      <c r="BM149" s="149" t="s">
        <v>6055</v>
      </c>
    </row>
    <row r="150" spans="2:65" s="1" customFormat="1" ht="24.2" customHeight="1" x14ac:dyDescent="0.2">
      <c r="B150" s="32"/>
      <c r="C150" s="179" t="s">
        <v>361</v>
      </c>
      <c r="D150" s="179" t="s">
        <v>1020</v>
      </c>
      <c r="E150" s="180" t="s">
        <v>4770</v>
      </c>
      <c r="F150" s="181" t="s">
        <v>4771</v>
      </c>
      <c r="G150" s="182" t="s">
        <v>613</v>
      </c>
      <c r="H150" s="183">
        <v>31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41</v>
      </c>
      <c r="P150" s="147">
        <f t="shared" si="1"/>
        <v>0</v>
      </c>
      <c r="Q150" s="147">
        <v>5.0000000000000002E-5</v>
      </c>
      <c r="R150" s="147">
        <f t="shared" si="2"/>
        <v>1.5500000000000002E-3</v>
      </c>
      <c r="S150" s="147">
        <v>0</v>
      </c>
      <c r="T150" s="148">
        <f t="shared" si="3"/>
        <v>0</v>
      </c>
      <c r="AR150" s="149" t="s">
        <v>498</v>
      </c>
      <c r="AT150" s="149" t="s">
        <v>1020</v>
      </c>
      <c r="AU150" s="149" t="s">
        <v>85</v>
      </c>
      <c r="AY150" s="17" t="s">
        <v>282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199</v>
      </c>
      <c r="BM150" s="149" t="s">
        <v>6056</v>
      </c>
    </row>
    <row r="151" spans="2:65" s="1" customFormat="1" ht="29.25" x14ac:dyDescent="0.2">
      <c r="B151" s="32"/>
      <c r="D151" s="152" t="s">
        <v>3804</v>
      </c>
      <c r="F151" s="198" t="s">
        <v>4773</v>
      </c>
      <c r="I151" s="199"/>
      <c r="L151" s="32"/>
      <c r="M151" s="200"/>
      <c r="T151" s="56"/>
      <c r="AT151" s="17" t="s">
        <v>3804</v>
      </c>
      <c r="AU151" s="17" t="s">
        <v>85</v>
      </c>
    </row>
    <row r="152" spans="2:65" s="1" customFormat="1" ht="24.2" customHeight="1" x14ac:dyDescent="0.2">
      <c r="B152" s="32"/>
      <c r="C152" s="137" t="s">
        <v>185</v>
      </c>
      <c r="D152" s="137" t="s">
        <v>284</v>
      </c>
      <c r="E152" s="138" t="s">
        <v>4780</v>
      </c>
      <c r="F152" s="139" t="s">
        <v>4781</v>
      </c>
      <c r="G152" s="140" t="s">
        <v>613</v>
      </c>
      <c r="H152" s="141">
        <v>3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199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199</v>
      </c>
      <c r="BM152" s="149" t="s">
        <v>6057</v>
      </c>
    </row>
    <row r="153" spans="2:65" s="1" customFormat="1" ht="24.2" customHeight="1" x14ac:dyDescent="0.2">
      <c r="B153" s="32"/>
      <c r="C153" s="179" t="s">
        <v>188</v>
      </c>
      <c r="D153" s="179" t="s">
        <v>1020</v>
      </c>
      <c r="E153" s="180" t="s">
        <v>4783</v>
      </c>
      <c r="F153" s="181" t="s">
        <v>4784</v>
      </c>
      <c r="G153" s="182" t="s">
        <v>613</v>
      </c>
      <c r="H153" s="183">
        <v>3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41</v>
      </c>
      <c r="P153" s="147">
        <f>O153*H153</f>
        <v>0</v>
      </c>
      <c r="Q153" s="147">
        <v>2.3000000000000001E-4</v>
      </c>
      <c r="R153" s="147">
        <f>Q153*H153</f>
        <v>6.9000000000000008E-4</v>
      </c>
      <c r="S153" s="147">
        <v>0</v>
      </c>
      <c r="T153" s="148">
        <f>S153*H153</f>
        <v>0</v>
      </c>
      <c r="AR153" s="149" t="s">
        <v>498</v>
      </c>
      <c r="AT153" s="149" t="s">
        <v>1020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199</v>
      </c>
      <c r="BM153" s="149" t="s">
        <v>6058</v>
      </c>
    </row>
    <row r="154" spans="2:65" s="1" customFormat="1" ht="24.2" customHeight="1" x14ac:dyDescent="0.2">
      <c r="B154" s="32"/>
      <c r="C154" s="137" t="s">
        <v>191</v>
      </c>
      <c r="D154" s="137" t="s">
        <v>284</v>
      </c>
      <c r="E154" s="138" t="s">
        <v>6059</v>
      </c>
      <c r="F154" s="139" t="s">
        <v>6060</v>
      </c>
      <c r="G154" s="140" t="s">
        <v>613</v>
      </c>
      <c r="H154" s="141">
        <v>4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199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199</v>
      </c>
      <c r="BM154" s="149" t="s">
        <v>6061</v>
      </c>
    </row>
    <row r="155" spans="2:65" s="1" customFormat="1" ht="24.2" customHeight="1" x14ac:dyDescent="0.2">
      <c r="B155" s="32"/>
      <c r="C155" s="179" t="s">
        <v>194</v>
      </c>
      <c r="D155" s="179" t="s">
        <v>1020</v>
      </c>
      <c r="E155" s="180" t="s">
        <v>6062</v>
      </c>
      <c r="F155" s="181" t="s">
        <v>6063</v>
      </c>
      <c r="G155" s="182" t="s">
        <v>613</v>
      </c>
      <c r="H155" s="183">
        <v>4</v>
      </c>
      <c r="I155" s="184"/>
      <c r="J155" s="185">
        <f>ROUND(I155*H155,2)</f>
        <v>0</v>
      </c>
      <c r="K155" s="186"/>
      <c r="L155" s="187"/>
      <c r="M155" s="188" t="s">
        <v>1</v>
      </c>
      <c r="N155" s="189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1802</v>
      </c>
      <c r="AT155" s="149" t="s">
        <v>1020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679</v>
      </c>
      <c r="BM155" s="149" t="s">
        <v>6064</v>
      </c>
    </row>
    <row r="156" spans="2:65" s="11" customFormat="1" ht="25.9" customHeight="1" x14ac:dyDescent="0.2">
      <c r="B156" s="125"/>
      <c r="D156" s="126" t="s">
        <v>75</v>
      </c>
      <c r="E156" s="127" t="s">
        <v>1020</v>
      </c>
      <c r="F156" s="127" t="s">
        <v>5082</v>
      </c>
      <c r="I156" s="128"/>
      <c r="J156" s="129">
        <f>BK156</f>
        <v>0</v>
      </c>
      <c r="L156" s="125"/>
      <c r="M156" s="130"/>
      <c r="P156" s="131">
        <f>P157+P181</f>
        <v>0</v>
      </c>
      <c r="R156" s="131">
        <f>R157+R181</f>
        <v>0</v>
      </c>
      <c r="T156" s="132">
        <f>T157+T181</f>
        <v>0</v>
      </c>
      <c r="AR156" s="126" t="s">
        <v>105</v>
      </c>
      <c r="AT156" s="133" t="s">
        <v>75</v>
      </c>
      <c r="AU156" s="133" t="s">
        <v>76</v>
      </c>
      <c r="AY156" s="126" t="s">
        <v>282</v>
      </c>
      <c r="BK156" s="134">
        <f>BK157+BK181</f>
        <v>0</v>
      </c>
    </row>
    <row r="157" spans="2:65" s="11" customFormat="1" ht="22.9" customHeight="1" x14ac:dyDescent="0.2">
      <c r="B157" s="125"/>
      <c r="D157" s="126" t="s">
        <v>75</v>
      </c>
      <c r="E157" s="135" t="s">
        <v>5674</v>
      </c>
      <c r="F157" s="135" t="s">
        <v>5944</v>
      </c>
      <c r="I157" s="128"/>
      <c r="J157" s="136">
        <f>BK157</f>
        <v>0</v>
      </c>
      <c r="L157" s="125"/>
      <c r="M157" s="130"/>
      <c r="P157" s="131">
        <f>SUM(P158:P180)</f>
        <v>0</v>
      </c>
      <c r="R157" s="131">
        <f>SUM(R158:R180)</f>
        <v>0</v>
      </c>
      <c r="T157" s="132">
        <f>SUM(T158:T180)</f>
        <v>0</v>
      </c>
      <c r="AR157" s="126" t="s">
        <v>105</v>
      </c>
      <c r="AT157" s="133" t="s">
        <v>75</v>
      </c>
      <c r="AU157" s="133" t="s">
        <v>83</v>
      </c>
      <c r="AY157" s="126" t="s">
        <v>282</v>
      </c>
      <c r="BK157" s="134">
        <f>SUM(BK158:BK180)</f>
        <v>0</v>
      </c>
    </row>
    <row r="158" spans="2:65" s="1" customFormat="1" ht="16.5" customHeight="1" x14ac:dyDescent="0.2">
      <c r="B158" s="32"/>
      <c r="C158" s="137" t="s">
        <v>8</v>
      </c>
      <c r="D158" s="137" t="s">
        <v>284</v>
      </c>
      <c r="E158" s="138" t="s">
        <v>6065</v>
      </c>
      <c r="F158" s="139" t="s">
        <v>6066</v>
      </c>
      <c r="G158" s="140" t="s">
        <v>471</v>
      </c>
      <c r="H158" s="141">
        <v>600</v>
      </c>
      <c r="I158" s="142"/>
      <c r="J158" s="143">
        <f t="shared" ref="J158:J178" si="10">ROUND(I158*H158,2)</f>
        <v>0</v>
      </c>
      <c r="K158" s="144"/>
      <c r="L158" s="32"/>
      <c r="M158" s="145" t="s">
        <v>1</v>
      </c>
      <c r="N158" s="146" t="s">
        <v>41</v>
      </c>
      <c r="P158" s="147">
        <f t="shared" ref="P158:P178" si="11">O158*H158</f>
        <v>0</v>
      </c>
      <c r="Q158" s="147">
        <v>0</v>
      </c>
      <c r="R158" s="147">
        <f t="shared" ref="R158:R178" si="12">Q158*H158</f>
        <v>0</v>
      </c>
      <c r="S158" s="147">
        <v>0</v>
      </c>
      <c r="T158" s="148">
        <f t="shared" ref="T158:T178" si="13">S158*H158</f>
        <v>0</v>
      </c>
      <c r="AR158" s="149" t="s">
        <v>679</v>
      </c>
      <c r="AT158" s="149" t="s">
        <v>284</v>
      </c>
      <c r="AU158" s="149" t="s">
        <v>85</v>
      </c>
      <c r="AY158" s="17" t="s">
        <v>282</v>
      </c>
      <c r="BE158" s="150">
        <f t="shared" ref="BE158:BE178" si="14">IF(N158="základní",J158,0)</f>
        <v>0</v>
      </c>
      <c r="BF158" s="150">
        <f t="shared" ref="BF158:BF178" si="15">IF(N158="snížená",J158,0)</f>
        <v>0</v>
      </c>
      <c r="BG158" s="150">
        <f t="shared" ref="BG158:BG178" si="16">IF(N158="zákl. přenesená",J158,0)</f>
        <v>0</v>
      </c>
      <c r="BH158" s="150">
        <f t="shared" ref="BH158:BH178" si="17">IF(N158="sníž. přenesená",J158,0)</f>
        <v>0</v>
      </c>
      <c r="BI158" s="150">
        <f t="shared" ref="BI158:BI178" si="18">IF(N158="nulová",J158,0)</f>
        <v>0</v>
      </c>
      <c r="BJ158" s="17" t="s">
        <v>83</v>
      </c>
      <c r="BK158" s="150">
        <f t="shared" ref="BK158:BK178" si="19">ROUND(I158*H158,2)</f>
        <v>0</v>
      </c>
      <c r="BL158" s="17" t="s">
        <v>679</v>
      </c>
      <c r="BM158" s="149" t="s">
        <v>6067</v>
      </c>
    </row>
    <row r="159" spans="2:65" s="1" customFormat="1" ht="24.2" customHeight="1" x14ac:dyDescent="0.2">
      <c r="B159" s="32"/>
      <c r="C159" s="179" t="s">
        <v>199</v>
      </c>
      <c r="D159" s="179" t="s">
        <v>1020</v>
      </c>
      <c r="E159" s="180" t="s">
        <v>6068</v>
      </c>
      <c r="F159" s="181" t="s">
        <v>6069</v>
      </c>
      <c r="G159" s="182" t="s">
        <v>471</v>
      </c>
      <c r="H159" s="183">
        <v>600</v>
      </c>
      <c r="I159" s="184"/>
      <c r="J159" s="185">
        <f t="shared" si="10"/>
        <v>0</v>
      </c>
      <c r="K159" s="186"/>
      <c r="L159" s="187"/>
      <c r="M159" s="188" t="s">
        <v>1</v>
      </c>
      <c r="N159" s="189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1802</v>
      </c>
      <c r="AT159" s="149" t="s">
        <v>1020</v>
      </c>
      <c r="AU159" s="149" t="s">
        <v>85</v>
      </c>
      <c r="AY159" s="17" t="s">
        <v>282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679</v>
      </c>
      <c r="BM159" s="149" t="s">
        <v>6070</v>
      </c>
    </row>
    <row r="160" spans="2:65" s="1" customFormat="1" ht="21.75" customHeight="1" x14ac:dyDescent="0.2">
      <c r="B160" s="32"/>
      <c r="C160" s="137" t="s">
        <v>202</v>
      </c>
      <c r="D160" s="137" t="s">
        <v>284</v>
      </c>
      <c r="E160" s="138" t="s">
        <v>6071</v>
      </c>
      <c r="F160" s="139" t="s">
        <v>6072</v>
      </c>
      <c r="G160" s="140" t="s">
        <v>613</v>
      </c>
      <c r="H160" s="141">
        <v>200</v>
      </c>
      <c r="I160" s="142"/>
      <c r="J160" s="143">
        <f t="shared" si="10"/>
        <v>0</v>
      </c>
      <c r="K160" s="144"/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679</v>
      </c>
      <c r="AT160" s="149" t="s">
        <v>284</v>
      </c>
      <c r="AU160" s="149" t="s">
        <v>85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679</v>
      </c>
      <c r="BM160" s="149" t="s">
        <v>6073</v>
      </c>
    </row>
    <row r="161" spans="2:65" s="1" customFormat="1" ht="16.5" customHeight="1" x14ac:dyDescent="0.2">
      <c r="B161" s="32"/>
      <c r="C161" s="137" t="s">
        <v>205</v>
      </c>
      <c r="D161" s="137" t="s">
        <v>284</v>
      </c>
      <c r="E161" s="138" t="s">
        <v>6074</v>
      </c>
      <c r="F161" s="139" t="s">
        <v>6075</v>
      </c>
      <c r="G161" s="140" t="s">
        <v>613</v>
      </c>
      <c r="H161" s="141">
        <v>1</v>
      </c>
      <c r="I161" s="142"/>
      <c r="J161" s="143">
        <f t="shared" si="10"/>
        <v>0</v>
      </c>
      <c r="K161" s="144"/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679</v>
      </c>
      <c r="AT161" s="149" t="s">
        <v>284</v>
      </c>
      <c r="AU161" s="149" t="s">
        <v>85</v>
      </c>
      <c r="AY161" s="17" t="s">
        <v>282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679</v>
      </c>
      <c r="BM161" s="149" t="s">
        <v>6076</v>
      </c>
    </row>
    <row r="162" spans="2:65" s="1" customFormat="1" ht="24.2" customHeight="1" x14ac:dyDescent="0.2">
      <c r="B162" s="32"/>
      <c r="C162" s="179" t="s">
        <v>416</v>
      </c>
      <c r="D162" s="179" t="s">
        <v>1020</v>
      </c>
      <c r="E162" s="180" t="s">
        <v>6077</v>
      </c>
      <c r="F162" s="181" t="s">
        <v>6078</v>
      </c>
      <c r="G162" s="182" t="s">
        <v>613</v>
      </c>
      <c r="H162" s="183">
        <v>1</v>
      </c>
      <c r="I162" s="184"/>
      <c r="J162" s="185">
        <f t="shared" si="10"/>
        <v>0</v>
      </c>
      <c r="K162" s="186"/>
      <c r="L162" s="187"/>
      <c r="M162" s="188" t="s">
        <v>1</v>
      </c>
      <c r="N162" s="189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1802</v>
      </c>
      <c r="AT162" s="149" t="s">
        <v>1020</v>
      </c>
      <c r="AU162" s="149" t="s">
        <v>85</v>
      </c>
      <c r="AY162" s="17" t="s">
        <v>282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679</v>
      </c>
      <c r="BM162" s="149" t="s">
        <v>6079</v>
      </c>
    </row>
    <row r="163" spans="2:65" s="1" customFormat="1" ht="16.5" customHeight="1" x14ac:dyDescent="0.2">
      <c r="B163" s="32"/>
      <c r="C163" s="137" t="s">
        <v>208</v>
      </c>
      <c r="D163" s="137" t="s">
        <v>284</v>
      </c>
      <c r="E163" s="138" t="s">
        <v>6080</v>
      </c>
      <c r="F163" s="139" t="s">
        <v>6081</v>
      </c>
      <c r="G163" s="140" t="s">
        <v>613</v>
      </c>
      <c r="H163" s="141">
        <v>94</v>
      </c>
      <c r="I163" s="142"/>
      <c r="J163" s="143">
        <f t="shared" si="10"/>
        <v>0</v>
      </c>
      <c r="K163" s="144"/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679</v>
      </c>
      <c r="AT163" s="149" t="s">
        <v>284</v>
      </c>
      <c r="AU163" s="149" t="s">
        <v>85</v>
      </c>
      <c r="AY163" s="17" t="s">
        <v>282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679</v>
      </c>
      <c r="BM163" s="149" t="s">
        <v>6082</v>
      </c>
    </row>
    <row r="164" spans="2:65" s="1" customFormat="1" ht="24.2" customHeight="1" x14ac:dyDescent="0.2">
      <c r="B164" s="32"/>
      <c r="C164" s="179" t="s">
        <v>7</v>
      </c>
      <c r="D164" s="179" t="s">
        <v>1020</v>
      </c>
      <c r="E164" s="180" t="s">
        <v>6083</v>
      </c>
      <c r="F164" s="181" t="s">
        <v>6084</v>
      </c>
      <c r="G164" s="182" t="s">
        <v>613</v>
      </c>
      <c r="H164" s="183">
        <v>21</v>
      </c>
      <c r="I164" s="184"/>
      <c r="J164" s="185">
        <f t="shared" si="10"/>
        <v>0</v>
      </c>
      <c r="K164" s="186"/>
      <c r="L164" s="187"/>
      <c r="M164" s="188" t="s">
        <v>1</v>
      </c>
      <c r="N164" s="189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1802</v>
      </c>
      <c r="AT164" s="149" t="s">
        <v>1020</v>
      </c>
      <c r="AU164" s="149" t="s">
        <v>85</v>
      </c>
      <c r="AY164" s="17" t="s">
        <v>282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679</v>
      </c>
      <c r="BM164" s="149" t="s">
        <v>6085</v>
      </c>
    </row>
    <row r="165" spans="2:65" s="1" customFormat="1" ht="24.2" customHeight="1" x14ac:dyDescent="0.2">
      <c r="B165" s="32"/>
      <c r="C165" s="179" t="s">
        <v>222</v>
      </c>
      <c r="D165" s="179" t="s">
        <v>1020</v>
      </c>
      <c r="E165" s="180" t="s">
        <v>6086</v>
      </c>
      <c r="F165" s="181" t="s">
        <v>6087</v>
      </c>
      <c r="G165" s="182" t="s">
        <v>613</v>
      </c>
      <c r="H165" s="183">
        <v>31</v>
      </c>
      <c r="I165" s="184"/>
      <c r="J165" s="185">
        <f t="shared" si="10"/>
        <v>0</v>
      </c>
      <c r="K165" s="186"/>
      <c r="L165" s="187"/>
      <c r="M165" s="188" t="s">
        <v>1</v>
      </c>
      <c r="N165" s="189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1802</v>
      </c>
      <c r="AT165" s="149" t="s">
        <v>1020</v>
      </c>
      <c r="AU165" s="149" t="s">
        <v>85</v>
      </c>
      <c r="AY165" s="17" t="s">
        <v>282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679</v>
      </c>
      <c r="BM165" s="149" t="s">
        <v>6088</v>
      </c>
    </row>
    <row r="166" spans="2:65" s="1" customFormat="1" ht="24.2" customHeight="1" x14ac:dyDescent="0.2">
      <c r="B166" s="32"/>
      <c r="C166" s="179" t="s">
        <v>447</v>
      </c>
      <c r="D166" s="179" t="s">
        <v>1020</v>
      </c>
      <c r="E166" s="180" t="s">
        <v>6089</v>
      </c>
      <c r="F166" s="181" t="s">
        <v>6090</v>
      </c>
      <c r="G166" s="182" t="s">
        <v>613</v>
      </c>
      <c r="H166" s="183">
        <v>12</v>
      </c>
      <c r="I166" s="184"/>
      <c r="J166" s="185">
        <f t="shared" si="10"/>
        <v>0</v>
      </c>
      <c r="K166" s="186"/>
      <c r="L166" s="187"/>
      <c r="M166" s="188" t="s">
        <v>1</v>
      </c>
      <c r="N166" s="189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1802</v>
      </c>
      <c r="AT166" s="149" t="s">
        <v>1020</v>
      </c>
      <c r="AU166" s="149" t="s">
        <v>85</v>
      </c>
      <c r="AY166" s="17" t="s">
        <v>282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679</v>
      </c>
      <c r="BM166" s="149" t="s">
        <v>6091</v>
      </c>
    </row>
    <row r="167" spans="2:65" s="1" customFormat="1" ht="24.2" customHeight="1" x14ac:dyDescent="0.2">
      <c r="B167" s="32"/>
      <c r="C167" s="179" t="s">
        <v>453</v>
      </c>
      <c r="D167" s="179" t="s">
        <v>1020</v>
      </c>
      <c r="E167" s="180" t="s">
        <v>6092</v>
      </c>
      <c r="F167" s="181" t="s">
        <v>6093</v>
      </c>
      <c r="G167" s="182" t="s">
        <v>613</v>
      </c>
      <c r="H167" s="183">
        <v>5</v>
      </c>
      <c r="I167" s="184"/>
      <c r="J167" s="185">
        <f t="shared" si="10"/>
        <v>0</v>
      </c>
      <c r="K167" s="186"/>
      <c r="L167" s="187"/>
      <c r="M167" s="188" t="s">
        <v>1</v>
      </c>
      <c r="N167" s="189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1802</v>
      </c>
      <c r="AT167" s="149" t="s">
        <v>1020</v>
      </c>
      <c r="AU167" s="149" t="s">
        <v>85</v>
      </c>
      <c r="AY167" s="17" t="s">
        <v>282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679</v>
      </c>
      <c r="BM167" s="149" t="s">
        <v>6094</v>
      </c>
    </row>
    <row r="168" spans="2:65" s="1" customFormat="1" ht="24.2" customHeight="1" x14ac:dyDescent="0.2">
      <c r="B168" s="32"/>
      <c r="C168" s="179" t="s">
        <v>459</v>
      </c>
      <c r="D168" s="179" t="s">
        <v>1020</v>
      </c>
      <c r="E168" s="180" t="s">
        <v>6095</v>
      </c>
      <c r="F168" s="181" t="s">
        <v>6096</v>
      </c>
      <c r="G168" s="182" t="s">
        <v>613</v>
      </c>
      <c r="H168" s="183">
        <v>21</v>
      </c>
      <c r="I168" s="184"/>
      <c r="J168" s="185">
        <f t="shared" si="10"/>
        <v>0</v>
      </c>
      <c r="K168" s="186"/>
      <c r="L168" s="187"/>
      <c r="M168" s="188" t="s">
        <v>1</v>
      </c>
      <c r="N168" s="189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1802</v>
      </c>
      <c r="AT168" s="149" t="s">
        <v>1020</v>
      </c>
      <c r="AU168" s="149" t="s">
        <v>85</v>
      </c>
      <c r="AY168" s="17" t="s">
        <v>282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679</v>
      </c>
      <c r="BM168" s="149" t="s">
        <v>6097</v>
      </c>
    </row>
    <row r="169" spans="2:65" s="1" customFormat="1" ht="24.2" customHeight="1" x14ac:dyDescent="0.2">
      <c r="B169" s="32"/>
      <c r="C169" s="179" t="s">
        <v>463</v>
      </c>
      <c r="D169" s="179" t="s">
        <v>1020</v>
      </c>
      <c r="E169" s="180" t="s">
        <v>6098</v>
      </c>
      <c r="F169" s="181" t="s">
        <v>6099</v>
      </c>
      <c r="G169" s="182" t="s">
        <v>613</v>
      </c>
      <c r="H169" s="183">
        <v>1</v>
      </c>
      <c r="I169" s="184"/>
      <c r="J169" s="185">
        <f t="shared" si="10"/>
        <v>0</v>
      </c>
      <c r="K169" s="186"/>
      <c r="L169" s="187"/>
      <c r="M169" s="188" t="s">
        <v>1</v>
      </c>
      <c r="N169" s="189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1802</v>
      </c>
      <c r="AT169" s="149" t="s">
        <v>1020</v>
      </c>
      <c r="AU169" s="149" t="s">
        <v>85</v>
      </c>
      <c r="AY169" s="17" t="s">
        <v>282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679</v>
      </c>
      <c r="BM169" s="149" t="s">
        <v>6100</v>
      </c>
    </row>
    <row r="170" spans="2:65" s="1" customFormat="1" ht="24.2" customHeight="1" x14ac:dyDescent="0.2">
      <c r="B170" s="32"/>
      <c r="C170" s="179" t="s">
        <v>468</v>
      </c>
      <c r="D170" s="179" t="s">
        <v>1020</v>
      </c>
      <c r="E170" s="180" t="s">
        <v>6101</v>
      </c>
      <c r="F170" s="181" t="s">
        <v>6102</v>
      </c>
      <c r="G170" s="182" t="s">
        <v>613</v>
      </c>
      <c r="H170" s="183">
        <v>3</v>
      </c>
      <c r="I170" s="184"/>
      <c r="J170" s="185">
        <f t="shared" si="10"/>
        <v>0</v>
      </c>
      <c r="K170" s="186"/>
      <c r="L170" s="187"/>
      <c r="M170" s="188" t="s">
        <v>1</v>
      </c>
      <c r="N170" s="189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1802</v>
      </c>
      <c r="AT170" s="149" t="s">
        <v>1020</v>
      </c>
      <c r="AU170" s="149" t="s">
        <v>85</v>
      </c>
      <c r="AY170" s="17" t="s">
        <v>282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679</v>
      </c>
      <c r="BM170" s="149" t="s">
        <v>6103</v>
      </c>
    </row>
    <row r="171" spans="2:65" s="1" customFormat="1" ht="16.5" customHeight="1" x14ac:dyDescent="0.2">
      <c r="B171" s="32"/>
      <c r="C171" s="137" t="s">
        <v>476</v>
      </c>
      <c r="D171" s="137" t="s">
        <v>284</v>
      </c>
      <c r="E171" s="138" t="s">
        <v>6104</v>
      </c>
      <c r="F171" s="139" t="s">
        <v>6105</v>
      </c>
      <c r="G171" s="140" t="s">
        <v>613</v>
      </c>
      <c r="H171" s="141">
        <v>12</v>
      </c>
      <c r="I171" s="142"/>
      <c r="J171" s="143">
        <f t="shared" si="10"/>
        <v>0</v>
      </c>
      <c r="K171" s="144"/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679</v>
      </c>
      <c r="AT171" s="149" t="s">
        <v>284</v>
      </c>
      <c r="AU171" s="149" t="s">
        <v>85</v>
      </c>
      <c r="AY171" s="17" t="s">
        <v>282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679</v>
      </c>
      <c r="BM171" s="149" t="s">
        <v>6106</v>
      </c>
    </row>
    <row r="172" spans="2:65" s="1" customFormat="1" ht="24.2" customHeight="1" x14ac:dyDescent="0.2">
      <c r="B172" s="32"/>
      <c r="C172" s="179" t="s">
        <v>482</v>
      </c>
      <c r="D172" s="179" t="s">
        <v>1020</v>
      </c>
      <c r="E172" s="180" t="s">
        <v>6107</v>
      </c>
      <c r="F172" s="181" t="s">
        <v>6108</v>
      </c>
      <c r="G172" s="182" t="s">
        <v>613</v>
      </c>
      <c r="H172" s="183">
        <v>3</v>
      </c>
      <c r="I172" s="184"/>
      <c r="J172" s="185">
        <f t="shared" si="10"/>
        <v>0</v>
      </c>
      <c r="K172" s="186"/>
      <c r="L172" s="187"/>
      <c r="M172" s="188" t="s">
        <v>1</v>
      </c>
      <c r="N172" s="189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1802</v>
      </c>
      <c r="AT172" s="149" t="s">
        <v>1020</v>
      </c>
      <c r="AU172" s="149" t="s">
        <v>85</v>
      </c>
      <c r="AY172" s="17" t="s">
        <v>282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679</v>
      </c>
      <c r="BM172" s="149" t="s">
        <v>6109</v>
      </c>
    </row>
    <row r="173" spans="2:65" s="1" customFormat="1" ht="24.2" customHeight="1" x14ac:dyDescent="0.2">
      <c r="B173" s="32"/>
      <c r="C173" s="179" t="s">
        <v>487</v>
      </c>
      <c r="D173" s="179" t="s">
        <v>1020</v>
      </c>
      <c r="E173" s="180" t="s">
        <v>6110</v>
      </c>
      <c r="F173" s="181" t="s">
        <v>6111</v>
      </c>
      <c r="G173" s="182" t="s">
        <v>613</v>
      </c>
      <c r="H173" s="183">
        <v>9</v>
      </c>
      <c r="I173" s="184"/>
      <c r="J173" s="185">
        <f t="shared" si="10"/>
        <v>0</v>
      </c>
      <c r="K173" s="186"/>
      <c r="L173" s="187"/>
      <c r="M173" s="188" t="s">
        <v>1</v>
      </c>
      <c r="N173" s="189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1802</v>
      </c>
      <c r="AT173" s="149" t="s">
        <v>1020</v>
      </c>
      <c r="AU173" s="149" t="s">
        <v>85</v>
      </c>
      <c r="AY173" s="17" t="s">
        <v>282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679</v>
      </c>
      <c r="BM173" s="149" t="s">
        <v>6112</v>
      </c>
    </row>
    <row r="174" spans="2:65" s="1" customFormat="1" ht="16.5" customHeight="1" x14ac:dyDescent="0.2">
      <c r="B174" s="32"/>
      <c r="C174" s="137" t="s">
        <v>493</v>
      </c>
      <c r="D174" s="137" t="s">
        <v>284</v>
      </c>
      <c r="E174" s="138" t="s">
        <v>6113</v>
      </c>
      <c r="F174" s="139" t="s">
        <v>6114</v>
      </c>
      <c r="G174" s="140" t="s">
        <v>613</v>
      </c>
      <c r="H174" s="141">
        <v>1</v>
      </c>
      <c r="I174" s="142"/>
      <c r="J174" s="143">
        <f t="shared" si="10"/>
        <v>0</v>
      </c>
      <c r="K174" s="144"/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679</v>
      </c>
      <c r="AT174" s="149" t="s">
        <v>284</v>
      </c>
      <c r="AU174" s="149" t="s">
        <v>85</v>
      </c>
      <c r="AY174" s="17" t="s">
        <v>282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679</v>
      </c>
      <c r="BM174" s="149" t="s">
        <v>6115</v>
      </c>
    </row>
    <row r="175" spans="2:65" s="1" customFormat="1" ht="16.5" customHeight="1" x14ac:dyDescent="0.2">
      <c r="B175" s="32"/>
      <c r="C175" s="137" t="s">
        <v>498</v>
      </c>
      <c r="D175" s="137" t="s">
        <v>284</v>
      </c>
      <c r="E175" s="138" t="s">
        <v>6116</v>
      </c>
      <c r="F175" s="139" t="s">
        <v>6117</v>
      </c>
      <c r="G175" s="140" t="s">
        <v>613</v>
      </c>
      <c r="H175" s="141">
        <v>1</v>
      </c>
      <c r="I175" s="142"/>
      <c r="J175" s="143">
        <f t="shared" si="10"/>
        <v>0</v>
      </c>
      <c r="K175" s="144"/>
      <c r="L175" s="32"/>
      <c r="M175" s="145" t="s">
        <v>1</v>
      </c>
      <c r="N175" s="146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679</v>
      </c>
      <c r="AT175" s="149" t="s">
        <v>284</v>
      </c>
      <c r="AU175" s="149" t="s">
        <v>85</v>
      </c>
      <c r="AY175" s="17" t="s">
        <v>282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679</v>
      </c>
      <c r="BM175" s="149" t="s">
        <v>6118</v>
      </c>
    </row>
    <row r="176" spans="2:65" s="1" customFormat="1" ht="16.5" customHeight="1" x14ac:dyDescent="0.2">
      <c r="B176" s="32"/>
      <c r="C176" s="137" t="s">
        <v>503</v>
      </c>
      <c r="D176" s="137" t="s">
        <v>284</v>
      </c>
      <c r="E176" s="138" t="s">
        <v>6119</v>
      </c>
      <c r="F176" s="139" t="s">
        <v>6120</v>
      </c>
      <c r="G176" s="140" t="s">
        <v>613</v>
      </c>
      <c r="H176" s="141">
        <v>1</v>
      </c>
      <c r="I176" s="142"/>
      <c r="J176" s="143">
        <f t="shared" si="10"/>
        <v>0</v>
      </c>
      <c r="K176" s="144"/>
      <c r="L176" s="32"/>
      <c r="M176" s="145" t="s">
        <v>1</v>
      </c>
      <c r="N176" s="146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679</v>
      </c>
      <c r="AT176" s="149" t="s">
        <v>284</v>
      </c>
      <c r="AU176" s="149" t="s">
        <v>85</v>
      </c>
      <c r="AY176" s="17" t="s">
        <v>282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679</v>
      </c>
      <c r="BM176" s="149" t="s">
        <v>6121</v>
      </c>
    </row>
    <row r="177" spans="2:65" s="1" customFormat="1" ht="16.5" customHeight="1" x14ac:dyDescent="0.2">
      <c r="B177" s="32"/>
      <c r="C177" s="137" t="s">
        <v>508</v>
      </c>
      <c r="D177" s="137" t="s">
        <v>284</v>
      </c>
      <c r="E177" s="138" t="s">
        <v>6122</v>
      </c>
      <c r="F177" s="139" t="s">
        <v>6123</v>
      </c>
      <c r="G177" s="140" t="s">
        <v>613</v>
      </c>
      <c r="H177" s="141">
        <v>1</v>
      </c>
      <c r="I177" s="142"/>
      <c r="J177" s="143">
        <f t="shared" si="10"/>
        <v>0</v>
      </c>
      <c r="K177" s="144"/>
      <c r="L177" s="32"/>
      <c r="M177" s="145" t="s">
        <v>1</v>
      </c>
      <c r="N177" s="146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679</v>
      </c>
      <c r="AT177" s="149" t="s">
        <v>284</v>
      </c>
      <c r="AU177" s="149" t="s">
        <v>85</v>
      </c>
      <c r="AY177" s="17" t="s">
        <v>282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679</v>
      </c>
      <c r="BM177" s="149" t="s">
        <v>6124</v>
      </c>
    </row>
    <row r="178" spans="2:65" s="1" customFormat="1" ht="16.5" customHeight="1" x14ac:dyDescent="0.2">
      <c r="B178" s="32"/>
      <c r="C178" s="137" t="s">
        <v>513</v>
      </c>
      <c r="D178" s="137" t="s">
        <v>284</v>
      </c>
      <c r="E178" s="138" t="s">
        <v>6125</v>
      </c>
      <c r="F178" s="139" t="s">
        <v>6126</v>
      </c>
      <c r="G178" s="140" t="s">
        <v>613</v>
      </c>
      <c r="H178" s="141">
        <v>30</v>
      </c>
      <c r="I178" s="142"/>
      <c r="J178" s="143">
        <f t="shared" si="10"/>
        <v>0</v>
      </c>
      <c r="K178" s="144"/>
      <c r="L178" s="32"/>
      <c r="M178" s="145" t="s">
        <v>1</v>
      </c>
      <c r="N178" s="146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679</v>
      </c>
      <c r="AT178" s="149" t="s">
        <v>284</v>
      </c>
      <c r="AU178" s="149" t="s">
        <v>85</v>
      </c>
      <c r="AY178" s="17" t="s">
        <v>282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679</v>
      </c>
      <c r="BM178" s="149" t="s">
        <v>6127</v>
      </c>
    </row>
    <row r="179" spans="2:65" s="1" customFormat="1" ht="19.5" x14ac:dyDescent="0.2">
      <c r="B179" s="32"/>
      <c r="D179" s="152" t="s">
        <v>3804</v>
      </c>
      <c r="F179" s="198" t="s">
        <v>6128</v>
      </c>
      <c r="I179" s="199"/>
      <c r="L179" s="32"/>
      <c r="M179" s="200"/>
      <c r="T179" s="56"/>
      <c r="AT179" s="17" t="s">
        <v>3804</v>
      </c>
      <c r="AU179" s="17" t="s">
        <v>85</v>
      </c>
    </row>
    <row r="180" spans="2:65" s="1" customFormat="1" ht="24.2" customHeight="1" x14ac:dyDescent="0.2">
      <c r="B180" s="32"/>
      <c r="C180" s="179" t="s">
        <v>518</v>
      </c>
      <c r="D180" s="179" t="s">
        <v>1020</v>
      </c>
      <c r="E180" s="180" t="s">
        <v>6129</v>
      </c>
      <c r="F180" s="181" t="s">
        <v>6130</v>
      </c>
      <c r="G180" s="182" t="s">
        <v>613</v>
      </c>
      <c r="H180" s="183">
        <v>30</v>
      </c>
      <c r="I180" s="184"/>
      <c r="J180" s="185">
        <f>ROUND(I180*H180,2)</f>
        <v>0</v>
      </c>
      <c r="K180" s="186"/>
      <c r="L180" s="187"/>
      <c r="M180" s="188" t="s">
        <v>1</v>
      </c>
      <c r="N180" s="189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1802</v>
      </c>
      <c r="AT180" s="149" t="s">
        <v>1020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679</v>
      </c>
      <c r="BM180" s="149" t="s">
        <v>6131</v>
      </c>
    </row>
    <row r="181" spans="2:65" s="11" customFormat="1" ht="22.9" customHeight="1" x14ac:dyDescent="0.2">
      <c r="B181" s="125"/>
      <c r="D181" s="126" t="s">
        <v>75</v>
      </c>
      <c r="E181" s="135" t="s">
        <v>5083</v>
      </c>
      <c r="F181" s="135" t="s">
        <v>5084</v>
      </c>
      <c r="I181" s="128"/>
      <c r="J181" s="136">
        <f>BK181</f>
        <v>0</v>
      </c>
      <c r="L181" s="125"/>
      <c r="M181" s="130"/>
      <c r="P181" s="131">
        <f>SUM(P182:P184)</f>
        <v>0</v>
      </c>
      <c r="R181" s="131">
        <f>SUM(R182:R184)</f>
        <v>0</v>
      </c>
      <c r="T181" s="132">
        <f>SUM(T182:T184)</f>
        <v>0</v>
      </c>
      <c r="AR181" s="126" t="s">
        <v>105</v>
      </c>
      <c r="AT181" s="133" t="s">
        <v>75</v>
      </c>
      <c r="AU181" s="133" t="s">
        <v>83</v>
      </c>
      <c r="AY181" s="126" t="s">
        <v>282</v>
      </c>
      <c r="BK181" s="134">
        <f>SUM(BK182:BK184)</f>
        <v>0</v>
      </c>
    </row>
    <row r="182" spans="2:65" s="1" customFormat="1" ht="24.2" customHeight="1" x14ac:dyDescent="0.2">
      <c r="B182" s="32"/>
      <c r="C182" s="137" t="s">
        <v>523</v>
      </c>
      <c r="D182" s="137" t="s">
        <v>284</v>
      </c>
      <c r="E182" s="138" t="s">
        <v>5085</v>
      </c>
      <c r="F182" s="139" t="s">
        <v>5086</v>
      </c>
      <c r="G182" s="140" t="s">
        <v>471</v>
      </c>
      <c r="H182" s="141">
        <v>30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679</v>
      </c>
      <c r="AT182" s="149" t="s">
        <v>284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679</v>
      </c>
      <c r="BM182" s="149" t="s">
        <v>6132</v>
      </c>
    </row>
    <row r="183" spans="2:65" s="1" customFormat="1" ht="24.2" customHeight="1" x14ac:dyDescent="0.2">
      <c r="B183" s="32"/>
      <c r="C183" s="137" t="s">
        <v>528</v>
      </c>
      <c r="D183" s="137" t="s">
        <v>284</v>
      </c>
      <c r="E183" s="138" t="s">
        <v>5088</v>
      </c>
      <c r="F183" s="139" t="s">
        <v>5089</v>
      </c>
      <c r="G183" s="140" t="s">
        <v>471</v>
      </c>
      <c r="H183" s="141">
        <v>30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679</v>
      </c>
      <c r="AT183" s="149" t="s">
        <v>284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679</v>
      </c>
      <c r="BM183" s="149" t="s">
        <v>6133</v>
      </c>
    </row>
    <row r="184" spans="2:65" s="1" customFormat="1" ht="24.2" customHeight="1" x14ac:dyDescent="0.2">
      <c r="B184" s="32"/>
      <c r="C184" s="137" t="s">
        <v>539</v>
      </c>
      <c r="D184" s="137" t="s">
        <v>284</v>
      </c>
      <c r="E184" s="138" t="s">
        <v>5091</v>
      </c>
      <c r="F184" s="139" t="s">
        <v>5092</v>
      </c>
      <c r="G184" s="140" t="s">
        <v>471</v>
      </c>
      <c r="H184" s="141">
        <v>30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679</v>
      </c>
      <c r="AT184" s="149" t="s">
        <v>284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679</v>
      </c>
      <c r="BM184" s="149" t="s">
        <v>6134</v>
      </c>
    </row>
    <row r="185" spans="2:65" s="11" customFormat="1" ht="25.9" customHeight="1" x14ac:dyDescent="0.2">
      <c r="B185" s="125"/>
      <c r="D185" s="126" t="s">
        <v>75</v>
      </c>
      <c r="E185" s="127" t="s">
        <v>3359</v>
      </c>
      <c r="F185" s="127" t="s">
        <v>3360</v>
      </c>
      <c r="I185" s="128"/>
      <c r="J185" s="129">
        <f>BK185</f>
        <v>0</v>
      </c>
      <c r="L185" s="125"/>
      <c r="M185" s="130"/>
      <c r="P185" s="131">
        <f>P186+P189</f>
        <v>0</v>
      </c>
      <c r="R185" s="131">
        <f>R186+R189</f>
        <v>0</v>
      </c>
      <c r="T185" s="132">
        <f>T186+T189</f>
        <v>0</v>
      </c>
      <c r="AR185" s="126" t="s">
        <v>330</v>
      </c>
      <c r="AT185" s="133" t="s">
        <v>75</v>
      </c>
      <c r="AU185" s="133" t="s">
        <v>76</v>
      </c>
      <c r="AY185" s="126" t="s">
        <v>282</v>
      </c>
      <c r="BK185" s="134">
        <f>BK186+BK189</f>
        <v>0</v>
      </c>
    </row>
    <row r="186" spans="2:65" s="11" customFormat="1" ht="22.9" customHeight="1" x14ac:dyDescent="0.2">
      <c r="B186" s="125"/>
      <c r="D186" s="126" t="s">
        <v>75</v>
      </c>
      <c r="E186" s="135" t="s">
        <v>3361</v>
      </c>
      <c r="F186" s="135" t="s">
        <v>3362</v>
      </c>
      <c r="I186" s="128"/>
      <c r="J186" s="136">
        <f>BK186</f>
        <v>0</v>
      </c>
      <c r="L186" s="125"/>
      <c r="M186" s="130"/>
      <c r="P186" s="131">
        <f>SUM(P187:P188)</f>
        <v>0</v>
      </c>
      <c r="R186" s="131">
        <f>SUM(R187:R188)</f>
        <v>0</v>
      </c>
      <c r="T186" s="132">
        <f>SUM(T187:T188)</f>
        <v>0</v>
      </c>
      <c r="AR186" s="126" t="s">
        <v>330</v>
      </c>
      <c r="AT186" s="133" t="s">
        <v>75</v>
      </c>
      <c r="AU186" s="133" t="s">
        <v>83</v>
      </c>
      <c r="AY186" s="126" t="s">
        <v>282</v>
      </c>
      <c r="BK186" s="134">
        <f>SUM(BK187:BK188)</f>
        <v>0</v>
      </c>
    </row>
    <row r="187" spans="2:65" s="1" customFormat="1" ht="16.5" customHeight="1" x14ac:dyDescent="0.2">
      <c r="B187" s="32"/>
      <c r="C187" s="137" t="s">
        <v>545</v>
      </c>
      <c r="D187" s="137" t="s">
        <v>284</v>
      </c>
      <c r="E187" s="138" t="s">
        <v>3387</v>
      </c>
      <c r="F187" s="139" t="s">
        <v>3388</v>
      </c>
      <c r="G187" s="140" t="s">
        <v>2246</v>
      </c>
      <c r="H187" s="141">
        <v>1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3366</v>
      </c>
      <c r="AT187" s="149" t="s">
        <v>284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3366</v>
      </c>
      <c r="BM187" s="149" t="s">
        <v>6135</v>
      </c>
    </row>
    <row r="188" spans="2:65" s="1" customFormat="1" ht="16.5" customHeight="1" x14ac:dyDescent="0.2">
      <c r="B188" s="32"/>
      <c r="C188" s="137" t="s">
        <v>550</v>
      </c>
      <c r="D188" s="137" t="s">
        <v>284</v>
      </c>
      <c r="E188" s="138" t="s">
        <v>3405</v>
      </c>
      <c r="F188" s="139" t="s">
        <v>5095</v>
      </c>
      <c r="G188" s="140" t="s">
        <v>792</v>
      </c>
      <c r="H188" s="141">
        <v>1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3366</v>
      </c>
      <c r="AT188" s="149" t="s">
        <v>284</v>
      </c>
      <c r="AU188" s="149" t="s">
        <v>85</v>
      </c>
      <c r="AY188" s="17" t="s">
        <v>282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3366</v>
      </c>
      <c r="BM188" s="149" t="s">
        <v>6136</v>
      </c>
    </row>
    <row r="189" spans="2:65" s="11" customFormat="1" ht="22.9" customHeight="1" x14ac:dyDescent="0.2">
      <c r="B189" s="125"/>
      <c r="D189" s="126" t="s">
        <v>75</v>
      </c>
      <c r="E189" s="135" t="s">
        <v>5097</v>
      </c>
      <c r="F189" s="135" t="s">
        <v>5098</v>
      </c>
      <c r="I189" s="128"/>
      <c r="J189" s="136">
        <f>BK189</f>
        <v>0</v>
      </c>
      <c r="L189" s="125"/>
      <c r="M189" s="130"/>
      <c r="P189" s="131">
        <f>SUM(P190:P195)</f>
        <v>0</v>
      </c>
      <c r="R189" s="131">
        <f>SUM(R190:R195)</f>
        <v>0</v>
      </c>
      <c r="T189" s="132">
        <f>SUM(T190:T195)</f>
        <v>0</v>
      </c>
      <c r="AR189" s="126" t="s">
        <v>330</v>
      </c>
      <c r="AT189" s="133" t="s">
        <v>75</v>
      </c>
      <c r="AU189" s="133" t="s">
        <v>83</v>
      </c>
      <c r="AY189" s="126" t="s">
        <v>282</v>
      </c>
      <c r="BK189" s="134">
        <f>SUM(BK190:BK195)</f>
        <v>0</v>
      </c>
    </row>
    <row r="190" spans="2:65" s="1" customFormat="1" ht="21.75" customHeight="1" x14ac:dyDescent="0.2">
      <c r="B190" s="32"/>
      <c r="C190" s="137" t="s">
        <v>555</v>
      </c>
      <c r="D190" s="137" t="s">
        <v>284</v>
      </c>
      <c r="E190" s="138" t="s">
        <v>5099</v>
      </c>
      <c r="F190" s="139" t="s">
        <v>5911</v>
      </c>
      <c r="G190" s="140" t="s">
        <v>792</v>
      </c>
      <c r="H190" s="141">
        <v>1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3366</v>
      </c>
      <c r="AT190" s="149" t="s">
        <v>284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3366</v>
      </c>
      <c r="BM190" s="149" t="s">
        <v>6137</v>
      </c>
    </row>
    <row r="191" spans="2:65" s="1" customFormat="1" ht="29.25" x14ac:dyDescent="0.2">
      <c r="B191" s="32"/>
      <c r="D191" s="152" t="s">
        <v>3804</v>
      </c>
      <c r="F191" s="198" t="s">
        <v>5102</v>
      </c>
      <c r="I191" s="199"/>
      <c r="L191" s="32"/>
      <c r="M191" s="200"/>
      <c r="T191" s="56"/>
      <c r="AT191" s="17" t="s">
        <v>3804</v>
      </c>
      <c r="AU191" s="17" t="s">
        <v>85</v>
      </c>
    </row>
    <row r="192" spans="2:65" s="1" customFormat="1" ht="16.5" customHeight="1" x14ac:dyDescent="0.2">
      <c r="B192" s="32"/>
      <c r="C192" s="137" t="s">
        <v>560</v>
      </c>
      <c r="D192" s="137" t="s">
        <v>284</v>
      </c>
      <c r="E192" s="138" t="s">
        <v>5103</v>
      </c>
      <c r="F192" s="139" t="s">
        <v>5104</v>
      </c>
      <c r="G192" s="140" t="s">
        <v>792</v>
      </c>
      <c r="H192" s="141">
        <v>1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3366</v>
      </c>
      <c r="AT192" s="149" t="s">
        <v>284</v>
      </c>
      <c r="AU192" s="149" t="s">
        <v>85</v>
      </c>
      <c r="AY192" s="17" t="s">
        <v>282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3366</v>
      </c>
      <c r="BM192" s="149" t="s">
        <v>6138</v>
      </c>
    </row>
    <row r="193" spans="2:65" s="1" customFormat="1" ht="19.5" x14ac:dyDescent="0.2">
      <c r="B193" s="32"/>
      <c r="D193" s="152" t="s">
        <v>3804</v>
      </c>
      <c r="F193" s="198" t="s">
        <v>5106</v>
      </c>
      <c r="I193" s="199"/>
      <c r="L193" s="32"/>
      <c r="M193" s="200"/>
      <c r="T193" s="56"/>
      <c r="AT193" s="17" t="s">
        <v>3804</v>
      </c>
      <c r="AU193" s="17" t="s">
        <v>85</v>
      </c>
    </row>
    <row r="194" spans="2:65" s="1" customFormat="1" ht="16.5" customHeight="1" x14ac:dyDescent="0.2">
      <c r="B194" s="32"/>
      <c r="C194" s="137" t="s">
        <v>566</v>
      </c>
      <c r="D194" s="137" t="s">
        <v>284</v>
      </c>
      <c r="E194" s="138" t="s">
        <v>5107</v>
      </c>
      <c r="F194" s="139" t="s">
        <v>5108</v>
      </c>
      <c r="G194" s="140" t="s">
        <v>792</v>
      </c>
      <c r="H194" s="141">
        <v>1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3366</v>
      </c>
      <c r="AT194" s="149" t="s">
        <v>284</v>
      </c>
      <c r="AU194" s="149" t="s">
        <v>85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3366</v>
      </c>
      <c r="BM194" s="149" t="s">
        <v>6139</v>
      </c>
    </row>
    <row r="195" spans="2:65" s="1" customFormat="1" ht="19.5" x14ac:dyDescent="0.2">
      <c r="B195" s="32"/>
      <c r="D195" s="152" t="s">
        <v>3804</v>
      </c>
      <c r="F195" s="198" t="s">
        <v>5110</v>
      </c>
      <c r="I195" s="199"/>
      <c r="L195" s="32"/>
      <c r="M195" s="201"/>
      <c r="N195" s="195"/>
      <c r="O195" s="195"/>
      <c r="P195" s="195"/>
      <c r="Q195" s="195"/>
      <c r="R195" s="195"/>
      <c r="S195" s="195"/>
      <c r="T195" s="202"/>
      <c r="AT195" s="17" t="s">
        <v>3804</v>
      </c>
      <c r="AU195" s="17" t="s">
        <v>85</v>
      </c>
    </row>
    <row r="196" spans="2:65" s="1" customFormat="1" ht="6.95" customHeight="1" x14ac:dyDescent="0.2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sheetProtection algorithmName="SHA-512" hashValue="SM8Sz5nyhcrGAG5aREFGxnLWFQuMis7tEIR8jvHK8yE59QrlY8i9FpfmP27XoBY6mnv4DnFXohhbXeWnG6HDSg==" saltValue="UPvb1UKBbgT3Bxp0xyrRjt+1avgCMolHIgwKBEUMWupqjRpFBMegvEQvvxoUBnsxrsETWadFRm+Tn4eG/YyGLg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151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.75" x14ac:dyDescent="0.2">
      <c r="B8" s="20"/>
      <c r="D8" s="27" t="s">
        <v>226</v>
      </c>
      <c r="L8" s="20"/>
    </row>
    <row r="9" spans="2:46" ht="16.5" customHeight="1" x14ac:dyDescent="0.2">
      <c r="B9" s="20"/>
      <c r="E9" s="254" t="s">
        <v>227</v>
      </c>
      <c r="F9" s="238"/>
      <c r="G9" s="238"/>
      <c r="H9" s="238"/>
      <c r="L9" s="20"/>
    </row>
    <row r="10" spans="2:46" ht="12" customHeight="1" x14ac:dyDescent="0.2">
      <c r="B10" s="20"/>
      <c r="D10" s="27" t="s">
        <v>228</v>
      </c>
      <c r="L10" s="20"/>
    </row>
    <row r="11" spans="2:46" s="1" customFormat="1" ht="16.5" customHeight="1" x14ac:dyDescent="0.2">
      <c r="B11" s="32"/>
      <c r="E11" s="218" t="s">
        <v>5639</v>
      </c>
      <c r="F11" s="253"/>
      <c r="G11" s="253"/>
      <c r="H11" s="253"/>
      <c r="L11" s="32"/>
    </row>
    <row r="12" spans="2:46" s="1" customFormat="1" ht="12" customHeight="1" x14ac:dyDescent="0.2">
      <c r="B12" s="32"/>
      <c r="D12" s="27" t="s">
        <v>4192</v>
      </c>
      <c r="L12" s="32"/>
    </row>
    <row r="13" spans="2:46" s="1" customFormat="1" ht="16.5" customHeight="1" x14ac:dyDescent="0.2">
      <c r="B13" s="32"/>
      <c r="E13" s="231" t="s">
        <v>6140</v>
      </c>
      <c r="F13" s="253"/>
      <c r="G13" s="253"/>
      <c r="H13" s="253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21. 2. 2023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6" t="str">
        <f>'Rekapitulace stavby'!E14</f>
        <v>Vyplň údaj</v>
      </c>
      <c r="F22" s="242"/>
      <c r="G22" s="242"/>
      <c r="H22" s="242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4"/>
      <c r="E31" s="246" t="s">
        <v>1</v>
      </c>
      <c r="F31" s="246"/>
      <c r="G31" s="246"/>
      <c r="H31" s="246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36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6">
        <f>ROUND((SUM(BE136:BE189)),  2)</f>
        <v>0</v>
      </c>
      <c r="I37" s="96">
        <v>0.21</v>
      </c>
      <c r="J37" s="86">
        <f>ROUND(((SUM(BE136:BE189))*I37),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6">
        <f>ROUND((SUM(BF136:BF189)),  2)</f>
        <v>0</v>
      </c>
      <c r="I38" s="96">
        <v>0.15</v>
      </c>
      <c r="J38" s="86">
        <f>ROUND(((SUM(BF136:BF189))*I38),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6">
        <f>ROUND((SUM(BG136:BG189)),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6">
        <f>ROUND((SUM(BH136:BH189)),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6">
        <f>ROUND((SUM(BI136:BI189)), 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ht="16.5" customHeight="1" x14ac:dyDescent="0.2">
      <c r="B87" s="20"/>
      <c r="E87" s="254" t="s">
        <v>227</v>
      </c>
      <c r="F87" s="238"/>
      <c r="G87" s="238"/>
      <c r="H87" s="238"/>
      <c r="L87" s="20"/>
    </row>
    <row r="88" spans="2:12" ht="12" customHeight="1" x14ac:dyDescent="0.2">
      <c r="B88" s="20"/>
      <c r="C88" s="27" t="s">
        <v>228</v>
      </c>
      <c r="L88" s="20"/>
    </row>
    <row r="89" spans="2:12" s="1" customFormat="1" ht="16.5" customHeight="1" x14ac:dyDescent="0.2">
      <c r="B89" s="32"/>
      <c r="E89" s="218" t="s">
        <v>5639</v>
      </c>
      <c r="F89" s="253"/>
      <c r="G89" s="253"/>
      <c r="H89" s="253"/>
      <c r="L89" s="32"/>
    </row>
    <row r="90" spans="2:12" s="1" customFormat="1" ht="12" customHeight="1" x14ac:dyDescent="0.2">
      <c r="B90" s="32"/>
      <c r="C90" s="27" t="s">
        <v>4192</v>
      </c>
      <c r="L90" s="32"/>
    </row>
    <row r="91" spans="2:12" s="1" customFormat="1" ht="16.5" customHeight="1" x14ac:dyDescent="0.2">
      <c r="B91" s="32"/>
      <c r="E91" s="231" t="str">
        <f>E13</f>
        <v>04h.6 - ESLB - IPVDT</v>
      </c>
      <c r="F91" s="253"/>
      <c r="G91" s="253"/>
      <c r="H91" s="253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Vokovice, p.č. 1281/256, 1281/257</v>
      </c>
      <c r="I93" s="27" t="s">
        <v>22</v>
      </c>
      <c r="J93" s="52" t="str">
        <f>IF(J16="","",J16)</f>
        <v>21. 2. 2023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25.7" customHeight="1" x14ac:dyDescent="0.2">
      <c r="B95" s="32"/>
      <c r="C95" s="27" t="s">
        <v>24</v>
      </c>
      <c r="F95" s="25" t="str">
        <f>E19</f>
        <v>Městská část Praha 6, Čs. Armády 601/23</v>
      </c>
      <c r="I95" s="27" t="s">
        <v>30</v>
      </c>
      <c r="J95" s="30" t="str">
        <f>E25</f>
        <v>ra15 a.s., ATELIER SEVER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Ecoten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233</v>
      </c>
      <c r="J100" s="66">
        <f>J136</f>
        <v>0</v>
      </c>
      <c r="L100" s="32"/>
      <c r="AU100" s="17" t="s">
        <v>234</v>
      </c>
    </row>
    <row r="101" spans="2:47" s="8" customFormat="1" ht="24.95" customHeight="1" x14ac:dyDescent="0.2">
      <c r="B101" s="108"/>
      <c r="D101" s="109" t="s">
        <v>235</v>
      </c>
      <c r="E101" s="110"/>
      <c r="F101" s="110"/>
      <c r="G101" s="110"/>
      <c r="H101" s="110"/>
      <c r="I101" s="110"/>
      <c r="J101" s="111">
        <f>J137</f>
        <v>0</v>
      </c>
      <c r="L101" s="108"/>
    </row>
    <row r="102" spans="2:47" s="9" customFormat="1" ht="19.899999999999999" customHeight="1" x14ac:dyDescent="0.2">
      <c r="B102" s="112"/>
      <c r="D102" s="113" t="s">
        <v>242</v>
      </c>
      <c r="E102" s="114"/>
      <c r="F102" s="114"/>
      <c r="G102" s="114"/>
      <c r="H102" s="114"/>
      <c r="I102" s="114"/>
      <c r="J102" s="115">
        <f>J138</f>
        <v>0</v>
      </c>
      <c r="L102" s="112"/>
    </row>
    <row r="103" spans="2:47" s="9" customFormat="1" ht="19.899999999999999" customHeight="1" x14ac:dyDescent="0.2">
      <c r="B103" s="112"/>
      <c r="D103" s="113" t="s">
        <v>4704</v>
      </c>
      <c r="E103" s="114"/>
      <c r="F103" s="114"/>
      <c r="G103" s="114"/>
      <c r="H103" s="114"/>
      <c r="I103" s="114"/>
      <c r="J103" s="115">
        <f>J141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J143</f>
        <v>0</v>
      </c>
      <c r="L104" s="108"/>
    </row>
    <row r="105" spans="2:47" s="9" customFormat="1" ht="19.899999999999999" customHeight="1" x14ac:dyDescent="0.2">
      <c r="B105" s="112"/>
      <c r="D105" s="113" t="s">
        <v>4705</v>
      </c>
      <c r="E105" s="114"/>
      <c r="F105" s="114"/>
      <c r="G105" s="114"/>
      <c r="H105" s="114"/>
      <c r="I105" s="114"/>
      <c r="J105" s="115">
        <f>J144</f>
        <v>0</v>
      </c>
      <c r="L105" s="112"/>
    </row>
    <row r="106" spans="2:47" s="8" customFormat="1" ht="24.95" customHeight="1" x14ac:dyDescent="0.2">
      <c r="B106" s="108"/>
      <c r="D106" s="109" t="s">
        <v>4706</v>
      </c>
      <c r="E106" s="110"/>
      <c r="F106" s="110"/>
      <c r="G106" s="110"/>
      <c r="H106" s="110"/>
      <c r="I106" s="110"/>
      <c r="J106" s="111">
        <f>J152</f>
        <v>0</v>
      </c>
      <c r="L106" s="108"/>
    </row>
    <row r="107" spans="2:47" s="9" customFormat="1" ht="19.899999999999999" customHeight="1" x14ac:dyDescent="0.2">
      <c r="B107" s="112"/>
      <c r="D107" s="113" t="s">
        <v>6141</v>
      </c>
      <c r="E107" s="114"/>
      <c r="F107" s="114"/>
      <c r="G107" s="114"/>
      <c r="H107" s="114"/>
      <c r="I107" s="114"/>
      <c r="J107" s="115">
        <f>J153</f>
        <v>0</v>
      </c>
      <c r="L107" s="112"/>
    </row>
    <row r="108" spans="2:47" s="9" customFormat="1" ht="19.899999999999999" customHeight="1" x14ac:dyDescent="0.2">
      <c r="B108" s="112"/>
      <c r="D108" s="113" t="s">
        <v>5641</v>
      </c>
      <c r="E108" s="114"/>
      <c r="F108" s="114"/>
      <c r="G108" s="114"/>
      <c r="H108" s="114"/>
      <c r="I108" s="114"/>
      <c r="J108" s="115">
        <f>J166</f>
        <v>0</v>
      </c>
      <c r="L108" s="112"/>
    </row>
    <row r="109" spans="2:47" s="9" customFormat="1" ht="19.899999999999999" customHeight="1" x14ac:dyDescent="0.2">
      <c r="B109" s="112"/>
      <c r="D109" s="113" t="s">
        <v>4707</v>
      </c>
      <c r="E109" s="114"/>
      <c r="F109" s="114"/>
      <c r="G109" s="114"/>
      <c r="H109" s="114"/>
      <c r="I109" s="114"/>
      <c r="J109" s="115">
        <f>J175</f>
        <v>0</v>
      </c>
      <c r="L109" s="112"/>
    </row>
    <row r="110" spans="2:47" s="8" customFormat="1" ht="24.95" customHeight="1" x14ac:dyDescent="0.2">
      <c r="B110" s="108"/>
      <c r="D110" s="109" t="s">
        <v>264</v>
      </c>
      <c r="E110" s="110"/>
      <c r="F110" s="110"/>
      <c r="G110" s="110"/>
      <c r="H110" s="110"/>
      <c r="I110" s="110"/>
      <c r="J110" s="111">
        <f>J179</f>
        <v>0</v>
      </c>
      <c r="L110" s="108"/>
    </row>
    <row r="111" spans="2:47" s="9" customFormat="1" ht="19.899999999999999" customHeight="1" x14ac:dyDescent="0.2">
      <c r="B111" s="112"/>
      <c r="D111" s="113" t="s">
        <v>265</v>
      </c>
      <c r="E111" s="114"/>
      <c r="F111" s="114"/>
      <c r="G111" s="114"/>
      <c r="H111" s="114"/>
      <c r="I111" s="114"/>
      <c r="J111" s="115">
        <f>J180</f>
        <v>0</v>
      </c>
      <c r="L111" s="112"/>
    </row>
    <row r="112" spans="2:47" s="9" customFormat="1" ht="19.899999999999999" customHeight="1" x14ac:dyDescent="0.2">
      <c r="B112" s="112"/>
      <c r="D112" s="113" t="s">
        <v>4708</v>
      </c>
      <c r="E112" s="114"/>
      <c r="F112" s="114"/>
      <c r="G112" s="114"/>
      <c r="H112" s="114"/>
      <c r="I112" s="114"/>
      <c r="J112" s="115">
        <f>J183</f>
        <v>0</v>
      </c>
      <c r="L112" s="112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267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16.5" customHeight="1" x14ac:dyDescent="0.2">
      <c r="B122" s="32"/>
      <c r="E122" s="254" t="str">
        <f>E7</f>
        <v>MŠ Vokovická</v>
      </c>
      <c r="F122" s="255"/>
      <c r="G122" s="255"/>
      <c r="H122" s="255"/>
      <c r="L122" s="32"/>
    </row>
    <row r="123" spans="2:12" ht="12" customHeight="1" x14ac:dyDescent="0.2">
      <c r="B123" s="20"/>
      <c r="C123" s="27" t="s">
        <v>226</v>
      </c>
      <c r="L123" s="20"/>
    </row>
    <row r="124" spans="2:12" ht="16.5" customHeight="1" x14ac:dyDescent="0.2">
      <c r="B124" s="20"/>
      <c r="E124" s="254" t="s">
        <v>227</v>
      </c>
      <c r="F124" s="238"/>
      <c r="G124" s="238"/>
      <c r="H124" s="238"/>
      <c r="L124" s="20"/>
    </row>
    <row r="125" spans="2:12" ht="12" customHeight="1" x14ac:dyDescent="0.2">
      <c r="B125" s="20"/>
      <c r="C125" s="27" t="s">
        <v>228</v>
      </c>
      <c r="L125" s="20"/>
    </row>
    <row r="126" spans="2:12" s="1" customFormat="1" ht="16.5" customHeight="1" x14ac:dyDescent="0.2">
      <c r="B126" s="32"/>
      <c r="E126" s="218" t="s">
        <v>5639</v>
      </c>
      <c r="F126" s="253"/>
      <c r="G126" s="253"/>
      <c r="H126" s="253"/>
      <c r="L126" s="32"/>
    </row>
    <row r="127" spans="2:12" s="1" customFormat="1" ht="12" customHeight="1" x14ac:dyDescent="0.2">
      <c r="B127" s="32"/>
      <c r="C127" s="27" t="s">
        <v>4192</v>
      </c>
      <c r="L127" s="32"/>
    </row>
    <row r="128" spans="2:12" s="1" customFormat="1" ht="16.5" customHeight="1" x14ac:dyDescent="0.2">
      <c r="B128" s="32"/>
      <c r="E128" s="231" t="str">
        <f>E13</f>
        <v>04h.6 - ESLB - IPVDT</v>
      </c>
      <c r="F128" s="253"/>
      <c r="G128" s="253"/>
      <c r="H128" s="253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Vokovice, p.č. 1281/256, 1281/257</v>
      </c>
      <c r="I130" s="27" t="s">
        <v>22</v>
      </c>
      <c r="J130" s="52" t="str">
        <f>IF(J16="","",J16)</f>
        <v>21. 2. 2023</v>
      </c>
      <c r="L130" s="32"/>
    </row>
    <row r="131" spans="2:65" s="1" customFormat="1" ht="6.95" customHeight="1" x14ac:dyDescent="0.2">
      <c r="B131" s="32"/>
      <c r="L131" s="32"/>
    </row>
    <row r="132" spans="2:65" s="1" customFormat="1" ht="25.7" customHeight="1" x14ac:dyDescent="0.2">
      <c r="B132" s="32"/>
      <c r="C132" s="27" t="s">
        <v>24</v>
      </c>
      <c r="F132" s="25" t="str">
        <f>E19</f>
        <v>Městská část Praha 6, Čs. Armády 601/23</v>
      </c>
      <c r="I132" s="27" t="s">
        <v>30</v>
      </c>
      <c r="J132" s="30" t="str">
        <f>E25</f>
        <v>ra15 a.s., ATELIER SEVER s.r.o.</v>
      </c>
      <c r="L132" s="32"/>
    </row>
    <row r="133" spans="2:65" s="1" customFormat="1" ht="15.2" customHeight="1" x14ac:dyDescent="0.2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Ecoten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6"/>
      <c r="C135" s="117" t="s">
        <v>268</v>
      </c>
      <c r="D135" s="118" t="s">
        <v>61</v>
      </c>
      <c r="E135" s="118" t="s">
        <v>57</v>
      </c>
      <c r="F135" s="118" t="s">
        <v>58</v>
      </c>
      <c r="G135" s="118" t="s">
        <v>269</v>
      </c>
      <c r="H135" s="118" t="s">
        <v>270</v>
      </c>
      <c r="I135" s="118" t="s">
        <v>271</v>
      </c>
      <c r="J135" s="119" t="s">
        <v>232</v>
      </c>
      <c r="K135" s="120" t="s">
        <v>272</v>
      </c>
      <c r="L135" s="116"/>
      <c r="M135" s="59" t="s">
        <v>1</v>
      </c>
      <c r="N135" s="60" t="s">
        <v>40</v>
      </c>
      <c r="O135" s="60" t="s">
        <v>273</v>
      </c>
      <c r="P135" s="60" t="s">
        <v>274</v>
      </c>
      <c r="Q135" s="60" t="s">
        <v>275</v>
      </c>
      <c r="R135" s="60" t="s">
        <v>276</v>
      </c>
      <c r="S135" s="60" t="s">
        <v>277</v>
      </c>
      <c r="T135" s="61" t="s">
        <v>278</v>
      </c>
    </row>
    <row r="136" spans="2:65" s="1" customFormat="1" ht="22.9" customHeight="1" x14ac:dyDescent="0.25">
      <c r="B136" s="32"/>
      <c r="C136" s="64" t="s">
        <v>279</v>
      </c>
      <c r="J136" s="121">
        <f>BK136</f>
        <v>0</v>
      </c>
      <c r="L136" s="32"/>
      <c r="M136" s="62"/>
      <c r="N136" s="53"/>
      <c r="O136" s="53"/>
      <c r="P136" s="122">
        <f>P137+P143+P152+P179</f>
        <v>0</v>
      </c>
      <c r="Q136" s="53"/>
      <c r="R136" s="122">
        <f>R137+R143+R152+R179</f>
        <v>6.717999999999999E-2</v>
      </c>
      <c r="S136" s="53"/>
      <c r="T136" s="123">
        <f>T137+T143+T152+T179</f>
        <v>1.2E-2</v>
      </c>
      <c r="AT136" s="17" t="s">
        <v>75</v>
      </c>
      <c r="AU136" s="17" t="s">
        <v>234</v>
      </c>
      <c r="BK136" s="124">
        <f>BK137+BK143+BK152+BK179</f>
        <v>0</v>
      </c>
    </row>
    <row r="137" spans="2:65" s="11" customFormat="1" ht="25.9" customHeight="1" x14ac:dyDescent="0.2">
      <c r="B137" s="125"/>
      <c r="D137" s="126" t="s">
        <v>75</v>
      </c>
      <c r="E137" s="127" t="s">
        <v>280</v>
      </c>
      <c r="F137" s="127" t="s">
        <v>281</v>
      </c>
      <c r="I137" s="128"/>
      <c r="J137" s="129">
        <f>BK137</f>
        <v>0</v>
      </c>
      <c r="L137" s="125"/>
      <c r="M137" s="130"/>
      <c r="P137" s="131">
        <f>P138+P141</f>
        <v>0</v>
      </c>
      <c r="R137" s="131">
        <f>R138+R141</f>
        <v>1.8000000000000004E-4</v>
      </c>
      <c r="T137" s="132">
        <f>T138+T141</f>
        <v>1.2E-2</v>
      </c>
      <c r="AR137" s="126" t="s">
        <v>83</v>
      </c>
      <c r="AT137" s="133" t="s">
        <v>75</v>
      </c>
      <c r="AU137" s="133" t="s">
        <v>76</v>
      </c>
      <c r="AY137" s="126" t="s">
        <v>282</v>
      </c>
      <c r="BK137" s="134">
        <f>BK138+BK141</f>
        <v>0</v>
      </c>
    </row>
    <row r="138" spans="2:65" s="11" customFormat="1" ht="22.9" customHeight="1" x14ac:dyDescent="0.2">
      <c r="B138" s="125"/>
      <c r="D138" s="126" t="s">
        <v>75</v>
      </c>
      <c r="E138" s="135" t="s">
        <v>356</v>
      </c>
      <c r="F138" s="135" t="s">
        <v>1315</v>
      </c>
      <c r="I138" s="128"/>
      <c r="J138" s="136">
        <f>BK138</f>
        <v>0</v>
      </c>
      <c r="L138" s="125"/>
      <c r="M138" s="130"/>
      <c r="P138" s="131">
        <f>SUM(P139:P140)</f>
        <v>0</v>
      </c>
      <c r="R138" s="131">
        <f>SUM(R139:R140)</f>
        <v>1.8000000000000004E-4</v>
      </c>
      <c r="T138" s="132">
        <f>SUM(T139:T140)</f>
        <v>1.2E-2</v>
      </c>
      <c r="AR138" s="126" t="s">
        <v>83</v>
      </c>
      <c r="AT138" s="133" t="s">
        <v>75</v>
      </c>
      <c r="AU138" s="133" t="s">
        <v>83</v>
      </c>
      <c r="AY138" s="126" t="s">
        <v>282</v>
      </c>
      <c r="BK138" s="134">
        <f>SUM(BK139:BK140)</f>
        <v>0</v>
      </c>
    </row>
    <row r="139" spans="2:65" s="1" customFormat="1" ht="24.2" customHeight="1" x14ac:dyDescent="0.2">
      <c r="B139" s="32"/>
      <c r="C139" s="137" t="s">
        <v>83</v>
      </c>
      <c r="D139" s="137" t="s">
        <v>284</v>
      </c>
      <c r="E139" s="138" t="s">
        <v>4712</v>
      </c>
      <c r="F139" s="139" t="s">
        <v>4713</v>
      </c>
      <c r="G139" s="140" t="s">
        <v>471</v>
      </c>
      <c r="H139" s="141">
        <v>6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2.0000000000000002E-5</v>
      </c>
      <c r="R139" s="147">
        <f>Q139*H139</f>
        <v>1.2000000000000002E-4</v>
      </c>
      <c r="S139" s="147">
        <v>1E-3</v>
      </c>
      <c r="T139" s="148">
        <f>S139*H139</f>
        <v>6.0000000000000001E-3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6142</v>
      </c>
    </row>
    <row r="140" spans="2:65" s="1" customFormat="1" ht="24.2" customHeight="1" x14ac:dyDescent="0.2">
      <c r="B140" s="32"/>
      <c r="C140" s="137" t="s">
        <v>85</v>
      </c>
      <c r="D140" s="137" t="s">
        <v>284</v>
      </c>
      <c r="E140" s="138" t="s">
        <v>4715</v>
      </c>
      <c r="F140" s="139" t="s">
        <v>4716</v>
      </c>
      <c r="G140" s="140" t="s">
        <v>471</v>
      </c>
      <c r="H140" s="141">
        <v>3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2.0000000000000002E-5</v>
      </c>
      <c r="R140" s="147">
        <f>Q140*H140</f>
        <v>6.0000000000000008E-5</v>
      </c>
      <c r="S140" s="147">
        <v>2E-3</v>
      </c>
      <c r="T140" s="148">
        <f>S140*H140</f>
        <v>6.0000000000000001E-3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6143</v>
      </c>
    </row>
    <row r="141" spans="2:65" s="11" customFormat="1" ht="22.9" customHeight="1" x14ac:dyDescent="0.2">
      <c r="B141" s="125"/>
      <c r="D141" s="126" t="s">
        <v>75</v>
      </c>
      <c r="E141" s="135" t="s">
        <v>4718</v>
      </c>
      <c r="F141" s="135" t="s">
        <v>4719</v>
      </c>
      <c r="I141" s="128"/>
      <c r="J141" s="136">
        <f>BK141</f>
        <v>0</v>
      </c>
      <c r="L141" s="125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6" t="s">
        <v>83</v>
      </c>
      <c r="AT141" s="133" t="s">
        <v>75</v>
      </c>
      <c r="AU141" s="133" t="s">
        <v>83</v>
      </c>
      <c r="AY141" s="126" t="s">
        <v>282</v>
      </c>
      <c r="BK141" s="134">
        <f>BK142</f>
        <v>0</v>
      </c>
    </row>
    <row r="142" spans="2:65" s="1" customFormat="1" ht="24.2" customHeight="1" x14ac:dyDescent="0.2">
      <c r="B142" s="32"/>
      <c r="C142" s="137" t="s">
        <v>105</v>
      </c>
      <c r="D142" s="137" t="s">
        <v>284</v>
      </c>
      <c r="E142" s="138" t="s">
        <v>4720</v>
      </c>
      <c r="F142" s="139" t="s">
        <v>4721</v>
      </c>
      <c r="G142" s="140" t="s">
        <v>376</v>
      </c>
      <c r="H142" s="141">
        <v>1.2E-2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288</v>
      </c>
      <c r="AT142" s="149" t="s">
        <v>284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288</v>
      </c>
      <c r="BM142" s="149" t="s">
        <v>6144</v>
      </c>
    </row>
    <row r="143" spans="2:65" s="11" customFormat="1" ht="25.9" customHeight="1" x14ac:dyDescent="0.2">
      <c r="B143" s="125"/>
      <c r="D143" s="126" t="s">
        <v>75</v>
      </c>
      <c r="E143" s="127" t="s">
        <v>1431</v>
      </c>
      <c r="F143" s="127" t="s">
        <v>1432</v>
      </c>
      <c r="I143" s="128"/>
      <c r="J143" s="129">
        <f>BK143</f>
        <v>0</v>
      </c>
      <c r="L143" s="125"/>
      <c r="M143" s="130"/>
      <c r="P143" s="131">
        <f>P144</f>
        <v>0</v>
      </c>
      <c r="R143" s="131">
        <f>R144</f>
        <v>6.699999999999999E-2</v>
      </c>
      <c r="T143" s="132">
        <f>T144</f>
        <v>0</v>
      </c>
      <c r="AR143" s="126" t="s">
        <v>85</v>
      </c>
      <c r="AT143" s="133" t="s">
        <v>75</v>
      </c>
      <c r="AU143" s="133" t="s">
        <v>76</v>
      </c>
      <c r="AY143" s="126" t="s">
        <v>282</v>
      </c>
      <c r="BK143" s="134">
        <f>BK144</f>
        <v>0</v>
      </c>
    </row>
    <row r="144" spans="2:65" s="11" customFormat="1" ht="22.9" customHeight="1" x14ac:dyDescent="0.2">
      <c r="B144" s="125"/>
      <c r="D144" s="126" t="s">
        <v>75</v>
      </c>
      <c r="E144" s="135" t="s">
        <v>4723</v>
      </c>
      <c r="F144" s="135" t="s">
        <v>4724</v>
      </c>
      <c r="I144" s="128"/>
      <c r="J144" s="136">
        <f>BK144</f>
        <v>0</v>
      </c>
      <c r="L144" s="125"/>
      <c r="M144" s="130"/>
      <c r="P144" s="131">
        <f>SUM(P145:P151)</f>
        <v>0</v>
      </c>
      <c r="R144" s="131">
        <f>SUM(R145:R151)</f>
        <v>6.699999999999999E-2</v>
      </c>
      <c r="T144" s="132">
        <f>SUM(T145:T151)</f>
        <v>0</v>
      </c>
      <c r="AR144" s="126" t="s">
        <v>85</v>
      </c>
      <c r="AT144" s="133" t="s">
        <v>75</v>
      </c>
      <c r="AU144" s="133" t="s">
        <v>83</v>
      </c>
      <c r="AY144" s="126" t="s">
        <v>282</v>
      </c>
      <c r="BK144" s="134">
        <f>SUM(BK145:BK151)</f>
        <v>0</v>
      </c>
    </row>
    <row r="145" spans="2:65" s="1" customFormat="1" ht="24.2" customHeight="1" x14ac:dyDescent="0.2">
      <c r="B145" s="32"/>
      <c r="C145" s="137" t="s">
        <v>288</v>
      </c>
      <c r="D145" s="137" t="s">
        <v>284</v>
      </c>
      <c r="E145" s="138" t="s">
        <v>4743</v>
      </c>
      <c r="F145" s="139" t="s">
        <v>4744</v>
      </c>
      <c r="G145" s="140" t="s">
        <v>471</v>
      </c>
      <c r="H145" s="141">
        <v>500</v>
      </c>
      <c r="I145" s="142"/>
      <c r="J145" s="143">
        <f t="shared" ref="J145:J150" si="0">ROUND(I145*H145,2)</f>
        <v>0</v>
      </c>
      <c r="K145" s="144"/>
      <c r="L145" s="32"/>
      <c r="M145" s="145" t="s">
        <v>1</v>
      </c>
      <c r="N145" s="146" t="s">
        <v>41</v>
      </c>
      <c r="P145" s="147">
        <f t="shared" ref="P145:P150" si="1">O145*H145</f>
        <v>0</v>
      </c>
      <c r="Q145" s="147">
        <v>0</v>
      </c>
      <c r="R145" s="147">
        <f t="shared" ref="R145:R150" si="2">Q145*H145</f>
        <v>0</v>
      </c>
      <c r="S145" s="147">
        <v>0</v>
      </c>
      <c r="T145" s="148">
        <f t="shared" ref="T145:T150" si="3">S145*H145</f>
        <v>0</v>
      </c>
      <c r="AR145" s="149" t="s">
        <v>199</v>
      </c>
      <c r="AT145" s="149" t="s">
        <v>284</v>
      </c>
      <c r="AU145" s="149" t="s">
        <v>85</v>
      </c>
      <c r="AY145" s="17" t="s">
        <v>282</v>
      </c>
      <c r="BE145" s="150">
        <f t="shared" ref="BE145:BE150" si="4">IF(N145="základní",J145,0)</f>
        <v>0</v>
      </c>
      <c r="BF145" s="150">
        <f t="shared" ref="BF145:BF150" si="5">IF(N145="snížená",J145,0)</f>
        <v>0</v>
      </c>
      <c r="BG145" s="150">
        <f t="shared" ref="BG145:BG150" si="6">IF(N145="zákl. přenesená",J145,0)</f>
        <v>0</v>
      </c>
      <c r="BH145" s="150">
        <f t="shared" ref="BH145:BH150" si="7">IF(N145="sníž. přenesená",J145,0)</f>
        <v>0</v>
      </c>
      <c r="BI145" s="150">
        <f t="shared" ref="BI145:BI150" si="8">IF(N145="nulová",J145,0)</f>
        <v>0</v>
      </c>
      <c r="BJ145" s="17" t="s">
        <v>83</v>
      </c>
      <c r="BK145" s="150">
        <f t="shared" ref="BK145:BK150" si="9">ROUND(I145*H145,2)</f>
        <v>0</v>
      </c>
      <c r="BL145" s="17" t="s">
        <v>199</v>
      </c>
      <c r="BM145" s="149" t="s">
        <v>6145</v>
      </c>
    </row>
    <row r="146" spans="2:65" s="1" customFormat="1" ht="21.75" customHeight="1" x14ac:dyDescent="0.2">
      <c r="B146" s="32"/>
      <c r="C146" s="179" t="s">
        <v>330</v>
      </c>
      <c r="D146" s="179" t="s">
        <v>1020</v>
      </c>
      <c r="E146" s="180" t="s">
        <v>4746</v>
      </c>
      <c r="F146" s="181" t="s">
        <v>4747</v>
      </c>
      <c r="G146" s="182" t="s">
        <v>471</v>
      </c>
      <c r="H146" s="183">
        <v>500</v>
      </c>
      <c r="I146" s="184"/>
      <c r="J146" s="185">
        <f t="shared" si="0"/>
        <v>0</v>
      </c>
      <c r="K146" s="186"/>
      <c r="L146" s="187"/>
      <c r="M146" s="188" t="s">
        <v>1</v>
      </c>
      <c r="N146" s="189" t="s">
        <v>41</v>
      </c>
      <c r="P146" s="147">
        <f t="shared" si="1"/>
        <v>0</v>
      </c>
      <c r="Q146" s="147">
        <v>6.9999999999999994E-5</v>
      </c>
      <c r="R146" s="147">
        <f t="shared" si="2"/>
        <v>3.4999999999999996E-2</v>
      </c>
      <c r="S146" s="147">
        <v>0</v>
      </c>
      <c r="T146" s="148">
        <f t="shared" si="3"/>
        <v>0</v>
      </c>
      <c r="AR146" s="149" t="s">
        <v>498</v>
      </c>
      <c r="AT146" s="149" t="s">
        <v>1020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199</v>
      </c>
      <c r="BM146" s="149" t="s">
        <v>6146</v>
      </c>
    </row>
    <row r="147" spans="2:65" s="1" customFormat="1" ht="24.2" customHeight="1" x14ac:dyDescent="0.2">
      <c r="B147" s="32"/>
      <c r="C147" s="137" t="s">
        <v>338</v>
      </c>
      <c r="D147" s="137" t="s">
        <v>284</v>
      </c>
      <c r="E147" s="138" t="s">
        <v>4753</v>
      </c>
      <c r="F147" s="139" t="s">
        <v>4754</v>
      </c>
      <c r="G147" s="140" t="s">
        <v>471</v>
      </c>
      <c r="H147" s="141">
        <v>100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199</v>
      </c>
      <c r="AT147" s="149" t="s">
        <v>284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199</v>
      </c>
      <c r="BM147" s="149" t="s">
        <v>6147</v>
      </c>
    </row>
    <row r="148" spans="2:65" s="1" customFormat="1" ht="21.75" customHeight="1" x14ac:dyDescent="0.2">
      <c r="B148" s="32"/>
      <c r="C148" s="179" t="s">
        <v>343</v>
      </c>
      <c r="D148" s="179" t="s">
        <v>1020</v>
      </c>
      <c r="E148" s="180" t="s">
        <v>4756</v>
      </c>
      <c r="F148" s="181" t="s">
        <v>4757</v>
      </c>
      <c r="G148" s="182" t="s">
        <v>471</v>
      </c>
      <c r="H148" s="183">
        <v>100</v>
      </c>
      <c r="I148" s="184"/>
      <c r="J148" s="185">
        <f t="shared" si="0"/>
        <v>0</v>
      </c>
      <c r="K148" s="186"/>
      <c r="L148" s="187"/>
      <c r="M148" s="188" t="s">
        <v>1</v>
      </c>
      <c r="N148" s="189" t="s">
        <v>41</v>
      </c>
      <c r="P148" s="147">
        <f t="shared" si="1"/>
        <v>0</v>
      </c>
      <c r="Q148" s="147">
        <v>2.0000000000000001E-4</v>
      </c>
      <c r="R148" s="147">
        <f t="shared" si="2"/>
        <v>0.02</v>
      </c>
      <c r="S148" s="147">
        <v>0</v>
      </c>
      <c r="T148" s="148">
        <f t="shared" si="3"/>
        <v>0</v>
      </c>
      <c r="AR148" s="149" t="s">
        <v>498</v>
      </c>
      <c r="AT148" s="149" t="s">
        <v>1020</v>
      </c>
      <c r="AU148" s="149" t="s">
        <v>85</v>
      </c>
      <c r="AY148" s="17" t="s">
        <v>282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199</v>
      </c>
      <c r="BM148" s="149" t="s">
        <v>6148</v>
      </c>
    </row>
    <row r="149" spans="2:65" s="1" customFormat="1" ht="24.2" customHeight="1" x14ac:dyDescent="0.2">
      <c r="B149" s="32"/>
      <c r="C149" s="137" t="s">
        <v>350</v>
      </c>
      <c r="D149" s="137" t="s">
        <v>284</v>
      </c>
      <c r="E149" s="138" t="s">
        <v>6149</v>
      </c>
      <c r="F149" s="139" t="s">
        <v>6150</v>
      </c>
      <c r="G149" s="140" t="s">
        <v>471</v>
      </c>
      <c r="H149" s="141">
        <v>260.87</v>
      </c>
      <c r="I149" s="142"/>
      <c r="J149" s="143">
        <f t="shared" si="0"/>
        <v>0</v>
      </c>
      <c r="K149" s="144"/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199</v>
      </c>
      <c r="AT149" s="149" t="s">
        <v>284</v>
      </c>
      <c r="AU149" s="149" t="s">
        <v>85</v>
      </c>
      <c r="AY149" s="17" t="s">
        <v>282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199</v>
      </c>
      <c r="BM149" s="149" t="s">
        <v>6151</v>
      </c>
    </row>
    <row r="150" spans="2:65" s="1" customFormat="1" ht="16.5" customHeight="1" x14ac:dyDescent="0.2">
      <c r="B150" s="32"/>
      <c r="C150" s="179" t="s">
        <v>356</v>
      </c>
      <c r="D150" s="179" t="s">
        <v>1020</v>
      </c>
      <c r="E150" s="180" t="s">
        <v>6152</v>
      </c>
      <c r="F150" s="181" t="s">
        <v>6153</v>
      </c>
      <c r="G150" s="182" t="s">
        <v>471</v>
      </c>
      <c r="H150" s="183">
        <v>300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41</v>
      </c>
      <c r="P150" s="147">
        <f t="shared" si="1"/>
        <v>0</v>
      </c>
      <c r="Q150" s="147">
        <v>4.0000000000000003E-5</v>
      </c>
      <c r="R150" s="147">
        <f t="shared" si="2"/>
        <v>1.2E-2</v>
      </c>
      <c r="S150" s="147">
        <v>0</v>
      </c>
      <c r="T150" s="148">
        <f t="shared" si="3"/>
        <v>0</v>
      </c>
      <c r="AR150" s="149" t="s">
        <v>498</v>
      </c>
      <c r="AT150" s="149" t="s">
        <v>1020</v>
      </c>
      <c r="AU150" s="149" t="s">
        <v>85</v>
      </c>
      <c r="AY150" s="17" t="s">
        <v>282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199</v>
      </c>
      <c r="BM150" s="149" t="s">
        <v>6154</v>
      </c>
    </row>
    <row r="151" spans="2:65" s="12" customFormat="1" x14ac:dyDescent="0.2">
      <c r="B151" s="151"/>
      <c r="D151" s="152" t="s">
        <v>290</v>
      </c>
      <c r="F151" s="154" t="s">
        <v>4795</v>
      </c>
      <c r="H151" s="155">
        <v>300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4</v>
      </c>
      <c r="AX151" s="12" t="s">
        <v>83</v>
      </c>
      <c r="AY151" s="153" t="s">
        <v>282</v>
      </c>
    </row>
    <row r="152" spans="2:65" s="11" customFormat="1" ht="25.9" customHeight="1" x14ac:dyDescent="0.2">
      <c r="B152" s="125"/>
      <c r="D152" s="126" t="s">
        <v>75</v>
      </c>
      <c r="E152" s="127" t="s">
        <v>1020</v>
      </c>
      <c r="F152" s="127" t="s">
        <v>5082</v>
      </c>
      <c r="I152" s="128"/>
      <c r="J152" s="129">
        <f>BK152</f>
        <v>0</v>
      </c>
      <c r="L152" s="125"/>
      <c r="M152" s="130"/>
      <c r="P152" s="131">
        <f>P153+P166+P175</f>
        <v>0</v>
      </c>
      <c r="R152" s="131">
        <f>R153+R166+R175</f>
        <v>0</v>
      </c>
      <c r="T152" s="132">
        <f>T153+T166+T175</f>
        <v>0</v>
      </c>
      <c r="AR152" s="126" t="s">
        <v>105</v>
      </c>
      <c r="AT152" s="133" t="s">
        <v>75</v>
      </c>
      <c r="AU152" s="133" t="s">
        <v>76</v>
      </c>
      <c r="AY152" s="126" t="s">
        <v>282</v>
      </c>
      <c r="BK152" s="134">
        <f>BK153+BK166+BK175</f>
        <v>0</v>
      </c>
    </row>
    <row r="153" spans="2:65" s="11" customFormat="1" ht="22.9" customHeight="1" x14ac:dyDescent="0.2">
      <c r="B153" s="125"/>
      <c r="D153" s="126" t="s">
        <v>75</v>
      </c>
      <c r="E153" s="135" t="s">
        <v>6155</v>
      </c>
      <c r="F153" s="135" t="s">
        <v>6156</v>
      </c>
      <c r="I153" s="128"/>
      <c r="J153" s="136">
        <f>BK153</f>
        <v>0</v>
      </c>
      <c r="L153" s="125"/>
      <c r="M153" s="130"/>
      <c r="P153" s="131">
        <f>SUM(P154:P165)</f>
        <v>0</v>
      </c>
      <c r="R153" s="131">
        <f>SUM(R154:R165)</f>
        <v>0</v>
      </c>
      <c r="T153" s="132">
        <f>SUM(T154:T165)</f>
        <v>0</v>
      </c>
      <c r="AR153" s="126" t="s">
        <v>105</v>
      </c>
      <c r="AT153" s="133" t="s">
        <v>75</v>
      </c>
      <c r="AU153" s="133" t="s">
        <v>83</v>
      </c>
      <c r="AY153" s="126" t="s">
        <v>282</v>
      </c>
      <c r="BK153" s="134">
        <f>SUM(BK154:BK165)</f>
        <v>0</v>
      </c>
    </row>
    <row r="154" spans="2:65" s="1" customFormat="1" ht="16.5" customHeight="1" x14ac:dyDescent="0.2">
      <c r="B154" s="32"/>
      <c r="C154" s="137" t="s">
        <v>361</v>
      </c>
      <c r="D154" s="137" t="s">
        <v>284</v>
      </c>
      <c r="E154" s="138" t="s">
        <v>6157</v>
      </c>
      <c r="F154" s="139" t="s">
        <v>6158</v>
      </c>
      <c r="G154" s="140" t="s">
        <v>613</v>
      </c>
      <c r="H154" s="141">
        <v>24</v>
      </c>
      <c r="I154" s="142"/>
      <c r="J154" s="143">
        <f t="shared" ref="J154:J165" si="10">ROUND(I154*H154,2)</f>
        <v>0</v>
      </c>
      <c r="K154" s="144"/>
      <c r="L154" s="32"/>
      <c r="M154" s="145" t="s">
        <v>1</v>
      </c>
      <c r="N154" s="146" t="s">
        <v>41</v>
      </c>
      <c r="P154" s="147">
        <f t="shared" ref="P154:P165" si="11">O154*H154</f>
        <v>0</v>
      </c>
      <c r="Q154" s="147">
        <v>0</v>
      </c>
      <c r="R154" s="147">
        <f t="shared" ref="R154:R165" si="12">Q154*H154</f>
        <v>0</v>
      </c>
      <c r="S154" s="147">
        <v>0</v>
      </c>
      <c r="T154" s="148">
        <f t="shared" ref="T154:T165" si="13">S154*H154</f>
        <v>0</v>
      </c>
      <c r="AR154" s="149" t="s">
        <v>679</v>
      </c>
      <c r="AT154" s="149" t="s">
        <v>284</v>
      </c>
      <c r="AU154" s="149" t="s">
        <v>85</v>
      </c>
      <c r="AY154" s="17" t="s">
        <v>282</v>
      </c>
      <c r="BE154" s="150">
        <f t="shared" ref="BE154:BE165" si="14">IF(N154="základní",J154,0)</f>
        <v>0</v>
      </c>
      <c r="BF154" s="150">
        <f t="shared" ref="BF154:BF165" si="15">IF(N154="snížená",J154,0)</f>
        <v>0</v>
      </c>
      <c r="BG154" s="150">
        <f t="shared" ref="BG154:BG165" si="16">IF(N154="zákl. přenesená",J154,0)</f>
        <v>0</v>
      </c>
      <c r="BH154" s="150">
        <f t="shared" ref="BH154:BH165" si="17">IF(N154="sníž. přenesená",J154,0)</f>
        <v>0</v>
      </c>
      <c r="BI154" s="150">
        <f t="shared" ref="BI154:BI165" si="18">IF(N154="nulová",J154,0)</f>
        <v>0</v>
      </c>
      <c r="BJ154" s="17" t="s">
        <v>83</v>
      </c>
      <c r="BK154" s="150">
        <f t="shared" ref="BK154:BK165" si="19">ROUND(I154*H154,2)</f>
        <v>0</v>
      </c>
      <c r="BL154" s="17" t="s">
        <v>679</v>
      </c>
      <c r="BM154" s="149" t="s">
        <v>6159</v>
      </c>
    </row>
    <row r="155" spans="2:65" s="1" customFormat="1" ht="24.2" customHeight="1" x14ac:dyDescent="0.2">
      <c r="B155" s="32"/>
      <c r="C155" s="179" t="s">
        <v>185</v>
      </c>
      <c r="D155" s="179" t="s">
        <v>1020</v>
      </c>
      <c r="E155" s="180" t="s">
        <v>6160</v>
      </c>
      <c r="F155" s="181" t="s">
        <v>6161</v>
      </c>
      <c r="G155" s="182" t="s">
        <v>613</v>
      </c>
      <c r="H155" s="183">
        <v>4</v>
      </c>
      <c r="I155" s="184"/>
      <c r="J155" s="185">
        <f t="shared" si="10"/>
        <v>0</v>
      </c>
      <c r="K155" s="186"/>
      <c r="L155" s="187"/>
      <c r="M155" s="188" t="s">
        <v>1</v>
      </c>
      <c r="N155" s="189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350</v>
      </c>
      <c r="AT155" s="149" t="s">
        <v>1020</v>
      </c>
      <c r="AU155" s="149" t="s">
        <v>85</v>
      </c>
      <c r="AY155" s="17" t="s">
        <v>282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288</v>
      </c>
      <c r="BM155" s="149" t="s">
        <v>6162</v>
      </c>
    </row>
    <row r="156" spans="2:65" s="1" customFormat="1" ht="24.2" customHeight="1" x14ac:dyDescent="0.2">
      <c r="B156" s="32"/>
      <c r="C156" s="179" t="s">
        <v>188</v>
      </c>
      <c r="D156" s="179" t="s">
        <v>1020</v>
      </c>
      <c r="E156" s="180" t="s">
        <v>6163</v>
      </c>
      <c r="F156" s="181" t="s">
        <v>6164</v>
      </c>
      <c r="G156" s="182" t="s">
        <v>613</v>
      </c>
      <c r="H156" s="183">
        <v>8</v>
      </c>
      <c r="I156" s="184"/>
      <c r="J156" s="185">
        <f t="shared" si="10"/>
        <v>0</v>
      </c>
      <c r="K156" s="186"/>
      <c r="L156" s="187"/>
      <c r="M156" s="188" t="s">
        <v>1</v>
      </c>
      <c r="N156" s="189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350</v>
      </c>
      <c r="AT156" s="149" t="s">
        <v>1020</v>
      </c>
      <c r="AU156" s="149" t="s">
        <v>85</v>
      </c>
      <c r="AY156" s="17" t="s">
        <v>282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288</v>
      </c>
      <c r="BM156" s="149" t="s">
        <v>6165</v>
      </c>
    </row>
    <row r="157" spans="2:65" s="1" customFormat="1" ht="24.2" customHeight="1" x14ac:dyDescent="0.2">
      <c r="B157" s="32"/>
      <c r="C157" s="179" t="s">
        <v>191</v>
      </c>
      <c r="D157" s="179" t="s">
        <v>1020</v>
      </c>
      <c r="E157" s="180" t="s">
        <v>6166</v>
      </c>
      <c r="F157" s="181" t="s">
        <v>6167</v>
      </c>
      <c r="G157" s="182" t="s">
        <v>613</v>
      </c>
      <c r="H157" s="183">
        <v>4</v>
      </c>
      <c r="I157" s="184"/>
      <c r="J157" s="185">
        <f t="shared" si="10"/>
        <v>0</v>
      </c>
      <c r="K157" s="186"/>
      <c r="L157" s="187"/>
      <c r="M157" s="188" t="s">
        <v>1</v>
      </c>
      <c r="N157" s="189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350</v>
      </c>
      <c r="AT157" s="149" t="s">
        <v>1020</v>
      </c>
      <c r="AU157" s="149" t="s">
        <v>85</v>
      </c>
      <c r="AY157" s="17" t="s">
        <v>282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288</v>
      </c>
      <c r="BM157" s="149" t="s">
        <v>6168</v>
      </c>
    </row>
    <row r="158" spans="2:65" s="1" customFormat="1" ht="24.2" customHeight="1" x14ac:dyDescent="0.2">
      <c r="B158" s="32"/>
      <c r="C158" s="179" t="s">
        <v>194</v>
      </c>
      <c r="D158" s="179" t="s">
        <v>1020</v>
      </c>
      <c r="E158" s="180" t="s">
        <v>6169</v>
      </c>
      <c r="F158" s="181" t="s">
        <v>6170</v>
      </c>
      <c r="G158" s="182" t="s">
        <v>613</v>
      </c>
      <c r="H158" s="183">
        <v>8</v>
      </c>
      <c r="I158" s="184"/>
      <c r="J158" s="185">
        <f t="shared" si="10"/>
        <v>0</v>
      </c>
      <c r="K158" s="186"/>
      <c r="L158" s="187"/>
      <c r="M158" s="188" t="s">
        <v>1</v>
      </c>
      <c r="N158" s="189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350</v>
      </c>
      <c r="AT158" s="149" t="s">
        <v>1020</v>
      </c>
      <c r="AU158" s="149" t="s">
        <v>85</v>
      </c>
      <c r="AY158" s="17" t="s">
        <v>282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288</v>
      </c>
      <c r="BM158" s="149" t="s">
        <v>6171</v>
      </c>
    </row>
    <row r="159" spans="2:65" s="1" customFormat="1" ht="24.2" customHeight="1" x14ac:dyDescent="0.2">
      <c r="B159" s="32"/>
      <c r="C159" s="179" t="s">
        <v>8</v>
      </c>
      <c r="D159" s="179" t="s">
        <v>1020</v>
      </c>
      <c r="E159" s="180" t="s">
        <v>6172</v>
      </c>
      <c r="F159" s="181" t="s">
        <v>6173</v>
      </c>
      <c r="G159" s="182" t="s">
        <v>613</v>
      </c>
      <c r="H159" s="183">
        <v>16</v>
      </c>
      <c r="I159" s="184"/>
      <c r="J159" s="185">
        <f t="shared" si="10"/>
        <v>0</v>
      </c>
      <c r="K159" s="186"/>
      <c r="L159" s="187"/>
      <c r="M159" s="188" t="s">
        <v>1</v>
      </c>
      <c r="N159" s="189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350</v>
      </c>
      <c r="AT159" s="149" t="s">
        <v>1020</v>
      </c>
      <c r="AU159" s="149" t="s">
        <v>85</v>
      </c>
      <c r="AY159" s="17" t="s">
        <v>282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288</v>
      </c>
      <c r="BM159" s="149" t="s">
        <v>6174</v>
      </c>
    </row>
    <row r="160" spans="2:65" s="1" customFormat="1" ht="21.75" customHeight="1" x14ac:dyDescent="0.2">
      <c r="B160" s="32"/>
      <c r="C160" s="179" t="s">
        <v>199</v>
      </c>
      <c r="D160" s="179" t="s">
        <v>1020</v>
      </c>
      <c r="E160" s="180" t="s">
        <v>6175</v>
      </c>
      <c r="F160" s="181" t="s">
        <v>6176</v>
      </c>
      <c r="G160" s="182" t="s">
        <v>613</v>
      </c>
      <c r="H160" s="183">
        <v>300</v>
      </c>
      <c r="I160" s="184"/>
      <c r="J160" s="185">
        <f t="shared" si="10"/>
        <v>0</v>
      </c>
      <c r="K160" s="186"/>
      <c r="L160" s="187"/>
      <c r="M160" s="188" t="s">
        <v>1</v>
      </c>
      <c r="N160" s="189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350</v>
      </c>
      <c r="AT160" s="149" t="s">
        <v>1020</v>
      </c>
      <c r="AU160" s="149" t="s">
        <v>85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288</v>
      </c>
      <c r="BM160" s="149" t="s">
        <v>6177</v>
      </c>
    </row>
    <row r="161" spans="2:65" s="1" customFormat="1" ht="24.2" customHeight="1" x14ac:dyDescent="0.2">
      <c r="B161" s="32"/>
      <c r="C161" s="179" t="s">
        <v>202</v>
      </c>
      <c r="D161" s="179" t="s">
        <v>1020</v>
      </c>
      <c r="E161" s="180" t="s">
        <v>6178</v>
      </c>
      <c r="F161" s="181" t="s">
        <v>6179</v>
      </c>
      <c r="G161" s="182" t="s">
        <v>613</v>
      </c>
      <c r="H161" s="183">
        <v>120</v>
      </c>
      <c r="I161" s="184"/>
      <c r="J161" s="185">
        <f t="shared" si="10"/>
        <v>0</v>
      </c>
      <c r="K161" s="186"/>
      <c r="L161" s="187"/>
      <c r="M161" s="188" t="s">
        <v>1</v>
      </c>
      <c r="N161" s="189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350</v>
      </c>
      <c r="AT161" s="149" t="s">
        <v>1020</v>
      </c>
      <c r="AU161" s="149" t="s">
        <v>85</v>
      </c>
      <c r="AY161" s="17" t="s">
        <v>282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288</v>
      </c>
      <c r="BM161" s="149" t="s">
        <v>6180</v>
      </c>
    </row>
    <row r="162" spans="2:65" s="1" customFormat="1" ht="16.5" customHeight="1" x14ac:dyDescent="0.2">
      <c r="B162" s="32"/>
      <c r="C162" s="179" t="s">
        <v>205</v>
      </c>
      <c r="D162" s="179" t="s">
        <v>1020</v>
      </c>
      <c r="E162" s="180" t="s">
        <v>6181</v>
      </c>
      <c r="F162" s="181" t="s">
        <v>6182</v>
      </c>
      <c r="G162" s="182" t="s">
        <v>613</v>
      </c>
      <c r="H162" s="183">
        <v>7</v>
      </c>
      <c r="I162" s="184"/>
      <c r="J162" s="185">
        <f t="shared" si="10"/>
        <v>0</v>
      </c>
      <c r="K162" s="186"/>
      <c r="L162" s="187"/>
      <c r="M162" s="188" t="s">
        <v>1</v>
      </c>
      <c r="N162" s="189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350</v>
      </c>
      <c r="AT162" s="149" t="s">
        <v>1020</v>
      </c>
      <c r="AU162" s="149" t="s">
        <v>85</v>
      </c>
      <c r="AY162" s="17" t="s">
        <v>282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288</v>
      </c>
      <c r="BM162" s="149" t="s">
        <v>6183</v>
      </c>
    </row>
    <row r="163" spans="2:65" s="1" customFormat="1" ht="16.5" customHeight="1" x14ac:dyDescent="0.2">
      <c r="B163" s="32"/>
      <c r="C163" s="179" t="s">
        <v>416</v>
      </c>
      <c r="D163" s="179" t="s">
        <v>1020</v>
      </c>
      <c r="E163" s="180" t="s">
        <v>6184</v>
      </c>
      <c r="F163" s="181" t="s">
        <v>6185</v>
      </c>
      <c r="G163" s="182" t="s">
        <v>613</v>
      </c>
      <c r="H163" s="183">
        <v>7</v>
      </c>
      <c r="I163" s="184"/>
      <c r="J163" s="185">
        <f t="shared" si="10"/>
        <v>0</v>
      </c>
      <c r="K163" s="186"/>
      <c r="L163" s="187"/>
      <c r="M163" s="188" t="s">
        <v>1</v>
      </c>
      <c r="N163" s="189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350</v>
      </c>
      <c r="AT163" s="149" t="s">
        <v>1020</v>
      </c>
      <c r="AU163" s="149" t="s">
        <v>85</v>
      </c>
      <c r="AY163" s="17" t="s">
        <v>282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288</v>
      </c>
      <c r="BM163" s="149" t="s">
        <v>6186</v>
      </c>
    </row>
    <row r="164" spans="2:65" s="1" customFormat="1" ht="16.5" customHeight="1" x14ac:dyDescent="0.2">
      <c r="B164" s="32"/>
      <c r="C164" s="137" t="s">
        <v>208</v>
      </c>
      <c r="D164" s="137" t="s">
        <v>284</v>
      </c>
      <c r="E164" s="138" t="s">
        <v>6187</v>
      </c>
      <c r="F164" s="139" t="s">
        <v>6188</v>
      </c>
      <c r="G164" s="140" t="s">
        <v>5509</v>
      </c>
      <c r="H164" s="141">
        <v>20</v>
      </c>
      <c r="I164" s="142"/>
      <c r="J164" s="143">
        <f t="shared" si="10"/>
        <v>0</v>
      </c>
      <c r="K164" s="144"/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679</v>
      </c>
      <c r="AT164" s="149" t="s">
        <v>284</v>
      </c>
      <c r="AU164" s="149" t="s">
        <v>85</v>
      </c>
      <c r="AY164" s="17" t="s">
        <v>282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679</v>
      </c>
      <c r="BM164" s="149" t="s">
        <v>6189</v>
      </c>
    </row>
    <row r="165" spans="2:65" s="1" customFormat="1" ht="24.2" customHeight="1" x14ac:dyDescent="0.2">
      <c r="B165" s="32"/>
      <c r="C165" s="179" t="s">
        <v>7</v>
      </c>
      <c r="D165" s="179" t="s">
        <v>1020</v>
      </c>
      <c r="E165" s="180" t="s">
        <v>6190</v>
      </c>
      <c r="F165" s="181" t="s">
        <v>6191</v>
      </c>
      <c r="G165" s="182" t="s">
        <v>613</v>
      </c>
      <c r="H165" s="183">
        <v>4</v>
      </c>
      <c r="I165" s="184"/>
      <c r="J165" s="185">
        <f t="shared" si="10"/>
        <v>0</v>
      </c>
      <c r="K165" s="186"/>
      <c r="L165" s="187"/>
      <c r="M165" s="188" t="s">
        <v>1</v>
      </c>
      <c r="N165" s="189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350</v>
      </c>
      <c r="AT165" s="149" t="s">
        <v>1020</v>
      </c>
      <c r="AU165" s="149" t="s">
        <v>85</v>
      </c>
      <c r="AY165" s="17" t="s">
        <v>282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288</v>
      </c>
      <c r="BM165" s="149" t="s">
        <v>6192</v>
      </c>
    </row>
    <row r="166" spans="2:65" s="11" customFormat="1" ht="22.9" customHeight="1" x14ac:dyDescent="0.2">
      <c r="B166" s="125"/>
      <c r="D166" s="126" t="s">
        <v>75</v>
      </c>
      <c r="E166" s="135" t="s">
        <v>5674</v>
      </c>
      <c r="F166" s="135" t="s">
        <v>5675</v>
      </c>
      <c r="I166" s="128"/>
      <c r="J166" s="136">
        <f>BK166</f>
        <v>0</v>
      </c>
      <c r="L166" s="125"/>
      <c r="M166" s="130"/>
      <c r="P166" s="131">
        <f>SUM(P167:P174)</f>
        <v>0</v>
      </c>
      <c r="R166" s="131">
        <f>SUM(R167:R174)</f>
        <v>0</v>
      </c>
      <c r="T166" s="132">
        <f>SUM(T167:T174)</f>
        <v>0</v>
      </c>
      <c r="AR166" s="126" t="s">
        <v>105</v>
      </c>
      <c r="AT166" s="133" t="s">
        <v>75</v>
      </c>
      <c r="AU166" s="133" t="s">
        <v>83</v>
      </c>
      <c r="AY166" s="126" t="s">
        <v>282</v>
      </c>
      <c r="BK166" s="134">
        <f>SUM(BK167:BK174)</f>
        <v>0</v>
      </c>
    </row>
    <row r="167" spans="2:65" s="1" customFormat="1" ht="24.2" customHeight="1" x14ac:dyDescent="0.2">
      <c r="B167" s="32"/>
      <c r="C167" s="137" t="s">
        <v>222</v>
      </c>
      <c r="D167" s="137" t="s">
        <v>284</v>
      </c>
      <c r="E167" s="138" t="s">
        <v>5682</v>
      </c>
      <c r="F167" s="139" t="s">
        <v>5683</v>
      </c>
      <c r="G167" s="140" t="s">
        <v>471</v>
      </c>
      <c r="H167" s="141">
        <v>250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679</v>
      </c>
      <c r="AT167" s="149" t="s">
        <v>284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679</v>
      </c>
      <c r="BM167" s="149" t="s">
        <v>6193</v>
      </c>
    </row>
    <row r="168" spans="2:65" s="1" customFormat="1" ht="39" x14ac:dyDescent="0.2">
      <c r="B168" s="32"/>
      <c r="D168" s="152" t="s">
        <v>3804</v>
      </c>
      <c r="F168" s="198" t="s">
        <v>5685</v>
      </c>
      <c r="I168" s="199"/>
      <c r="L168" s="32"/>
      <c r="M168" s="200"/>
      <c r="T168" s="56"/>
      <c r="AT168" s="17" t="s">
        <v>3804</v>
      </c>
      <c r="AU168" s="17" t="s">
        <v>85</v>
      </c>
    </row>
    <row r="169" spans="2:65" s="1" customFormat="1" ht="24.2" customHeight="1" x14ac:dyDescent="0.2">
      <c r="B169" s="32"/>
      <c r="C169" s="179" t="s">
        <v>447</v>
      </c>
      <c r="D169" s="179" t="s">
        <v>1020</v>
      </c>
      <c r="E169" s="180" t="s">
        <v>5686</v>
      </c>
      <c r="F169" s="181" t="s">
        <v>5687</v>
      </c>
      <c r="G169" s="182" t="s">
        <v>471</v>
      </c>
      <c r="H169" s="183">
        <v>150</v>
      </c>
      <c r="I169" s="184"/>
      <c r="J169" s="185">
        <f t="shared" ref="J169:J174" si="20">ROUND(I169*H169,2)</f>
        <v>0</v>
      </c>
      <c r="K169" s="186"/>
      <c r="L169" s="187"/>
      <c r="M169" s="188" t="s">
        <v>1</v>
      </c>
      <c r="N169" s="189" t="s">
        <v>41</v>
      </c>
      <c r="P169" s="147">
        <f t="shared" ref="P169:P174" si="21">O169*H169</f>
        <v>0</v>
      </c>
      <c r="Q169" s="147">
        <v>0</v>
      </c>
      <c r="R169" s="147">
        <f t="shared" ref="R169:R174" si="22">Q169*H169</f>
        <v>0</v>
      </c>
      <c r="S169" s="147">
        <v>0</v>
      </c>
      <c r="T169" s="148">
        <f t="shared" ref="T169:T174" si="23">S169*H169</f>
        <v>0</v>
      </c>
      <c r="AR169" s="149" t="s">
        <v>1802</v>
      </c>
      <c r="AT169" s="149" t="s">
        <v>1020</v>
      </c>
      <c r="AU169" s="149" t="s">
        <v>85</v>
      </c>
      <c r="AY169" s="17" t="s">
        <v>282</v>
      </c>
      <c r="BE169" s="150">
        <f t="shared" ref="BE169:BE174" si="24">IF(N169="základní",J169,0)</f>
        <v>0</v>
      </c>
      <c r="BF169" s="150">
        <f t="shared" ref="BF169:BF174" si="25">IF(N169="snížená",J169,0)</f>
        <v>0</v>
      </c>
      <c r="BG169" s="150">
        <f t="shared" ref="BG169:BG174" si="26">IF(N169="zákl. přenesená",J169,0)</f>
        <v>0</v>
      </c>
      <c r="BH169" s="150">
        <f t="shared" ref="BH169:BH174" si="27">IF(N169="sníž. přenesená",J169,0)</f>
        <v>0</v>
      </c>
      <c r="BI169" s="150">
        <f t="shared" ref="BI169:BI174" si="28">IF(N169="nulová",J169,0)</f>
        <v>0</v>
      </c>
      <c r="BJ169" s="17" t="s">
        <v>83</v>
      </c>
      <c r="BK169" s="150">
        <f t="shared" ref="BK169:BK174" si="29">ROUND(I169*H169,2)</f>
        <v>0</v>
      </c>
      <c r="BL169" s="17" t="s">
        <v>679</v>
      </c>
      <c r="BM169" s="149" t="s">
        <v>6194</v>
      </c>
    </row>
    <row r="170" spans="2:65" s="1" customFormat="1" ht="24.2" customHeight="1" x14ac:dyDescent="0.2">
      <c r="B170" s="32"/>
      <c r="C170" s="179" t="s">
        <v>453</v>
      </c>
      <c r="D170" s="179" t="s">
        <v>1020</v>
      </c>
      <c r="E170" s="180" t="s">
        <v>5689</v>
      </c>
      <c r="F170" s="181" t="s">
        <v>5690</v>
      </c>
      <c r="G170" s="182" t="s">
        <v>471</v>
      </c>
      <c r="H170" s="183">
        <v>100</v>
      </c>
      <c r="I170" s="184"/>
      <c r="J170" s="185">
        <f t="shared" si="20"/>
        <v>0</v>
      </c>
      <c r="K170" s="186"/>
      <c r="L170" s="187"/>
      <c r="M170" s="188" t="s">
        <v>1</v>
      </c>
      <c r="N170" s="189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1802</v>
      </c>
      <c r="AT170" s="149" t="s">
        <v>1020</v>
      </c>
      <c r="AU170" s="149" t="s">
        <v>85</v>
      </c>
      <c r="AY170" s="17" t="s">
        <v>282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679</v>
      </c>
      <c r="BM170" s="149" t="s">
        <v>6195</v>
      </c>
    </row>
    <row r="171" spans="2:65" s="1" customFormat="1" ht="16.5" customHeight="1" x14ac:dyDescent="0.2">
      <c r="B171" s="32"/>
      <c r="C171" s="137" t="s">
        <v>459</v>
      </c>
      <c r="D171" s="137" t="s">
        <v>284</v>
      </c>
      <c r="E171" s="138" t="s">
        <v>6196</v>
      </c>
      <c r="F171" s="139" t="s">
        <v>6197</v>
      </c>
      <c r="G171" s="140" t="s">
        <v>613</v>
      </c>
      <c r="H171" s="141">
        <v>1</v>
      </c>
      <c r="I171" s="142"/>
      <c r="J171" s="143">
        <f t="shared" si="20"/>
        <v>0</v>
      </c>
      <c r="K171" s="144"/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679</v>
      </c>
      <c r="AT171" s="149" t="s">
        <v>284</v>
      </c>
      <c r="AU171" s="149" t="s">
        <v>85</v>
      </c>
      <c r="AY171" s="17" t="s">
        <v>282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679</v>
      </c>
      <c r="BM171" s="149" t="s">
        <v>6198</v>
      </c>
    </row>
    <row r="172" spans="2:65" s="1" customFormat="1" ht="16.5" customHeight="1" x14ac:dyDescent="0.2">
      <c r="B172" s="32"/>
      <c r="C172" s="137" t="s">
        <v>463</v>
      </c>
      <c r="D172" s="137" t="s">
        <v>284</v>
      </c>
      <c r="E172" s="138" t="s">
        <v>6199</v>
      </c>
      <c r="F172" s="139" t="s">
        <v>6200</v>
      </c>
      <c r="G172" s="140" t="s">
        <v>613</v>
      </c>
      <c r="H172" s="141">
        <v>4</v>
      </c>
      <c r="I172" s="142"/>
      <c r="J172" s="143">
        <f t="shared" si="20"/>
        <v>0</v>
      </c>
      <c r="K172" s="144"/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679</v>
      </c>
      <c r="AT172" s="149" t="s">
        <v>284</v>
      </c>
      <c r="AU172" s="149" t="s">
        <v>85</v>
      </c>
      <c r="AY172" s="17" t="s">
        <v>282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679</v>
      </c>
      <c r="BM172" s="149" t="s">
        <v>6201</v>
      </c>
    </row>
    <row r="173" spans="2:65" s="1" customFormat="1" ht="16.5" customHeight="1" x14ac:dyDescent="0.2">
      <c r="B173" s="32"/>
      <c r="C173" s="137" t="s">
        <v>468</v>
      </c>
      <c r="D173" s="137" t="s">
        <v>284</v>
      </c>
      <c r="E173" s="138" t="s">
        <v>6202</v>
      </c>
      <c r="F173" s="139" t="s">
        <v>6203</v>
      </c>
      <c r="G173" s="140" t="s">
        <v>613</v>
      </c>
      <c r="H173" s="141">
        <v>1</v>
      </c>
      <c r="I173" s="142"/>
      <c r="J173" s="143">
        <f t="shared" si="20"/>
        <v>0</v>
      </c>
      <c r="K173" s="144"/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679</v>
      </c>
      <c r="AT173" s="149" t="s">
        <v>284</v>
      </c>
      <c r="AU173" s="149" t="s">
        <v>85</v>
      </c>
      <c r="AY173" s="17" t="s">
        <v>282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679</v>
      </c>
      <c r="BM173" s="149" t="s">
        <v>6204</v>
      </c>
    </row>
    <row r="174" spans="2:65" s="1" customFormat="1" ht="16.5" customHeight="1" x14ac:dyDescent="0.2">
      <c r="B174" s="32"/>
      <c r="C174" s="137" t="s">
        <v>476</v>
      </c>
      <c r="D174" s="137" t="s">
        <v>284</v>
      </c>
      <c r="E174" s="138" t="s">
        <v>6205</v>
      </c>
      <c r="F174" s="139" t="s">
        <v>6206</v>
      </c>
      <c r="G174" s="140" t="s">
        <v>613</v>
      </c>
      <c r="H174" s="141">
        <v>7</v>
      </c>
      <c r="I174" s="142"/>
      <c r="J174" s="143">
        <f t="shared" si="20"/>
        <v>0</v>
      </c>
      <c r="K174" s="144"/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679</v>
      </c>
      <c r="AT174" s="149" t="s">
        <v>284</v>
      </c>
      <c r="AU174" s="149" t="s">
        <v>85</v>
      </c>
      <c r="AY174" s="17" t="s">
        <v>282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679</v>
      </c>
      <c r="BM174" s="149" t="s">
        <v>6207</v>
      </c>
    </row>
    <row r="175" spans="2:65" s="11" customFormat="1" ht="22.9" customHeight="1" x14ac:dyDescent="0.2">
      <c r="B175" s="125"/>
      <c r="D175" s="126" t="s">
        <v>75</v>
      </c>
      <c r="E175" s="135" t="s">
        <v>5083</v>
      </c>
      <c r="F175" s="135" t="s">
        <v>5084</v>
      </c>
      <c r="I175" s="128"/>
      <c r="J175" s="136">
        <f>BK175</f>
        <v>0</v>
      </c>
      <c r="L175" s="125"/>
      <c r="M175" s="130"/>
      <c r="P175" s="131">
        <f>SUM(P176:P178)</f>
        <v>0</v>
      </c>
      <c r="R175" s="131">
        <f>SUM(R176:R178)</f>
        <v>0</v>
      </c>
      <c r="T175" s="132">
        <f>SUM(T176:T178)</f>
        <v>0</v>
      </c>
      <c r="AR175" s="126" t="s">
        <v>105</v>
      </c>
      <c r="AT175" s="133" t="s">
        <v>75</v>
      </c>
      <c r="AU175" s="133" t="s">
        <v>83</v>
      </c>
      <c r="AY175" s="126" t="s">
        <v>282</v>
      </c>
      <c r="BK175" s="134">
        <f>SUM(BK176:BK178)</f>
        <v>0</v>
      </c>
    </row>
    <row r="176" spans="2:65" s="1" customFormat="1" ht="24.2" customHeight="1" x14ac:dyDescent="0.2">
      <c r="B176" s="32"/>
      <c r="C176" s="137" t="s">
        <v>482</v>
      </c>
      <c r="D176" s="137" t="s">
        <v>284</v>
      </c>
      <c r="E176" s="138" t="s">
        <v>5085</v>
      </c>
      <c r="F176" s="139" t="s">
        <v>5086</v>
      </c>
      <c r="G176" s="140" t="s">
        <v>471</v>
      </c>
      <c r="H176" s="141">
        <v>35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679</v>
      </c>
      <c r="AT176" s="149" t="s">
        <v>284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679</v>
      </c>
      <c r="BM176" s="149" t="s">
        <v>6208</v>
      </c>
    </row>
    <row r="177" spans="2:65" s="1" customFormat="1" ht="24.2" customHeight="1" x14ac:dyDescent="0.2">
      <c r="B177" s="32"/>
      <c r="C177" s="137" t="s">
        <v>487</v>
      </c>
      <c r="D177" s="137" t="s">
        <v>284</v>
      </c>
      <c r="E177" s="138" t="s">
        <v>5088</v>
      </c>
      <c r="F177" s="139" t="s">
        <v>5089</v>
      </c>
      <c r="G177" s="140" t="s">
        <v>471</v>
      </c>
      <c r="H177" s="141">
        <v>35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679</v>
      </c>
      <c r="AT177" s="149" t="s">
        <v>284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679</v>
      </c>
      <c r="BM177" s="149" t="s">
        <v>6209</v>
      </c>
    </row>
    <row r="178" spans="2:65" s="1" customFormat="1" ht="24.2" customHeight="1" x14ac:dyDescent="0.2">
      <c r="B178" s="32"/>
      <c r="C178" s="137" t="s">
        <v>493</v>
      </c>
      <c r="D178" s="137" t="s">
        <v>284</v>
      </c>
      <c r="E178" s="138" t="s">
        <v>5091</v>
      </c>
      <c r="F178" s="139" t="s">
        <v>5092</v>
      </c>
      <c r="G178" s="140" t="s">
        <v>471</v>
      </c>
      <c r="H178" s="141">
        <v>35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679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679</v>
      </c>
      <c r="BM178" s="149" t="s">
        <v>6210</v>
      </c>
    </row>
    <row r="179" spans="2:65" s="11" customFormat="1" ht="25.9" customHeight="1" x14ac:dyDescent="0.2">
      <c r="B179" s="125"/>
      <c r="D179" s="126" t="s">
        <v>75</v>
      </c>
      <c r="E179" s="127" t="s">
        <v>3359</v>
      </c>
      <c r="F179" s="127" t="s">
        <v>3360</v>
      </c>
      <c r="I179" s="128"/>
      <c r="J179" s="129">
        <f>BK179</f>
        <v>0</v>
      </c>
      <c r="L179" s="125"/>
      <c r="M179" s="130"/>
      <c r="P179" s="131">
        <f>P180+P183</f>
        <v>0</v>
      </c>
      <c r="R179" s="131">
        <f>R180+R183</f>
        <v>0</v>
      </c>
      <c r="T179" s="132">
        <f>T180+T183</f>
        <v>0</v>
      </c>
      <c r="AR179" s="126" t="s">
        <v>330</v>
      </c>
      <c r="AT179" s="133" t="s">
        <v>75</v>
      </c>
      <c r="AU179" s="133" t="s">
        <v>76</v>
      </c>
      <c r="AY179" s="126" t="s">
        <v>282</v>
      </c>
      <c r="BK179" s="134">
        <f>BK180+BK183</f>
        <v>0</v>
      </c>
    </row>
    <row r="180" spans="2:65" s="11" customFormat="1" ht="22.9" customHeight="1" x14ac:dyDescent="0.2">
      <c r="B180" s="125"/>
      <c r="D180" s="126" t="s">
        <v>75</v>
      </c>
      <c r="E180" s="135" t="s">
        <v>3361</v>
      </c>
      <c r="F180" s="135" t="s">
        <v>3362</v>
      </c>
      <c r="I180" s="128"/>
      <c r="J180" s="136">
        <f>BK180</f>
        <v>0</v>
      </c>
      <c r="L180" s="125"/>
      <c r="M180" s="130"/>
      <c r="P180" s="131">
        <f>SUM(P181:P182)</f>
        <v>0</v>
      </c>
      <c r="R180" s="131">
        <f>SUM(R181:R182)</f>
        <v>0</v>
      </c>
      <c r="T180" s="132">
        <f>SUM(T181:T182)</f>
        <v>0</v>
      </c>
      <c r="AR180" s="126" t="s">
        <v>330</v>
      </c>
      <c r="AT180" s="133" t="s">
        <v>75</v>
      </c>
      <c r="AU180" s="133" t="s">
        <v>83</v>
      </c>
      <c r="AY180" s="126" t="s">
        <v>282</v>
      </c>
      <c r="BK180" s="134">
        <f>SUM(BK181:BK182)</f>
        <v>0</v>
      </c>
    </row>
    <row r="181" spans="2:65" s="1" customFormat="1" ht="16.5" customHeight="1" x14ac:dyDescent="0.2">
      <c r="B181" s="32"/>
      <c r="C181" s="137" t="s">
        <v>498</v>
      </c>
      <c r="D181" s="137" t="s">
        <v>284</v>
      </c>
      <c r="E181" s="138" t="s">
        <v>3387</v>
      </c>
      <c r="F181" s="139" t="s">
        <v>3388</v>
      </c>
      <c r="G181" s="140" t="s">
        <v>2246</v>
      </c>
      <c r="H181" s="141">
        <v>1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3366</v>
      </c>
      <c r="AT181" s="149" t="s">
        <v>284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3366</v>
      </c>
      <c r="BM181" s="149" t="s">
        <v>6211</v>
      </c>
    </row>
    <row r="182" spans="2:65" s="1" customFormat="1" ht="16.5" customHeight="1" x14ac:dyDescent="0.2">
      <c r="B182" s="32"/>
      <c r="C182" s="137" t="s">
        <v>503</v>
      </c>
      <c r="D182" s="137" t="s">
        <v>284</v>
      </c>
      <c r="E182" s="138" t="s">
        <v>3405</v>
      </c>
      <c r="F182" s="139" t="s">
        <v>5095</v>
      </c>
      <c r="G182" s="140" t="s">
        <v>792</v>
      </c>
      <c r="H182" s="141">
        <v>1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3366</v>
      </c>
      <c r="AT182" s="149" t="s">
        <v>284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3366</v>
      </c>
      <c r="BM182" s="149" t="s">
        <v>6212</v>
      </c>
    </row>
    <row r="183" spans="2:65" s="11" customFormat="1" ht="22.9" customHeight="1" x14ac:dyDescent="0.2">
      <c r="B183" s="125"/>
      <c r="D183" s="126" t="s">
        <v>75</v>
      </c>
      <c r="E183" s="135" t="s">
        <v>5097</v>
      </c>
      <c r="F183" s="135" t="s">
        <v>5098</v>
      </c>
      <c r="I183" s="128"/>
      <c r="J183" s="136">
        <f>BK183</f>
        <v>0</v>
      </c>
      <c r="L183" s="125"/>
      <c r="M183" s="130"/>
      <c r="P183" s="131">
        <f>SUM(P184:P189)</f>
        <v>0</v>
      </c>
      <c r="R183" s="131">
        <f>SUM(R184:R189)</f>
        <v>0</v>
      </c>
      <c r="T183" s="132">
        <f>SUM(T184:T189)</f>
        <v>0</v>
      </c>
      <c r="AR183" s="126" t="s">
        <v>330</v>
      </c>
      <c r="AT183" s="133" t="s">
        <v>75</v>
      </c>
      <c r="AU183" s="133" t="s">
        <v>83</v>
      </c>
      <c r="AY183" s="126" t="s">
        <v>282</v>
      </c>
      <c r="BK183" s="134">
        <f>SUM(BK184:BK189)</f>
        <v>0</v>
      </c>
    </row>
    <row r="184" spans="2:65" s="1" customFormat="1" ht="21.75" customHeight="1" x14ac:dyDescent="0.2">
      <c r="B184" s="32"/>
      <c r="C184" s="137" t="s">
        <v>508</v>
      </c>
      <c r="D184" s="137" t="s">
        <v>284</v>
      </c>
      <c r="E184" s="138" t="s">
        <v>5099</v>
      </c>
      <c r="F184" s="139" t="s">
        <v>5911</v>
      </c>
      <c r="G184" s="140" t="s">
        <v>792</v>
      </c>
      <c r="H184" s="141">
        <v>1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3366</v>
      </c>
      <c r="AT184" s="149" t="s">
        <v>284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3366</v>
      </c>
      <c r="BM184" s="149" t="s">
        <v>6213</v>
      </c>
    </row>
    <row r="185" spans="2:65" s="1" customFormat="1" ht="29.25" x14ac:dyDescent="0.2">
      <c r="B185" s="32"/>
      <c r="D185" s="152" t="s">
        <v>3804</v>
      </c>
      <c r="F185" s="198" t="s">
        <v>5102</v>
      </c>
      <c r="I185" s="199"/>
      <c r="L185" s="32"/>
      <c r="M185" s="200"/>
      <c r="T185" s="56"/>
      <c r="AT185" s="17" t="s">
        <v>3804</v>
      </c>
      <c r="AU185" s="17" t="s">
        <v>85</v>
      </c>
    </row>
    <row r="186" spans="2:65" s="1" customFormat="1" ht="16.5" customHeight="1" x14ac:dyDescent="0.2">
      <c r="B186" s="32"/>
      <c r="C186" s="137" t="s">
        <v>513</v>
      </c>
      <c r="D186" s="137" t="s">
        <v>284</v>
      </c>
      <c r="E186" s="138" t="s">
        <v>5103</v>
      </c>
      <c r="F186" s="139" t="s">
        <v>5104</v>
      </c>
      <c r="G186" s="140" t="s">
        <v>792</v>
      </c>
      <c r="H186" s="141">
        <v>1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3366</v>
      </c>
      <c r="AT186" s="149" t="s">
        <v>284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3366</v>
      </c>
      <c r="BM186" s="149" t="s">
        <v>6214</v>
      </c>
    </row>
    <row r="187" spans="2:65" s="1" customFormat="1" ht="19.5" x14ac:dyDescent="0.2">
      <c r="B187" s="32"/>
      <c r="D187" s="152" t="s">
        <v>3804</v>
      </c>
      <c r="F187" s="198" t="s">
        <v>5106</v>
      </c>
      <c r="I187" s="199"/>
      <c r="L187" s="32"/>
      <c r="M187" s="200"/>
      <c r="T187" s="56"/>
      <c r="AT187" s="17" t="s">
        <v>3804</v>
      </c>
      <c r="AU187" s="17" t="s">
        <v>85</v>
      </c>
    </row>
    <row r="188" spans="2:65" s="1" customFormat="1" ht="16.5" customHeight="1" x14ac:dyDescent="0.2">
      <c r="B188" s="32"/>
      <c r="C188" s="137" t="s">
        <v>518</v>
      </c>
      <c r="D188" s="137" t="s">
        <v>284</v>
      </c>
      <c r="E188" s="138" t="s">
        <v>5107</v>
      </c>
      <c r="F188" s="139" t="s">
        <v>5108</v>
      </c>
      <c r="G188" s="140" t="s">
        <v>792</v>
      </c>
      <c r="H188" s="141">
        <v>1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3366</v>
      </c>
      <c r="AT188" s="149" t="s">
        <v>284</v>
      </c>
      <c r="AU188" s="149" t="s">
        <v>85</v>
      </c>
      <c r="AY188" s="17" t="s">
        <v>282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3366</v>
      </c>
      <c r="BM188" s="149" t="s">
        <v>6215</v>
      </c>
    </row>
    <row r="189" spans="2:65" s="1" customFormat="1" ht="19.5" x14ac:dyDescent="0.2">
      <c r="B189" s="32"/>
      <c r="D189" s="152" t="s">
        <v>3804</v>
      </c>
      <c r="F189" s="198" t="s">
        <v>5110</v>
      </c>
      <c r="I189" s="199"/>
      <c r="L189" s="32"/>
      <c r="M189" s="201"/>
      <c r="N189" s="195"/>
      <c r="O189" s="195"/>
      <c r="P189" s="195"/>
      <c r="Q189" s="195"/>
      <c r="R189" s="195"/>
      <c r="S189" s="195"/>
      <c r="T189" s="202"/>
      <c r="AT189" s="17" t="s">
        <v>3804</v>
      </c>
      <c r="AU189" s="17" t="s">
        <v>85</v>
      </c>
    </row>
    <row r="190" spans="2:65" s="1" customFormat="1" ht="6.95" customHeight="1" x14ac:dyDescent="0.2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glW5mR/GjK8qZ0Oh1DiZIXi5/A6iSHwULoUNoZP1GM/kZ2BhzHHpbKRgictmybLO/hPiCt/M/q9kYdnff1Nt8g==" saltValue="/ChFXnqiKU6NqEI1dDsszpSWD275CX2yMfJHvxUskQ3xeAhfOpDtoKTClC3jzDC5WFrRR4kv3sBYhSYgDExrEw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157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6217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ROUND(J133,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ROUND((SUM(BE133:BE343)),  2)</f>
        <v>0</v>
      </c>
      <c r="I35" s="96">
        <v>0.21</v>
      </c>
      <c r="J35" s="86">
        <f>ROUND(((SUM(BE133:BE343))*I35),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ROUND((SUM(BF133:BF343)),  2)</f>
        <v>0</v>
      </c>
      <c r="I36" s="96">
        <v>0.15</v>
      </c>
      <c r="J36" s="86">
        <f>ROUND(((SUM(BF133:BF343))*I36),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ROUND((SUM(BG133:BG343)),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ROUND((SUM(BH133:BH343)),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ROUND((SUM(BI133:BI343)),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02a - Přístřešek na kola a odpad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J133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 x14ac:dyDescent="0.2">
      <c r="B101" s="112"/>
      <c r="D101" s="113" t="s">
        <v>237</v>
      </c>
      <c r="E101" s="114"/>
      <c r="F101" s="114"/>
      <c r="G101" s="114"/>
      <c r="H101" s="114"/>
      <c r="I101" s="114"/>
      <c r="J101" s="115">
        <f>J167</f>
        <v>0</v>
      </c>
      <c r="L101" s="112"/>
    </row>
    <row r="102" spans="2:47" s="9" customFormat="1" ht="19.899999999999999" customHeight="1" x14ac:dyDescent="0.2">
      <c r="B102" s="112"/>
      <c r="D102" s="113" t="s">
        <v>241</v>
      </c>
      <c r="E102" s="114"/>
      <c r="F102" s="114"/>
      <c r="G102" s="114"/>
      <c r="H102" s="114"/>
      <c r="I102" s="114"/>
      <c r="J102" s="115">
        <f>J177</f>
        <v>0</v>
      </c>
      <c r="L102" s="112"/>
    </row>
    <row r="103" spans="2:47" s="9" customFormat="1" ht="19.899999999999999" customHeight="1" x14ac:dyDescent="0.2">
      <c r="B103" s="112"/>
      <c r="D103" s="113" t="s">
        <v>242</v>
      </c>
      <c r="E103" s="114"/>
      <c r="F103" s="114"/>
      <c r="G103" s="114"/>
      <c r="H103" s="114"/>
      <c r="I103" s="114"/>
      <c r="J103" s="115">
        <f>J198</f>
        <v>0</v>
      </c>
      <c r="L103" s="112"/>
    </row>
    <row r="104" spans="2:47" s="9" customFormat="1" ht="19.899999999999999" customHeight="1" x14ac:dyDescent="0.2">
      <c r="B104" s="112"/>
      <c r="D104" s="113" t="s">
        <v>243</v>
      </c>
      <c r="E104" s="114"/>
      <c r="F104" s="114"/>
      <c r="G104" s="114"/>
      <c r="H104" s="114"/>
      <c r="I104" s="114"/>
      <c r="J104" s="115">
        <f>J214</f>
        <v>0</v>
      </c>
      <c r="L104" s="112"/>
    </row>
    <row r="105" spans="2:47" s="8" customFormat="1" ht="24.95" customHeight="1" x14ac:dyDescent="0.2">
      <c r="B105" s="108"/>
      <c r="D105" s="109" t="s">
        <v>244</v>
      </c>
      <c r="E105" s="110"/>
      <c r="F105" s="110"/>
      <c r="G105" s="110"/>
      <c r="H105" s="110"/>
      <c r="I105" s="110"/>
      <c r="J105" s="111">
        <f>J216</f>
        <v>0</v>
      </c>
      <c r="L105" s="108"/>
    </row>
    <row r="106" spans="2:47" s="9" customFormat="1" ht="19.899999999999999" customHeight="1" x14ac:dyDescent="0.2">
      <c r="B106" s="112"/>
      <c r="D106" s="113" t="s">
        <v>246</v>
      </c>
      <c r="E106" s="114"/>
      <c r="F106" s="114"/>
      <c r="G106" s="114"/>
      <c r="H106" s="114"/>
      <c r="I106" s="114"/>
      <c r="J106" s="115">
        <f>J217</f>
        <v>0</v>
      </c>
      <c r="L106" s="112"/>
    </row>
    <row r="107" spans="2:47" s="9" customFormat="1" ht="19.899999999999999" customHeight="1" x14ac:dyDescent="0.2">
      <c r="B107" s="112"/>
      <c r="D107" s="113" t="s">
        <v>251</v>
      </c>
      <c r="E107" s="114"/>
      <c r="F107" s="114"/>
      <c r="G107" s="114"/>
      <c r="H107" s="114"/>
      <c r="I107" s="114"/>
      <c r="J107" s="115">
        <f>J228</f>
        <v>0</v>
      </c>
      <c r="L107" s="112"/>
    </row>
    <row r="108" spans="2:47" s="9" customFormat="1" ht="19.899999999999999" customHeight="1" x14ac:dyDescent="0.2">
      <c r="B108" s="112"/>
      <c r="D108" s="113" t="s">
        <v>253</v>
      </c>
      <c r="E108" s="114"/>
      <c r="F108" s="114"/>
      <c r="G108" s="114"/>
      <c r="H108" s="114"/>
      <c r="I108" s="114"/>
      <c r="J108" s="115">
        <f>J266</f>
        <v>0</v>
      </c>
      <c r="L108" s="112"/>
    </row>
    <row r="109" spans="2:47" s="9" customFormat="1" ht="19.899999999999999" customHeight="1" x14ac:dyDescent="0.2">
      <c r="B109" s="112"/>
      <c r="D109" s="113" t="s">
        <v>255</v>
      </c>
      <c r="E109" s="114"/>
      <c r="F109" s="114"/>
      <c r="G109" s="114"/>
      <c r="H109" s="114"/>
      <c r="I109" s="114"/>
      <c r="J109" s="115">
        <f>J292</f>
        <v>0</v>
      </c>
      <c r="L109" s="112"/>
    </row>
    <row r="110" spans="2:47" s="9" customFormat="1" ht="19.899999999999999" customHeight="1" x14ac:dyDescent="0.2">
      <c r="B110" s="112"/>
      <c r="D110" s="113" t="s">
        <v>256</v>
      </c>
      <c r="E110" s="114"/>
      <c r="F110" s="114"/>
      <c r="G110" s="114"/>
      <c r="H110" s="114"/>
      <c r="I110" s="114"/>
      <c r="J110" s="115">
        <f>J312</f>
        <v>0</v>
      </c>
      <c r="L110" s="112"/>
    </row>
    <row r="111" spans="2:47" s="9" customFormat="1" ht="19.899999999999999" customHeight="1" x14ac:dyDescent="0.2">
      <c r="B111" s="112"/>
      <c r="D111" s="113" t="s">
        <v>260</v>
      </c>
      <c r="E111" s="114"/>
      <c r="F111" s="114"/>
      <c r="G111" s="114"/>
      <c r="H111" s="114"/>
      <c r="I111" s="114"/>
      <c r="J111" s="115">
        <f>J323</f>
        <v>0</v>
      </c>
      <c r="L111" s="112"/>
    </row>
    <row r="112" spans="2:47" s="1" customFormat="1" ht="21.75" customHeight="1" x14ac:dyDescent="0.2">
      <c r="B112" s="32"/>
      <c r="L112" s="32"/>
    </row>
    <row r="113" spans="2:12" s="1" customFormat="1" ht="6.95" customHeight="1" x14ac:dyDescent="0.2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 x14ac:dyDescent="0.2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 x14ac:dyDescent="0.2">
      <c r="B118" s="32"/>
      <c r="C118" s="21" t="s">
        <v>267</v>
      </c>
      <c r="L118" s="32"/>
    </row>
    <row r="119" spans="2:12" s="1" customFormat="1" ht="6.95" customHeight="1" x14ac:dyDescent="0.2">
      <c r="B119" s="32"/>
      <c r="L119" s="32"/>
    </row>
    <row r="120" spans="2:12" s="1" customFormat="1" ht="12" customHeight="1" x14ac:dyDescent="0.2">
      <c r="B120" s="32"/>
      <c r="C120" s="27" t="s">
        <v>16</v>
      </c>
      <c r="L120" s="32"/>
    </row>
    <row r="121" spans="2:12" s="1" customFormat="1" ht="16.5" customHeight="1" x14ac:dyDescent="0.2">
      <c r="B121" s="32"/>
      <c r="E121" s="254" t="str">
        <f>E7</f>
        <v>MŠ Vokovická</v>
      </c>
      <c r="F121" s="255"/>
      <c r="G121" s="255"/>
      <c r="H121" s="255"/>
      <c r="L121" s="32"/>
    </row>
    <row r="122" spans="2:12" ht="12" customHeight="1" x14ac:dyDescent="0.2">
      <c r="B122" s="20"/>
      <c r="C122" s="27" t="s">
        <v>226</v>
      </c>
      <c r="L122" s="20"/>
    </row>
    <row r="123" spans="2:12" s="1" customFormat="1" ht="16.5" customHeight="1" x14ac:dyDescent="0.2">
      <c r="B123" s="32"/>
      <c r="E123" s="254" t="s">
        <v>6216</v>
      </c>
      <c r="F123" s="253"/>
      <c r="G123" s="253"/>
      <c r="H123" s="253"/>
      <c r="L123" s="32"/>
    </row>
    <row r="124" spans="2:12" s="1" customFormat="1" ht="12" customHeight="1" x14ac:dyDescent="0.2">
      <c r="B124" s="32"/>
      <c r="C124" s="27" t="s">
        <v>228</v>
      </c>
      <c r="L124" s="32"/>
    </row>
    <row r="125" spans="2:12" s="1" customFormat="1" ht="16.5" customHeight="1" x14ac:dyDescent="0.2">
      <c r="B125" s="32"/>
      <c r="E125" s="231" t="str">
        <f>E11</f>
        <v>02a - Přístřešek na kola a odpad</v>
      </c>
      <c r="F125" s="253"/>
      <c r="G125" s="253"/>
      <c r="H125" s="253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F14</f>
        <v>Vokovice, p.č. 1281/256, 1281/257</v>
      </c>
      <c r="I127" s="27" t="s">
        <v>22</v>
      </c>
      <c r="J127" s="52" t="str">
        <f>IF(J14="","",J14)</f>
        <v>21. 2. 2023</v>
      </c>
      <c r="L127" s="32"/>
    </row>
    <row r="128" spans="2:12" s="1" customFormat="1" ht="6.95" customHeight="1" x14ac:dyDescent="0.2">
      <c r="B128" s="32"/>
      <c r="L128" s="32"/>
    </row>
    <row r="129" spans="2:65" s="1" customFormat="1" ht="25.7" customHeight="1" x14ac:dyDescent="0.2">
      <c r="B129" s="32"/>
      <c r="C129" s="27" t="s">
        <v>24</v>
      </c>
      <c r="F129" s="25" t="str">
        <f>E17</f>
        <v>Městská část Praha 6, Čs. Armády 601/23</v>
      </c>
      <c r="I129" s="27" t="s">
        <v>30</v>
      </c>
      <c r="J129" s="30" t="str">
        <f>E23</f>
        <v>ra15 a.s., ATELIER SEVER s.r.o.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IF(E20="","",E20)</f>
        <v>Vyplň údaj</v>
      </c>
      <c r="I130" s="27" t="s">
        <v>33</v>
      </c>
      <c r="J130" s="30" t="str">
        <f>E26</f>
        <v>Ecoten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6"/>
      <c r="C132" s="117" t="s">
        <v>268</v>
      </c>
      <c r="D132" s="118" t="s">
        <v>61</v>
      </c>
      <c r="E132" s="118" t="s">
        <v>57</v>
      </c>
      <c r="F132" s="118" t="s">
        <v>58</v>
      </c>
      <c r="G132" s="118" t="s">
        <v>269</v>
      </c>
      <c r="H132" s="118" t="s">
        <v>270</v>
      </c>
      <c r="I132" s="118" t="s">
        <v>271</v>
      </c>
      <c r="J132" s="119" t="s">
        <v>232</v>
      </c>
      <c r="K132" s="120" t="s">
        <v>272</v>
      </c>
      <c r="L132" s="116"/>
      <c r="M132" s="59" t="s">
        <v>1</v>
      </c>
      <c r="N132" s="60" t="s">
        <v>40</v>
      </c>
      <c r="O132" s="60" t="s">
        <v>273</v>
      </c>
      <c r="P132" s="60" t="s">
        <v>274</v>
      </c>
      <c r="Q132" s="60" t="s">
        <v>275</v>
      </c>
      <c r="R132" s="60" t="s">
        <v>276</v>
      </c>
      <c r="S132" s="60" t="s">
        <v>277</v>
      </c>
      <c r="T132" s="61" t="s">
        <v>278</v>
      </c>
    </row>
    <row r="133" spans="2:65" s="1" customFormat="1" ht="22.9" customHeight="1" x14ac:dyDescent="0.25">
      <c r="B133" s="32"/>
      <c r="C133" s="64" t="s">
        <v>279</v>
      </c>
      <c r="J133" s="121">
        <f>BK133</f>
        <v>0</v>
      </c>
      <c r="L133" s="32"/>
      <c r="M133" s="62"/>
      <c r="N133" s="53"/>
      <c r="O133" s="53"/>
      <c r="P133" s="122">
        <f>P134+P216</f>
        <v>0</v>
      </c>
      <c r="Q133" s="53"/>
      <c r="R133" s="122">
        <f>R134+R216</f>
        <v>45.447766430000001</v>
      </c>
      <c r="S133" s="53"/>
      <c r="T133" s="123">
        <f>T134+T216</f>
        <v>0</v>
      </c>
      <c r="AT133" s="17" t="s">
        <v>75</v>
      </c>
      <c r="AU133" s="17" t="s">
        <v>234</v>
      </c>
      <c r="BK133" s="124">
        <f>BK134+BK216</f>
        <v>0</v>
      </c>
    </row>
    <row r="134" spans="2:65" s="11" customFormat="1" ht="25.9" customHeight="1" x14ac:dyDescent="0.2">
      <c r="B134" s="125"/>
      <c r="D134" s="126" t="s">
        <v>75</v>
      </c>
      <c r="E134" s="127" t="s">
        <v>280</v>
      </c>
      <c r="F134" s="127" t="s">
        <v>281</v>
      </c>
      <c r="I134" s="128"/>
      <c r="J134" s="129">
        <f>BK134</f>
        <v>0</v>
      </c>
      <c r="L134" s="125"/>
      <c r="M134" s="130"/>
      <c r="P134" s="131">
        <f>P135+P167+P177+P198+P214</f>
        <v>0</v>
      </c>
      <c r="R134" s="131">
        <f>R135+R167+R177+R198+R214</f>
        <v>40.313941579999998</v>
      </c>
      <c r="T134" s="132">
        <f>T135+T167+T177+T198+T214</f>
        <v>0</v>
      </c>
      <c r="AR134" s="126" t="s">
        <v>83</v>
      </c>
      <c r="AT134" s="133" t="s">
        <v>75</v>
      </c>
      <c r="AU134" s="133" t="s">
        <v>76</v>
      </c>
      <c r="AY134" s="126" t="s">
        <v>282</v>
      </c>
      <c r="BK134" s="134">
        <f>BK135+BK167+BK177+BK198+BK214</f>
        <v>0</v>
      </c>
    </row>
    <row r="135" spans="2:65" s="11" customFormat="1" ht="22.9" customHeight="1" x14ac:dyDescent="0.2">
      <c r="B135" s="125"/>
      <c r="D135" s="126" t="s">
        <v>75</v>
      </c>
      <c r="E135" s="135" t="s">
        <v>83</v>
      </c>
      <c r="F135" s="135" t="s">
        <v>283</v>
      </c>
      <c r="I135" s="128"/>
      <c r="J135" s="136">
        <f>BK135</f>
        <v>0</v>
      </c>
      <c r="L135" s="125"/>
      <c r="M135" s="130"/>
      <c r="P135" s="131">
        <f>SUM(P136:P166)</f>
        <v>0</v>
      </c>
      <c r="R135" s="131">
        <f>SUM(R136:R166)</f>
        <v>0</v>
      </c>
      <c r="T135" s="132">
        <f>SUM(T136:T166)</f>
        <v>0</v>
      </c>
      <c r="AR135" s="126" t="s">
        <v>83</v>
      </c>
      <c r="AT135" s="133" t="s">
        <v>75</v>
      </c>
      <c r="AU135" s="133" t="s">
        <v>83</v>
      </c>
      <c r="AY135" s="126" t="s">
        <v>282</v>
      </c>
      <c r="BK135" s="134">
        <f>SUM(BK136:BK166)</f>
        <v>0</v>
      </c>
    </row>
    <row r="136" spans="2:65" s="1" customFormat="1" ht="24.2" customHeight="1" x14ac:dyDescent="0.2">
      <c r="B136" s="32"/>
      <c r="C136" s="137" t="s">
        <v>83</v>
      </c>
      <c r="D136" s="137" t="s">
        <v>284</v>
      </c>
      <c r="E136" s="138" t="s">
        <v>6218</v>
      </c>
      <c r="F136" s="139" t="s">
        <v>6219</v>
      </c>
      <c r="G136" s="140" t="s">
        <v>287</v>
      </c>
      <c r="H136" s="141">
        <v>56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288</v>
      </c>
      <c r="AT136" s="149" t="s">
        <v>284</v>
      </c>
      <c r="AU136" s="149" t="s">
        <v>85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288</v>
      </c>
      <c r="BM136" s="149" t="s">
        <v>6220</v>
      </c>
    </row>
    <row r="137" spans="2:65" s="12" customFormat="1" x14ac:dyDescent="0.2">
      <c r="B137" s="151"/>
      <c r="D137" s="152" t="s">
        <v>290</v>
      </c>
      <c r="E137" s="153" t="s">
        <v>1</v>
      </c>
      <c r="F137" s="154" t="s">
        <v>6221</v>
      </c>
      <c r="H137" s="155">
        <v>56</v>
      </c>
      <c r="I137" s="156"/>
      <c r="L137" s="151"/>
      <c r="M137" s="157"/>
      <c r="T137" s="158"/>
      <c r="AT137" s="153" t="s">
        <v>290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282</v>
      </c>
    </row>
    <row r="138" spans="2:65" s="13" customFormat="1" x14ac:dyDescent="0.2">
      <c r="B138" s="159"/>
      <c r="D138" s="152" t="s">
        <v>290</v>
      </c>
      <c r="E138" s="160" t="s">
        <v>1</v>
      </c>
      <c r="F138" s="161" t="s">
        <v>292</v>
      </c>
      <c r="H138" s="162">
        <v>56</v>
      </c>
      <c r="I138" s="163"/>
      <c r="L138" s="159"/>
      <c r="M138" s="164"/>
      <c r="T138" s="165"/>
      <c r="AT138" s="160" t="s">
        <v>290</v>
      </c>
      <c r="AU138" s="160" t="s">
        <v>85</v>
      </c>
      <c r="AV138" s="13" t="s">
        <v>288</v>
      </c>
      <c r="AW138" s="13" t="s">
        <v>32</v>
      </c>
      <c r="AX138" s="13" t="s">
        <v>83</v>
      </c>
      <c r="AY138" s="160" t="s">
        <v>282</v>
      </c>
    </row>
    <row r="139" spans="2:65" s="1" customFormat="1" ht="33" customHeight="1" x14ac:dyDescent="0.2">
      <c r="B139" s="32"/>
      <c r="C139" s="137" t="s">
        <v>85</v>
      </c>
      <c r="D139" s="137" t="s">
        <v>284</v>
      </c>
      <c r="E139" s="138" t="s">
        <v>6222</v>
      </c>
      <c r="F139" s="139" t="s">
        <v>6223</v>
      </c>
      <c r="G139" s="140" t="s">
        <v>295</v>
      </c>
      <c r="H139" s="141">
        <v>9.3119999999999994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6224</v>
      </c>
    </row>
    <row r="140" spans="2:65" s="12" customFormat="1" x14ac:dyDescent="0.2">
      <c r="B140" s="151"/>
      <c r="D140" s="152" t="s">
        <v>290</v>
      </c>
      <c r="E140" s="153" t="s">
        <v>1</v>
      </c>
      <c r="F140" s="154" t="s">
        <v>6225</v>
      </c>
      <c r="H140" s="155">
        <v>8.4</v>
      </c>
      <c r="I140" s="156"/>
      <c r="L140" s="151"/>
      <c r="M140" s="157"/>
      <c r="T140" s="158"/>
      <c r="AT140" s="153" t="s">
        <v>290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282</v>
      </c>
    </row>
    <row r="141" spans="2:65" s="12" customFormat="1" x14ac:dyDescent="0.2">
      <c r="B141" s="151"/>
      <c r="D141" s="152" t="s">
        <v>290</v>
      </c>
      <c r="E141" s="153" t="s">
        <v>1</v>
      </c>
      <c r="F141" s="154" t="s">
        <v>6226</v>
      </c>
      <c r="H141" s="155">
        <v>0.91200000000000003</v>
      </c>
      <c r="I141" s="156"/>
      <c r="L141" s="151"/>
      <c r="M141" s="157"/>
      <c r="T141" s="158"/>
      <c r="AT141" s="153" t="s">
        <v>290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282</v>
      </c>
    </row>
    <row r="142" spans="2:65" s="13" customFormat="1" x14ac:dyDescent="0.2">
      <c r="B142" s="159"/>
      <c r="D142" s="152" t="s">
        <v>290</v>
      </c>
      <c r="E142" s="160" t="s">
        <v>1</v>
      </c>
      <c r="F142" s="161" t="s">
        <v>292</v>
      </c>
      <c r="H142" s="162">
        <v>9.3120000000000012</v>
      </c>
      <c r="I142" s="163"/>
      <c r="L142" s="159"/>
      <c r="M142" s="164"/>
      <c r="T142" s="165"/>
      <c r="AT142" s="160" t="s">
        <v>290</v>
      </c>
      <c r="AU142" s="160" t="s">
        <v>85</v>
      </c>
      <c r="AV142" s="13" t="s">
        <v>288</v>
      </c>
      <c r="AW142" s="13" t="s">
        <v>32</v>
      </c>
      <c r="AX142" s="13" t="s">
        <v>83</v>
      </c>
      <c r="AY142" s="160" t="s">
        <v>282</v>
      </c>
    </row>
    <row r="143" spans="2:65" s="1" customFormat="1" ht="37.9" customHeight="1" x14ac:dyDescent="0.2">
      <c r="B143" s="32"/>
      <c r="C143" s="137" t="s">
        <v>105</v>
      </c>
      <c r="D143" s="137" t="s">
        <v>284</v>
      </c>
      <c r="E143" s="138" t="s">
        <v>344</v>
      </c>
      <c r="F143" s="139" t="s">
        <v>345</v>
      </c>
      <c r="G143" s="140" t="s">
        <v>295</v>
      </c>
      <c r="H143" s="141">
        <v>9.3119999999999994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288</v>
      </c>
      <c r="AT143" s="149" t="s">
        <v>284</v>
      </c>
      <c r="AU143" s="149" t="s">
        <v>85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288</v>
      </c>
      <c r="BM143" s="149" t="s">
        <v>6227</v>
      </c>
    </row>
    <row r="144" spans="2:65" s="1" customFormat="1" ht="37.9" customHeight="1" x14ac:dyDescent="0.2">
      <c r="B144" s="32"/>
      <c r="C144" s="137" t="s">
        <v>288</v>
      </c>
      <c r="D144" s="137" t="s">
        <v>284</v>
      </c>
      <c r="E144" s="138" t="s">
        <v>351</v>
      </c>
      <c r="F144" s="139" t="s">
        <v>352</v>
      </c>
      <c r="G144" s="140" t="s">
        <v>295</v>
      </c>
      <c r="H144" s="141">
        <v>16.8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288</v>
      </c>
      <c r="BM144" s="149" t="s">
        <v>6228</v>
      </c>
    </row>
    <row r="145" spans="2:65" s="15" customFormat="1" x14ac:dyDescent="0.2">
      <c r="B145" s="173"/>
      <c r="D145" s="152" t="s">
        <v>290</v>
      </c>
      <c r="E145" s="174" t="s">
        <v>1</v>
      </c>
      <c r="F145" s="175" t="s">
        <v>347</v>
      </c>
      <c r="H145" s="174" t="s">
        <v>1</v>
      </c>
      <c r="I145" s="176"/>
      <c r="L145" s="173"/>
      <c r="M145" s="177"/>
      <c r="T145" s="178"/>
      <c r="AT145" s="174" t="s">
        <v>290</v>
      </c>
      <c r="AU145" s="174" t="s">
        <v>85</v>
      </c>
      <c r="AV145" s="15" t="s">
        <v>83</v>
      </c>
      <c r="AW145" s="15" t="s">
        <v>32</v>
      </c>
      <c r="AX145" s="15" t="s">
        <v>76</v>
      </c>
      <c r="AY145" s="174" t="s">
        <v>282</v>
      </c>
    </row>
    <row r="146" spans="2:65" s="12" customFormat="1" x14ac:dyDescent="0.2">
      <c r="B146" s="151"/>
      <c r="D146" s="152" t="s">
        <v>290</v>
      </c>
      <c r="E146" s="153" t="s">
        <v>1</v>
      </c>
      <c r="F146" s="154" t="s">
        <v>6229</v>
      </c>
      <c r="H146" s="155">
        <v>16.8</v>
      </c>
      <c r="I146" s="156"/>
      <c r="L146" s="151"/>
      <c r="M146" s="157"/>
      <c r="T146" s="158"/>
      <c r="AT146" s="153" t="s">
        <v>290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282</v>
      </c>
    </row>
    <row r="147" spans="2:65" s="14" customFormat="1" x14ac:dyDescent="0.2">
      <c r="B147" s="166"/>
      <c r="D147" s="152" t="s">
        <v>290</v>
      </c>
      <c r="E147" s="167" t="s">
        <v>1</v>
      </c>
      <c r="F147" s="168" t="s">
        <v>306</v>
      </c>
      <c r="H147" s="169">
        <v>16.8</v>
      </c>
      <c r="I147" s="170"/>
      <c r="L147" s="166"/>
      <c r="M147" s="171"/>
      <c r="T147" s="172"/>
      <c r="AT147" s="167" t="s">
        <v>290</v>
      </c>
      <c r="AU147" s="167" t="s">
        <v>85</v>
      </c>
      <c r="AV147" s="14" t="s">
        <v>105</v>
      </c>
      <c r="AW147" s="14" t="s">
        <v>32</v>
      </c>
      <c r="AX147" s="14" t="s">
        <v>76</v>
      </c>
      <c r="AY147" s="167" t="s">
        <v>282</v>
      </c>
    </row>
    <row r="148" spans="2:65" s="13" customFormat="1" x14ac:dyDescent="0.2">
      <c r="B148" s="159"/>
      <c r="D148" s="152" t="s">
        <v>290</v>
      </c>
      <c r="E148" s="160" t="s">
        <v>1</v>
      </c>
      <c r="F148" s="161" t="s">
        <v>292</v>
      </c>
      <c r="H148" s="162">
        <v>16.8</v>
      </c>
      <c r="I148" s="163"/>
      <c r="L148" s="159"/>
      <c r="M148" s="164"/>
      <c r="T148" s="165"/>
      <c r="AT148" s="160" t="s">
        <v>290</v>
      </c>
      <c r="AU148" s="160" t="s">
        <v>85</v>
      </c>
      <c r="AV148" s="13" t="s">
        <v>288</v>
      </c>
      <c r="AW148" s="13" t="s">
        <v>32</v>
      </c>
      <c r="AX148" s="13" t="s">
        <v>83</v>
      </c>
      <c r="AY148" s="160" t="s">
        <v>282</v>
      </c>
    </row>
    <row r="149" spans="2:65" s="1" customFormat="1" ht="37.9" customHeight="1" x14ac:dyDescent="0.2">
      <c r="B149" s="32"/>
      <c r="C149" s="137" t="s">
        <v>330</v>
      </c>
      <c r="D149" s="137" t="s">
        <v>284</v>
      </c>
      <c r="E149" s="138" t="s">
        <v>357</v>
      </c>
      <c r="F149" s="139" t="s">
        <v>358</v>
      </c>
      <c r="G149" s="140" t="s">
        <v>295</v>
      </c>
      <c r="H149" s="141">
        <v>504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6230</v>
      </c>
    </row>
    <row r="150" spans="2:65" s="12" customFormat="1" x14ac:dyDescent="0.2">
      <c r="B150" s="151"/>
      <c r="D150" s="152" t="s">
        <v>290</v>
      </c>
      <c r="F150" s="154" t="s">
        <v>6231</v>
      </c>
      <c r="H150" s="155">
        <v>504</v>
      </c>
      <c r="I150" s="156"/>
      <c r="L150" s="151"/>
      <c r="M150" s="157"/>
      <c r="T150" s="158"/>
      <c r="AT150" s="153" t="s">
        <v>290</v>
      </c>
      <c r="AU150" s="153" t="s">
        <v>85</v>
      </c>
      <c r="AV150" s="12" t="s">
        <v>85</v>
      </c>
      <c r="AW150" s="12" t="s">
        <v>4</v>
      </c>
      <c r="AX150" s="12" t="s">
        <v>83</v>
      </c>
      <c r="AY150" s="153" t="s">
        <v>282</v>
      </c>
    </row>
    <row r="151" spans="2:65" s="1" customFormat="1" ht="24.2" customHeight="1" x14ac:dyDescent="0.2">
      <c r="B151" s="32"/>
      <c r="C151" s="137" t="s">
        <v>338</v>
      </c>
      <c r="D151" s="137" t="s">
        <v>284</v>
      </c>
      <c r="E151" s="138" t="s">
        <v>370</v>
      </c>
      <c r="F151" s="139" t="s">
        <v>371</v>
      </c>
      <c r="G151" s="140" t="s">
        <v>287</v>
      </c>
      <c r="H151" s="141">
        <v>37.5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288</v>
      </c>
      <c r="AT151" s="149" t="s">
        <v>284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288</v>
      </c>
      <c r="BM151" s="149" t="s">
        <v>6232</v>
      </c>
    </row>
    <row r="152" spans="2:65" s="12" customFormat="1" x14ac:dyDescent="0.2">
      <c r="B152" s="151"/>
      <c r="D152" s="152" t="s">
        <v>290</v>
      </c>
      <c r="E152" s="153" t="s">
        <v>1</v>
      </c>
      <c r="F152" s="154" t="s">
        <v>6233</v>
      </c>
      <c r="H152" s="155">
        <v>37.5</v>
      </c>
      <c r="I152" s="156"/>
      <c r="L152" s="151"/>
      <c r="M152" s="157"/>
      <c r="T152" s="158"/>
      <c r="AT152" s="153" t="s">
        <v>290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282</v>
      </c>
    </row>
    <row r="153" spans="2:65" s="13" customFormat="1" x14ac:dyDescent="0.2">
      <c r="B153" s="159"/>
      <c r="D153" s="152" t="s">
        <v>290</v>
      </c>
      <c r="E153" s="160" t="s">
        <v>1</v>
      </c>
      <c r="F153" s="161" t="s">
        <v>292</v>
      </c>
      <c r="H153" s="162">
        <v>37.5</v>
      </c>
      <c r="I153" s="163"/>
      <c r="L153" s="159"/>
      <c r="M153" s="164"/>
      <c r="T153" s="165"/>
      <c r="AT153" s="160" t="s">
        <v>290</v>
      </c>
      <c r="AU153" s="160" t="s">
        <v>85</v>
      </c>
      <c r="AV153" s="13" t="s">
        <v>288</v>
      </c>
      <c r="AW153" s="13" t="s">
        <v>32</v>
      </c>
      <c r="AX153" s="13" t="s">
        <v>83</v>
      </c>
      <c r="AY153" s="160" t="s">
        <v>282</v>
      </c>
    </row>
    <row r="154" spans="2:65" s="1" customFormat="1" ht="33" customHeight="1" x14ac:dyDescent="0.2">
      <c r="B154" s="32"/>
      <c r="C154" s="137" t="s">
        <v>343</v>
      </c>
      <c r="D154" s="137" t="s">
        <v>284</v>
      </c>
      <c r="E154" s="138" t="s">
        <v>374</v>
      </c>
      <c r="F154" s="139" t="s">
        <v>375</v>
      </c>
      <c r="G154" s="140" t="s">
        <v>376</v>
      </c>
      <c r="H154" s="141">
        <v>28.056000000000001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288</v>
      </c>
      <c r="BM154" s="149" t="s">
        <v>6234</v>
      </c>
    </row>
    <row r="155" spans="2:65" s="15" customFormat="1" x14ac:dyDescent="0.2">
      <c r="B155" s="173"/>
      <c r="D155" s="152" t="s">
        <v>290</v>
      </c>
      <c r="E155" s="174" t="s">
        <v>1</v>
      </c>
      <c r="F155" s="175" t="s">
        <v>347</v>
      </c>
      <c r="H155" s="174" t="s">
        <v>1</v>
      </c>
      <c r="I155" s="176"/>
      <c r="L155" s="173"/>
      <c r="M155" s="177"/>
      <c r="T155" s="178"/>
      <c r="AT155" s="174" t="s">
        <v>290</v>
      </c>
      <c r="AU155" s="174" t="s">
        <v>85</v>
      </c>
      <c r="AV155" s="15" t="s">
        <v>83</v>
      </c>
      <c r="AW155" s="15" t="s">
        <v>32</v>
      </c>
      <c r="AX155" s="15" t="s">
        <v>76</v>
      </c>
      <c r="AY155" s="174" t="s">
        <v>282</v>
      </c>
    </row>
    <row r="156" spans="2:65" s="12" customFormat="1" x14ac:dyDescent="0.2">
      <c r="B156" s="151"/>
      <c r="D156" s="152" t="s">
        <v>290</v>
      </c>
      <c r="E156" s="153" t="s">
        <v>1</v>
      </c>
      <c r="F156" s="154" t="s">
        <v>6229</v>
      </c>
      <c r="H156" s="155">
        <v>16.8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282</v>
      </c>
    </row>
    <row r="157" spans="2:65" s="13" customFormat="1" x14ac:dyDescent="0.2">
      <c r="B157" s="159"/>
      <c r="D157" s="152" t="s">
        <v>290</v>
      </c>
      <c r="E157" s="160" t="s">
        <v>1</v>
      </c>
      <c r="F157" s="161" t="s">
        <v>292</v>
      </c>
      <c r="H157" s="162">
        <v>16.8</v>
      </c>
      <c r="I157" s="163"/>
      <c r="L157" s="159"/>
      <c r="M157" s="164"/>
      <c r="T157" s="165"/>
      <c r="AT157" s="160" t="s">
        <v>290</v>
      </c>
      <c r="AU157" s="160" t="s">
        <v>85</v>
      </c>
      <c r="AV157" s="13" t="s">
        <v>288</v>
      </c>
      <c r="AW157" s="13" t="s">
        <v>32</v>
      </c>
      <c r="AX157" s="13" t="s">
        <v>83</v>
      </c>
      <c r="AY157" s="160" t="s">
        <v>282</v>
      </c>
    </row>
    <row r="158" spans="2:65" s="12" customFormat="1" x14ac:dyDescent="0.2">
      <c r="B158" s="151"/>
      <c r="D158" s="152" t="s">
        <v>290</v>
      </c>
      <c r="F158" s="154" t="s">
        <v>6235</v>
      </c>
      <c r="H158" s="155">
        <v>28.056000000000001</v>
      </c>
      <c r="I158" s="156"/>
      <c r="L158" s="151"/>
      <c r="M158" s="157"/>
      <c r="T158" s="158"/>
      <c r="AT158" s="153" t="s">
        <v>290</v>
      </c>
      <c r="AU158" s="153" t="s">
        <v>85</v>
      </c>
      <c r="AV158" s="12" t="s">
        <v>85</v>
      </c>
      <c r="AW158" s="12" t="s">
        <v>4</v>
      </c>
      <c r="AX158" s="12" t="s">
        <v>83</v>
      </c>
      <c r="AY158" s="153" t="s">
        <v>282</v>
      </c>
    </row>
    <row r="159" spans="2:65" s="1" customFormat="1" ht="16.5" customHeight="1" x14ac:dyDescent="0.2">
      <c r="B159" s="32"/>
      <c r="C159" s="137" t="s">
        <v>350</v>
      </c>
      <c r="D159" s="137" t="s">
        <v>284</v>
      </c>
      <c r="E159" s="138" t="s">
        <v>379</v>
      </c>
      <c r="F159" s="139" t="s">
        <v>380</v>
      </c>
      <c r="G159" s="140" t="s">
        <v>295</v>
      </c>
      <c r="H159" s="141">
        <v>9.3119999999999994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288</v>
      </c>
      <c r="AT159" s="149" t="s">
        <v>284</v>
      </c>
      <c r="AU159" s="149" t="s">
        <v>85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288</v>
      </c>
      <c r="BM159" s="149" t="s">
        <v>6236</v>
      </c>
    </row>
    <row r="160" spans="2:65" s="15" customFormat="1" x14ac:dyDescent="0.2">
      <c r="B160" s="173"/>
      <c r="D160" s="152" t="s">
        <v>290</v>
      </c>
      <c r="E160" s="174" t="s">
        <v>1</v>
      </c>
      <c r="F160" s="175" t="s">
        <v>382</v>
      </c>
      <c r="H160" s="174" t="s">
        <v>1</v>
      </c>
      <c r="I160" s="176"/>
      <c r="L160" s="173"/>
      <c r="M160" s="177"/>
      <c r="T160" s="178"/>
      <c r="AT160" s="174" t="s">
        <v>290</v>
      </c>
      <c r="AU160" s="174" t="s">
        <v>85</v>
      </c>
      <c r="AV160" s="15" t="s">
        <v>83</v>
      </c>
      <c r="AW160" s="15" t="s">
        <v>32</v>
      </c>
      <c r="AX160" s="15" t="s">
        <v>76</v>
      </c>
      <c r="AY160" s="174" t="s">
        <v>282</v>
      </c>
    </row>
    <row r="161" spans="2:65" s="12" customFormat="1" x14ac:dyDescent="0.2">
      <c r="B161" s="151"/>
      <c r="D161" s="152" t="s">
        <v>290</v>
      </c>
      <c r="E161" s="153" t="s">
        <v>1</v>
      </c>
      <c r="F161" s="154" t="s">
        <v>6237</v>
      </c>
      <c r="H161" s="155">
        <v>9.3119999999999994</v>
      </c>
      <c r="I161" s="156"/>
      <c r="L161" s="151"/>
      <c r="M161" s="157"/>
      <c r="T161" s="158"/>
      <c r="AT161" s="153" t="s">
        <v>290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282</v>
      </c>
    </row>
    <row r="162" spans="2:65" s="13" customFormat="1" x14ac:dyDescent="0.2">
      <c r="B162" s="159"/>
      <c r="D162" s="152" t="s">
        <v>290</v>
      </c>
      <c r="E162" s="160" t="s">
        <v>1</v>
      </c>
      <c r="F162" s="161" t="s">
        <v>292</v>
      </c>
      <c r="H162" s="162">
        <v>9.3119999999999994</v>
      </c>
      <c r="I162" s="163"/>
      <c r="L162" s="159"/>
      <c r="M162" s="164"/>
      <c r="T162" s="165"/>
      <c r="AT162" s="160" t="s">
        <v>290</v>
      </c>
      <c r="AU162" s="160" t="s">
        <v>85</v>
      </c>
      <c r="AV162" s="13" t="s">
        <v>288</v>
      </c>
      <c r="AW162" s="13" t="s">
        <v>32</v>
      </c>
      <c r="AX162" s="13" t="s">
        <v>83</v>
      </c>
      <c r="AY162" s="160" t="s">
        <v>282</v>
      </c>
    </row>
    <row r="163" spans="2:65" s="1" customFormat="1" ht="16.5" customHeight="1" x14ac:dyDescent="0.2">
      <c r="B163" s="32"/>
      <c r="C163" s="137" t="s">
        <v>356</v>
      </c>
      <c r="D163" s="137" t="s">
        <v>284</v>
      </c>
      <c r="E163" s="138" t="s">
        <v>384</v>
      </c>
      <c r="F163" s="139" t="s">
        <v>380</v>
      </c>
      <c r="G163" s="140" t="s">
        <v>295</v>
      </c>
      <c r="H163" s="141">
        <v>16.8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288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288</v>
      </c>
      <c r="BM163" s="149" t="s">
        <v>6238</v>
      </c>
    </row>
    <row r="164" spans="2:65" s="15" customFormat="1" x14ac:dyDescent="0.2">
      <c r="B164" s="173"/>
      <c r="D164" s="152" t="s">
        <v>290</v>
      </c>
      <c r="E164" s="174" t="s">
        <v>1</v>
      </c>
      <c r="F164" s="175" t="s">
        <v>347</v>
      </c>
      <c r="H164" s="174" t="s">
        <v>1</v>
      </c>
      <c r="I164" s="176"/>
      <c r="L164" s="173"/>
      <c r="M164" s="177"/>
      <c r="T164" s="178"/>
      <c r="AT164" s="174" t="s">
        <v>290</v>
      </c>
      <c r="AU164" s="174" t="s">
        <v>85</v>
      </c>
      <c r="AV164" s="15" t="s">
        <v>83</v>
      </c>
      <c r="AW164" s="15" t="s">
        <v>32</v>
      </c>
      <c r="AX164" s="15" t="s">
        <v>76</v>
      </c>
      <c r="AY164" s="174" t="s">
        <v>282</v>
      </c>
    </row>
    <row r="165" spans="2:65" s="12" customFormat="1" x14ac:dyDescent="0.2">
      <c r="B165" s="151"/>
      <c r="D165" s="152" t="s">
        <v>290</v>
      </c>
      <c r="E165" s="153" t="s">
        <v>1</v>
      </c>
      <c r="F165" s="154" t="s">
        <v>6239</v>
      </c>
      <c r="H165" s="155">
        <v>16.8</v>
      </c>
      <c r="I165" s="156"/>
      <c r="L165" s="151"/>
      <c r="M165" s="157"/>
      <c r="T165" s="158"/>
      <c r="AT165" s="153" t="s">
        <v>290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282</v>
      </c>
    </row>
    <row r="166" spans="2:65" s="13" customFormat="1" x14ac:dyDescent="0.2">
      <c r="B166" s="159"/>
      <c r="D166" s="152" t="s">
        <v>290</v>
      </c>
      <c r="E166" s="160" t="s">
        <v>1</v>
      </c>
      <c r="F166" s="161" t="s">
        <v>292</v>
      </c>
      <c r="H166" s="162">
        <v>16.8</v>
      </c>
      <c r="I166" s="163"/>
      <c r="L166" s="159"/>
      <c r="M166" s="164"/>
      <c r="T166" s="165"/>
      <c r="AT166" s="160" t="s">
        <v>290</v>
      </c>
      <c r="AU166" s="160" t="s">
        <v>85</v>
      </c>
      <c r="AV166" s="13" t="s">
        <v>288</v>
      </c>
      <c r="AW166" s="13" t="s">
        <v>32</v>
      </c>
      <c r="AX166" s="13" t="s">
        <v>83</v>
      </c>
      <c r="AY166" s="160" t="s">
        <v>282</v>
      </c>
    </row>
    <row r="167" spans="2:65" s="11" customFormat="1" ht="22.9" customHeight="1" x14ac:dyDescent="0.2">
      <c r="B167" s="125"/>
      <c r="D167" s="126" t="s">
        <v>75</v>
      </c>
      <c r="E167" s="135" t="s">
        <v>85</v>
      </c>
      <c r="F167" s="135" t="s">
        <v>404</v>
      </c>
      <c r="I167" s="128"/>
      <c r="J167" s="136">
        <f>BK167</f>
        <v>0</v>
      </c>
      <c r="L167" s="125"/>
      <c r="M167" s="130"/>
      <c r="P167" s="131">
        <f>SUM(P168:P176)</f>
        <v>0</v>
      </c>
      <c r="R167" s="131">
        <f>SUM(R168:R176)</f>
        <v>23.658292240000002</v>
      </c>
      <c r="T167" s="132">
        <f>SUM(T168:T176)</f>
        <v>0</v>
      </c>
      <c r="AR167" s="126" t="s">
        <v>83</v>
      </c>
      <c r="AT167" s="133" t="s">
        <v>75</v>
      </c>
      <c r="AU167" s="133" t="s">
        <v>83</v>
      </c>
      <c r="AY167" s="126" t="s">
        <v>282</v>
      </c>
      <c r="BK167" s="134">
        <f>SUM(BK168:BK176)</f>
        <v>0</v>
      </c>
    </row>
    <row r="168" spans="2:65" s="1" customFormat="1" ht="16.5" customHeight="1" x14ac:dyDescent="0.2">
      <c r="B168" s="32"/>
      <c r="C168" s="137" t="s">
        <v>361</v>
      </c>
      <c r="D168" s="137" t="s">
        <v>284</v>
      </c>
      <c r="E168" s="138" t="s">
        <v>6240</v>
      </c>
      <c r="F168" s="139" t="s">
        <v>6241</v>
      </c>
      <c r="G168" s="140" t="s">
        <v>295</v>
      </c>
      <c r="H168" s="141">
        <v>10.476000000000001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41</v>
      </c>
      <c r="P168" s="147">
        <f>O168*H168</f>
        <v>0</v>
      </c>
      <c r="Q168" s="147">
        <v>2.2563399999999998</v>
      </c>
      <c r="R168" s="147">
        <f>Q168*H168</f>
        <v>23.637417840000001</v>
      </c>
      <c r="S168" s="147">
        <v>0</v>
      </c>
      <c r="T168" s="148">
        <f>S168*H168</f>
        <v>0</v>
      </c>
      <c r="AR168" s="149" t="s">
        <v>288</v>
      </c>
      <c r="AT168" s="149" t="s">
        <v>284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288</v>
      </c>
      <c r="BM168" s="149" t="s">
        <v>6242</v>
      </c>
    </row>
    <row r="169" spans="2:65" s="12" customFormat="1" x14ac:dyDescent="0.2">
      <c r="B169" s="151"/>
      <c r="D169" s="152" t="s">
        <v>290</v>
      </c>
      <c r="E169" s="153" t="s">
        <v>1</v>
      </c>
      <c r="F169" s="154" t="s">
        <v>6243</v>
      </c>
      <c r="H169" s="155">
        <v>9.4499999999999993</v>
      </c>
      <c r="I169" s="156"/>
      <c r="L169" s="151"/>
      <c r="M169" s="157"/>
      <c r="T169" s="158"/>
      <c r="AT169" s="153" t="s">
        <v>290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282</v>
      </c>
    </row>
    <row r="170" spans="2:65" s="12" customFormat="1" x14ac:dyDescent="0.2">
      <c r="B170" s="151"/>
      <c r="D170" s="152" t="s">
        <v>290</v>
      </c>
      <c r="E170" s="153" t="s">
        <v>1</v>
      </c>
      <c r="F170" s="154" t="s">
        <v>6244</v>
      </c>
      <c r="H170" s="155">
        <v>1.026</v>
      </c>
      <c r="I170" s="156"/>
      <c r="L170" s="151"/>
      <c r="M170" s="157"/>
      <c r="T170" s="158"/>
      <c r="AT170" s="153" t="s">
        <v>290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282</v>
      </c>
    </row>
    <row r="171" spans="2:65" s="13" customFormat="1" x14ac:dyDescent="0.2">
      <c r="B171" s="159"/>
      <c r="D171" s="152" t="s">
        <v>290</v>
      </c>
      <c r="E171" s="160" t="s">
        <v>1</v>
      </c>
      <c r="F171" s="161" t="s">
        <v>292</v>
      </c>
      <c r="H171" s="162">
        <v>10.475999999999999</v>
      </c>
      <c r="I171" s="163"/>
      <c r="L171" s="159"/>
      <c r="M171" s="164"/>
      <c r="T171" s="165"/>
      <c r="AT171" s="160" t="s">
        <v>290</v>
      </c>
      <c r="AU171" s="160" t="s">
        <v>85</v>
      </c>
      <c r="AV171" s="13" t="s">
        <v>288</v>
      </c>
      <c r="AW171" s="13" t="s">
        <v>32</v>
      </c>
      <c r="AX171" s="13" t="s">
        <v>83</v>
      </c>
      <c r="AY171" s="160" t="s">
        <v>282</v>
      </c>
    </row>
    <row r="172" spans="2:65" s="1" customFormat="1" ht="16.5" customHeight="1" x14ac:dyDescent="0.2">
      <c r="B172" s="32"/>
      <c r="C172" s="137" t="s">
        <v>185</v>
      </c>
      <c r="D172" s="137" t="s">
        <v>284</v>
      </c>
      <c r="E172" s="138" t="s">
        <v>429</v>
      </c>
      <c r="F172" s="139" t="s">
        <v>430</v>
      </c>
      <c r="G172" s="140" t="s">
        <v>287</v>
      </c>
      <c r="H172" s="141">
        <v>7.76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2.6900000000000001E-3</v>
      </c>
      <c r="R172" s="147">
        <f>Q172*H172</f>
        <v>2.0874400000000001E-2</v>
      </c>
      <c r="S172" s="147">
        <v>0</v>
      </c>
      <c r="T172" s="148">
        <f>S172*H172</f>
        <v>0</v>
      </c>
      <c r="AR172" s="149" t="s">
        <v>288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288</v>
      </c>
      <c r="BM172" s="149" t="s">
        <v>6245</v>
      </c>
    </row>
    <row r="173" spans="2:65" s="12" customFormat="1" x14ac:dyDescent="0.2">
      <c r="B173" s="151"/>
      <c r="D173" s="152" t="s">
        <v>290</v>
      </c>
      <c r="E173" s="153" t="s">
        <v>1</v>
      </c>
      <c r="F173" s="154" t="s">
        <v>6246</v>
      </c>
      <c r="H173" s="155">
        <v>7</v>
      </c>
      <c r="I173" s="156"/>
      <c r="L173" s="151"/>
      <c r="M173" s="157"/>
      <c r="T173" s="158"/>
      <c r="AT173" s="153" t="s">
        <v>290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282</v>
      </c>
    </row>
    <row r="174" spans="2:65" s="12" customFormat="1" x14ac:dyDescent="0.2">
      <c r="B174" s="151"/>
      <c r="D174" s="152" t="s">
        <v>290</v>
      </c>
      <c r="E174" s="153" t="s">
        <v>1</v>
      </c>
      <c r="F174" s="154" t="s">
        <v>6247</v>
      </c>
      <c r="H174" s="155">
        <v>0.76</v>
      </c>
      <c r="I174" s="156"/>
      <c r="L174" s="151"/>
      <c r="M174" s="157"/>
      <c r="T174" s="158"/>
      <c r="AT174" s="153" t="s">
        <v>290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282</v>
      </c>
    </row>
    <row r="175" spans="2:65" s="13" customFormat="1" x14ac:dyDescent="0.2">
      <c r="B175" s="159"/>
      <c r="D175" s="152" t="s">
        <v>290</v>
      </c>
      <c r="E175" s="160" t="s">
        <v>1</v>
      </c>
      <c r="F175" s="161" t="s">
        <v>292</v>
      </c>
      <c r="H175" s="162">
        <v>7.76</v>
      </c>
      <c r="I175" s="163"/>
      <c r="L175" s="159"/>
      <c r="M175" s="164"/>
      <c r="T175" s="165"/>
      <c r="AT175" s="160" t="s">
        <v>290</v>
      </c>
      <c r="AU175" s="160" t="s">
        <v>85</v>
      </c>
      <c r="AV175" s="13" t="s">
        <v>288</v>
      </c>
      <c r="AW175" s="13" t="s">
        <v>32</v>
      </c>
      <c r="AX175" s="13" t="s">
        <v>83</v>
      </c>
      <c r="AY175" s="160" t="s">
        <v>282</v>
      </c>
    </row>
    <row r="176" spans="2:65" s="1" customFormat="1" ht="16.5" customHeight="1" x14ac:dyDescent="0.2">
      <c r="B176" s="32"/>
      <c r="C176" s="137" t="s">
        <v>188</v>
      </c>
      <c r="D176" s="137" t="s">
        <v>284</v>
      </c>
      <c r="E176" s="138" t="s">
        <v>440</v>
      </c>
      <c r="F176" s="139" t="s">
        <v>441</v>
      </c>
      <c r="G176" s="140" t="s">
        <v>287</v>
      </c>
      <c r="H176" s="141">
        <v>7.76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288</v>
      </c>
      <c r="AT176" s="149" t="s">
        <v>284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288</v>
      </c>
      <c r="BM176" s="149" t="s">
        <v>6248</v>
      </c>
    </row>
    <row r="177" spans="2:65" s="11" customFormat="1" ht="22.9" customHeight="1" x14ac:dyDescent="0.2">
      <c r="B177" s="125"/>
      <c r="D177" s="126" t="s">
        <v>75</v>
      </c>
      <c r="E177" s="135" t="s">
        <v>338</v>
      </c>
      <c r="F177" s="135" t="s">
        <v>1025</v>
      </c>
      <c r="I177" s="128"/>
      <c r="J177" s="136">
        <f>BK177</f>
        <v>0</v>
      </c>
      <c r="L177" s="125"/>
      <c r="M177" s="130"/>
      <c r="P177" s="131">
        <f>SUM(P178:P197)</f>
        <v>0</v>
      </c>
      <c r="R177" s="131">
        <f>SUM(R178:R197)</f>
        <v>13.851068339999998</v>
      </c>
      <c r="T177" s="132">
        <f>SUM(T178:T197)</f>
        <v>0</v>
      </c>
      <c r="AR177" s="126" t="s">
        <v>83</v>
      </c>
      <c r="AT177" s="133" t="s">
        <v>75</v>
      </c>
      <c r="AU177" s="133" t="s">
        <v>83</v>
      </c>
      <c r="AY177" s="126" t="s">
        <v>282</v>
      </c>
      <c r="BK177" s="134">
        <f>SUM(BK178:BK197)</f>
        <v>0</v>
      </c>
    </row>
    <row r="178" spans="2:65" s="1" customFormat="1" ht="33" customHeight="1" x14ac:dyDescent="0.2">
      <c r="B178" s="32"/>
      <c r="C178" s="137" t="s">
        <v>191</v>
      </c>
      <c r="D178" s="137" t="s">
        <v>284</v>
      </c>
      <c r="E178" s="138" t="s">
        <v>1180</v>
      </c>
      <c r="F178" s="139" t="s">
        <v>6249</v>
      </c>
      <c r="G178" s="140" t="s">
        <v>295</v>
      </c>
      <c r="H178" s="141">
        <v>3.75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2.2563399999999998</v>
      </c>
      <c r="R178" s="147">
        <f>Q178*H178</f>
        <v>8.4612749999999988</v>
      </c>
      <c r="S178" s="147">
        <v>0</v>
      </c>
      <c r="T178" s="148">
        <f>S178*H178</f>
        <v>0</v>
      </c>
      <c r="AR178" s="149" t="s">
        <v>288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288</v>
      </c>
      <c r="BM178" s="149" t="s">
        <v>6250</v>
      </c>
    </row>
    <row r="179" spans="2:65" s="15" customFormat="1" x14ac:dyDescent="0.2">
      <c r="B179" s="173"/>
      <c r="D179" s="152" t="s">
        <v>290</v>
      </c>
      <c r="E179" s="174" t="s">
        <v>1</v>
      </c>
      <c r="F179" s="175" t="s">
        <v>6251</v>
      </c>
      <c r="H179" s="174" t="s">
        <v>1</v>
      </c>
      <c r="I179" s="176"/>
      <c r="L179" s="173"/>
      <c r="M179" s="177"/>
      <c r="T179" s="178"/>
      <c r="AT179" s="174" t="s">
        <v>290</v>
      </c>
      <c r="AU179" s="174" t="s">
        <v>85</v>
      </c>
      <c r="AV179" s="15" t="s">
        <v>83</v>
      </c>
      <c r="AW179" s="15" t="s">
        <v>32</v>
      </c>
      <c r="AX179" s="15" t="s">
        <v>76</v>
      </c>
      <c r="AY179" s="174" t="s">
        <v>282</v>
      </c>
    </row>
    <row r="180" spans="2:65" s="12" customFormat="1" x14ac:dyDescent="0.2">
      <c r="B180" s="151"/>
      <c r="D180" s="152" t="s">
        <v>290</v>
      </c>
      <c r="E180" s="153" t="s">
        <v>1</v>
      </c>
      <c r="F180" s="154" t="s">
        <v>6252</v>
      </c>
      <c r="H180" s="155">
        <v>3.75</v>
      </c>
      <c r="I180" s="156"/>
      <c r="L180" s="151"/>
      <c r="M180" s="157"/>
      <c r="T180" s="158"/>
      <c r="AT180" s="153" t="s">
        <v>290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282</v>
      </c>
    </row>
    <row r="181" spans="2:65" s="13" customFormat="1" x14ac:dyDescent="0.2">
      <c r="B181" s="159"/>
      <c r="D181" s="152" t="s">
        <v>290</v>
      </c>
      <c r="E181" s="160" t="s">
        <v>1</v>
      </c>
      <c r="F181" s="161" t="s">
        <v>292</v>
      </c>
      <c r="H181" s="162">
        <v>3.75</v>
      </c>
      <c r="I181" s="163"/>
      <c r="L181" s="159"/>
      <c r="M181" s="164"/>
      <c r="T181" s="165"/>
      <c r="AT181" s="160" t="s">
        <v>290</v>
      </c>
      <c r="AU181" s="160" t="s">
        <v>85</v>
      </c>
      <c r="AV181" s="13" t="s">
        <v>288</v>
      </c>
      <c r="AW181" s="13" t="s">
        <v>32</v>
      </c>
      <c r="AX181" s="13" t="s">
        <v>83</v>
      </c>
      <c r="AY181" s="160" t="s">
        <v>282</v>
      </c>
    </row>
    <row r="182" spans="2:65" s="1" customFormat="1" ht="24.2" customHeight="1" x14ac:dyDescent="0.2">
      <c r="B182" s="32"/>
      <c r="C182" s="137" t="s">
        <v>194</v>
      </c>
      <c r="D182" s="137" t="s">
        <v>284</v>
      </c>
      <c r="E182" s="138" t="s">
        <v>1196</v>
      </c>
      <c r="F182" s="139" t="s">
        <v>1197</v>
      </c>
      <c r="G182" s="140" t="s">
        <v>295</v>
      </c>
      <c r="H182" s="141">
        <v>3.75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288</v>
      </c>
      <c r="AT182" s="149" t="s">
        <v>284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288</v>
      </c>
      <c r="BM182" s="149" t="s">
        <v>6253</v>
      </c>
    </row>
    <row r="183" spans="2:65" s="1" customFormat="1" ht="33" customHeight="1" x14ac:dyDescent="0.2">
      <c r="B183" s="32"/>
      <c r="C183" s="137" t="s">
        <v>8</v>
      </c>
      <c r="D183" s="137" t="s">
        <v>284</v>
      </c>
      <c r="E183" s="138" t="s">
        <v>1204</v>
      </c>
      <c r="F183" s="139" t="s">
        <v>1205</v>
      </c>
      <c r="G183" s="140" t="s">
        <v>295</v>
      </c>
      <c r="H183" s="141">
        <v>3.75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288</v>
      </c>
      <c r="AT183" s="149" t="s">
        <v>284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288</v>
      </c>
      <c r="BM183" s="149" t="s">
        <v>6254</v>
      </c>
    </row>
    <row r="184" spans="2:65" s="1" customFormat="1" ht="16.5" customHeight="1" x14ac:dyDescent="0.2">
      <c r="B184" s="32"/>
      <c r="C184" s="137" t="s">
        <v>199</v>
      </c>
      <c r="D184" s="137" t="s">
        <v>284</v>
      </c>
      <c r="E184" s="138" t="s">
        <v>6255</v>
      </c>
      <c r="F184" s="139" t="s">
        <v>6256</v>
      </c>
      <c r="G184" s="140" t="s">
        <v>287</v>
      </c>
      <c r="H184" s="141">
        <v>3.5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41</v>
      </c>
      <c r="P184" s="147">
        <f>O184*H184</f>
        <v>0</v>
      </c>
      <c r="Q184" s="147">
        <v>1.3520000000000001E-2</v>
      </c>
      <c r="R184" s="147">
        <f>Q184*H184</f>
        <v>4.7320000000000001E-2</v>
      </c>
      <c r="S184" s="147">
        <v>0</v>
      </c>
      <c r="T184" s="148">
        <f>S184*H184</f>
        <v>0</v>
      </c>
      <c r="AR184" s="149" t="s">
        <v>288</v>
      </c>
      <c r="AT184" s="149" t="s">
        <v>284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288</v>
      </c>
      <c r="BM184" s="149" t="s">
        <v>6257</v>
      </c>
    </row>
    <row r="185" spans="2:65" s="15" customFormat="1" x14ac:dyDescent="0.2">
      <c r="B185" s="173"/>
      <c r="D185" s="152" t="s">
        <v>290</v>
      </c>
      <c r="E185" s="174" t="s">
        <v>1</v>
      </c>
      <c r="F185" s="175" t="s">
        <v>6251</v>
      </c>
      <c r="H185" s="174" t="s">
        <v>1</v>
      </c>
      <c r="I185" s="176"/>
      <c r="L185" s="173"/>
      <c r="M185" s="177"/>
      <c r="T185" s="178"/>
      <c r="AT185" s="174" t="s">
        <v>290</v>
      </c>
      <c r="AU185" s="174" t="s">
        <v>85</v>
      </c>
      <c r="AV185" s="15" t="s">
        <v>83</v>
      </c>
      <c r="AW185" s="15" t="s">
        <v>32</v>
      </c>
      <c r="AX185" s="15" t="s">
        <v>76</v>
      </c>
      <c r="AY185" s="174" t="s">
        <v>282</v>
      </c>
    </row>
    <row r="186" spans="2:65" s="12" customFormat="1" x14ac:dyDescent="0.2">
      <c r="B186" s="151"/>
      <c r="D186" s="152" t="s">
        <v>290</v>
      </c>
      <c r="E186" s="153" t="s">
        <v>1</v>
      </c>
      <c r="F186" s="154" t="s">
        <v>6258</v>
      </c>
      <c r="H186" s="155">
        <v>3.5</v>
      </c>
      <c r="I186" s="156"/>
      <c r="L186" s="151"/>
      <c r="M186" s="157"/>
      <c r="T186" s="158"/>
      <c r="AT186" s="153" t="s">
        <v>290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282</v>
      </c>
    </row>
    <row r="187" spans="2:65" s="13" customFormat="1" x14ac:dyDescent="0.2">
      <c r="B187" s="159"/>
      <c r="D187" s="152" t="s">
        <v>290</v>
      </c>
      <c r="E187" s="160" t="s">
        <v>1</v>
      </c>
      <c r="F187" s="161" t="s">
        <v>292</v>
      </c>
      <c r="H187" s="162">
        <v>3.5</v>
      </c>
      <c r="I187" s="163"/>
      <c r="L187" s="159"/>
      <c r="M187" s="164"/>
      <c r="T187" s="165"/>
      <c r="AT187" s="160" t="s">
        <v>290</v>
      </c>
      <c r="AU187" s="160" t="s">
        <v>85</v>
      </c>
      <c r="AV187" s="13" t="s">
        <v>288</v>
      </c>
      <c r="AW187" s="13" t="s">
        <v>32</v>
      </c>
      <c r="AX187" s="13" t="s">
        <v>83</v>
      </c>
      <c r="AY187" s="160" t="s">
        <v>282</v>
      </c>
    </row>
    <row r="188" spans="2:65" s="1" customFormat="1" ht="16.5" customHeight="1" x14ac:dyDescent="0.2">
      <c r="B188" s="32"/>
      <c r="C188" s="137" t="s">
        <v>202</v>
      </c>
      <c r="D188" s="137" t="s">
        <v>284</v>
      </c>
      <c r="E188" s="138" t="s">
        <v>6259</v>
      </c>
      <c r="F188" s="139" t="s">
        <v>6260</v>
      </c>
      <c r="G188" s="140" t="s">
        <v>287</v>
      </c>
      <c r="H188" s="141">
        <v>3.5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288</v>
      </c>
      <c r="AT188" s="149" t="s">
        <v>284</v>
      </c>
      <c r="AU188" s="149" t="s">
        <v>85</v>
      </c>
      <c r="AY188" s="17" t="s">
        <v>282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288</v>
      </c>
      <c r="BM188" s="149" t="s">
        <v>6261</v>
      </c>
    </row>
    <row r="189" spans="2:65" s="1" customFormat="1" ht="16.5" customHeight="1" x14ac:dyDescent="0.2">
      <c r="B189" s="32"/>
      <c r="C189" s="137" t="s">
        <v>205</v>
      </c>
      <c r="D189" s="137" t="s">
        <v>284</v>
      </c>
      <c r="E189" s="138" t="s">
        <v>1208</v>
      </c>
      <c r="F189" s="139" t="s">
        <v>1209</v>
      </c>
      <c r="G189" s="140" t="s">
        <v>376</v>
      </c>
      <c r="H189" s="141">
        <v>0.14199999999999999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1.06277</v>
      </c>
      <c r="R189" s="147">
        <f>Q189*H189</f>
        <v>0.15091333999999998</v>
      </c>
      <c r="S189" s="147">
        <v>0</v>
      </c>
      <c r="T189" s="148">
        <f>S189*H189</f>
        <v>0</v>
      </c>
      <c r="AR189" s="149" t="s">
        <v>288</v>
      </c>
      <c r="AT189" s="149" t="s">
        <v>284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288</v>
      </c>
      <c r="BM189" s="149" t="s">
        <v>6262</v>
      </c>
    </row>
    <row r="190" spans="2:65" s="15" customFormat="1" x14ac:dyDescent="0.2">
      <c r="B190" s="173"/>
      <c r="D190" s="152" t="s">
        <v>290</v>
      </c>
      <c r="E190" s="174" t="s">
        <v>1</v>
      </c>
      <c r="F190" s="175" t="s">
        <v>6251</v>
      </c>
      <c r="H190" s="174" t="s">
        <v>1</v>
      </c>
      <c r="I190" s="176"/>
      <c r="L190" s="173"/>
      <c r="M190" s="177"/>
      <c r="T190" s="178"/>
      <c r="AT190" s="174" t="s">
        <v>290</v>
      </c>
      <c r="AU190" s="174" t="s">
        <v>85</v>
      </c>
      <c r="AV190" s="15" t="s">
        <v>83</v>
      </c>
      <c r="AW190" s="15" t="s">
        <v>32</v>
      </c>
      <c r="AX190" s="15" t="s">
        <v>76</v>
      </c>
      <c r="AY190" s="174" t="s">
        <v>282</v>
      </c>
    </row>
    <row r="191" spans="2:65" s="12" customFormat="1" x14ac:dyDescent="0.2">
      <c r="B191" s="151"/>
      <c r="D191" s="152" t="s">
        <v>290</v>
      </c>
      <c r="E191" s="153" t="s">
        <v>1</v>
      </c>
      <c r="F191" s="154" t="s">
        <v>6263</v>
      </c>
      <c r="H191" s="155">
        <v>0.14199999999999999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282</v>
      </c>
    </row>
    <row r="192" spans="2:65" s="14" customFormat="1" x14ac:dyDescent="0.2">
      <c r="B192" s="166"/>
      <c r="D192" s="152" t="s">
        <v>290</v>
      </c>
      <c r="E192" s="167" t="s">
        <v>1</v>
      </c>
      <c r="F192" s="168" t="s">
        <v>306</v>
      </c>
      <c r="H192" s="169">
        <v>0.14199999999999999</v>
      </c>
      <c r="I192" s="170"/>
      <c r="L192" s="166"/>
      <c r="M192" s="171"/>
      <c r="T192" s="172"/>
      <c r="AT192" s="167" t="s">
        <v>290</v>
      </c>
      <c r="AU192" s="167" t="s">
        <v>85</v>
      </c>
      <c r="AV192" s="14" t="s">
        <v>105</v>
      </c>
      <c r="AW192" s="14" t="s">
        <v>32</v>
      </c>
      <c r="AX192" s="14" t="s">
        <v>76</v>
      </c>
      <c r="AY192" s="167" t="s">
        <v>282</v>
      </c>
    </row>
    <row r="193" spans="2:65" s="13" customFormat="1" x14ac:dyDescent="0.2">
      <c r="B193" s="159"/>
      <c r="D193" s="152" t="s">
        <v>290</v>
      </c>
      <c r="E193" s="160" t="s">
        <v>1</v>
      </c>
      <c r="F193" s="161" t="s">
        <v>292</v>
      </c>
      <c r="H193" s="162">
        <v>0.14199999999999999</v>
      </c>
      <c r="I193" s="163"/>
      <c r="L193" s="159"/>
      <c r="M193" s="164"/>
      <c r="T193" s="165"/>
      <c r="AT193" s="160" t="s">
        <v>290</v>
      </c>
      <c r="AU193" s="160" t="s">
        <v>85</v>
      </c>
      <c r="AV193" s="13" t="s">
        <v>288</v>
      </c>
      <c r="AW193" s="13" t="s">
        <v>32</v>
      </c>
      <c r="AX193" s="13" t="s">
        <v>83</v>
      </c>
      <c r="AY193" s="160" t="s">
        <v>282</v>
      </c>
    </row>
    <row r="194" spans="2:65" s="1" customFormat="1" ht="16.5" customHeight="1" x14ac:dyDescent="0.2">
      <c r="B194" s="32"/>
      <c r="C194" s="137" t="s">
        <v>416</v>
      </c>
      <c r="D194" s="137" t="s">
        <v>284</v>
      </c>
      <c r="E194" s="138" t="s">
        <v>6264</v>
      </c>
      <c r="F194" s="139" t="s">
        <v>6265</v>
      </c>
      <c r="G194" s="140" t="s">
        <v>295</v>
      </c>
      <c r="H194" s="141">
        <v>2.6219999999999999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41</v>
      </c>
      <c r="P194" s="147">
        <f>O194*H194</f>
        <v>0</v>
      </c>
      <c r="Q194" s="147">
        <v>1.98</v>
      </c>
      <c r="R194" s="147">
        <f>Q194*H194</f>
        <v>5.19156</v>
      </c>
      <c r="S194" s="147">
        <v>0</v>
      </c>
      <c r="T194" s="148">
        <f>S194*H194</f>
        <v>0</v>
      </c>
      <c r="AR194" s="149" t="s">
        <v>288</v>
      </c>
      <c r="AT194" s="149" t="s">
        <v>284</v>
      </c>
      <c r="AU194" s="149" t="s">
        <v>85</v>
      </c>
      <c r="AY194" s="17" t="s">
        <v>282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288</v>
      </c>
      <c r="BM194" s="149" t="s">
        <v>6266</v>
      </c>
    </row>
    <row r="195" spans="2:65" s="15" customFormat="1" x14ac:dyDescent="0.2">
      <c r="B195" s="173"/>
      <c r="D195" s="152" t="s">
        <v>290</v>
      </c>
      <c r="E195" s="174" t="s">
        <v>1</v>
      </c>
      <c r="F195" s="175" t="s">
        <v>6251</v>
      </c>
      <c r="H195" s="174" t="s">
        <v>1</v>
      </c>
      <c r="I195" s="176"/>
      <c r="L195" s="173"/>
      <c r="M195" s="177"/>
      <c r="T195" s="178"/>
      <c r="AT195" s="174" t="s">
        <v>290</v>
      </c>
      <c r="AU195" s="174" t="s">
        <v>85</v>
      </c>
      <c r="AV195" s="15" t="s">
        <v>83</v>
      </c>
      <c r="AW195" s="15" t="s">
        <v>32</v>
      </c>
      <c r="AX195" s="15" t="s">
        <v>76</v>
      </c>
      <c r="AY195" s="174" t="s">
        <v>282</v>
      </c>
    </row>
    <row r="196" spans="2:65" s="12" customFormat="1" x14ac:dyDescent="0.2">
      <c r="B196" s="151"/>
      <c r="D196" s="152" t="s">
        <v>290</v>
      </c>
      <c r="E196" s="153" t="s">
        <v>1</v>
      </c>
      <c r="F196" s="154" t="s">
        <v>6267</v>
      </c>
      <c r="H196" s="155">
        <v>2.6219999999999999</v>
      </c>
      <c r="I196" s="156"/>
      <c r="L196" s="151"/>
      <c r="M196" s="157"/>
      <c r="T196" s="158"/>
      <c r="AT196" s="153" t="s">
        <v>290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282</v>
      </c>
    </row>
    <row r="197" spans="2:65" s="13" customFormat="1" x14ac:dyDescent="0.2">
      <c r="B197" s="159"/>
      <c r="D197" s="152" t="s">
        <v>290</v>
      </c>
      <c r="E197" s="160" t="s">
        <v>1</v>
      </c>
      <c r="F197" s="161" t="s">
        <v>292</v>
      </c>
      <c r="H197" s="162">
        <v>2.6219999999999999</v>
      </c>
      <c r="I197" s="163"/>
      <c r="L197" s="159"/>
      <c r="M197" s="164"/>
      <c r="T197" s="165"/>
      <c r="AT197" s="160" t="s">
        <v>290</v>
      </c>
      <c r="AU197" s="160" t="s">
        <v>85</v>
      </c>
      <c r="AV197" s="13" t="s">
        <v>288</v>
      </c>
      <c r="AW197" s="13" t="s">
        <v>32</v>
      </c>
      <c r="AX197" s="13" t="s">
        <v>83</v>
      </c>
      <c r="AY197" s="160" t="s">
        <v>282</v>
      </c>
    </row>
    <row r="198" spans="2:65" s="11" customFormat="1" ht="22.9" customHeight="1" x14ac:dyDescent="0.2">
      <c r="B198" s="125"/>
      <c r="D198" s="126" t="s">
        <v>75</v>
      </c>
      <c r="E198" s="135" t="s">
        <v>356</v>
      </c>
      <c r="F198" s="135" t="s">
        <v>1315</v>
      </c>
      <c r="I198" s="128"/>
      <c r="J198" s="136">
        <f>BK198</f>
        <v>0</v>
      </c>
      <c r="L198" s="125"/>
      <c r="M198" s="130"/>
      <c r="P198" s="131">
        <f>SUM(P199:P213)</f>
        <v>0</v>
      </c>
      <c r="R198" s="131">
        <f>SUM(R199:R213)</f>
        <v>2.8045810000000002</v>
      </c>
      <c r="T198" s="132">
        <f>SUM(T199:T213)</f>
        <v>0</v>
      </c>
      <c r="AR198" s="126" t="s">
        <v>83</v>
      </c>
      <c r="AT198" s="133" t="s">
        <v>75</v>
      </c>
      <c r="AU198" s="133" t="s">
        <v>83</v>
      </c>
      <c r="AY198" s="126" t="s">
        <v>282</v>
      </c>
      <c r="BK198" s="134">
        <f>SUM(BK199:BK213)</f>
        <v>0</v>
      </c>
    </row>
    <row r="199" spans="2:65" s="1" customFormat="1" ht="24.2" customHeight="1" x14ac:dyDescent="0.2">
      <c r="B199" s="32"/>
      <c r="C199" s="137" t="s">
        <v>208</v>
      </c>
      <c r="D199" s="137" t="s">
        <v>284</v>
      </c>
      <c r="E199" s="138" t="s">
        <v>6268</v>
      </c>
      <c r="F199" s="139" t="s">
        <v>6269</v>
      </c>
      <c r="G199" s="140" t="s">
        <v>613</v>
      </c>
      <c r="H199" s="141">
        <v>3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8.0000000000000004E-4</v>
      </c>
      <c r="R199" s="147">
        <f>Q199*H199</f>
        <v>2.4000000000000002E-3</v>
      </c>
      <c r="S199" s="147">
        <v>0</v>
      </c>
      <c r="T199" s="148">
        <f>S199*H199</f>
        <v>0</v>
      </c>
      <c r="AR199" s="149" t="s">
        <v>288</v>
      </c>
      <c r="AT199" s="149" t="s">
        <v>284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288</v>
      </c>
      <c r="BM199" s="149" t="s">
        <v>6270</v>
      </c>
    </row>
    <row r="200" spans="2:65" s="1" customFormat="1" ht="49.15" customHeight="1" x14ac:dyDescent="0.2">
      <c r="B200" s="32"/>
      <c r="C200" s="179" t="s">
        <v>7</v>
      </c>
      <c r="D200" s="179" t="s">
        <v>1020</v>
      </c>
      <c r="E200" s="180" t="s">
        <v>6271</v>
      </c>
      <c r="F200" s="181" t="s">
        <v>6272</v>
      </c>
      <c r="G200" s="182" t="s">
        <v>613</v>
      </c>
      <c r="H200" s="183">
        <v>3</v>
      </c>
      <c r="I200" s="184"/>
      <c r="J200" s="185">
        <f>ROUND(I200*H200,2)</f>
        <v>0</v>
      </c>
      <c r="K200" s="186"/>
      <c r="L200" s="187"/>
      <c r="M200" s="188" t="s">
        <v>1</v>
      </c>
      <c r="N200" s="189" t="s">
        <v>41</v>
      </c>
      <c r="P200" s="147">
        <f>O200*H200</f>
        <v>0</v>
      </c>
      <c r="Q200" s="147">
        <v>0.03</v>
      </c>
      <c r="R200" s="147">
        <f>Q200*H200</f>
        <v>0.09</v>
      </c>
      <c r="S200" s="147">
        <v>0</v>
      </c>
      <c r="T200" s="148">
        <f>S200*H200</f>
        <v>0</v>
      </c>
      <c r="AR200" s="149" t="s">
        <v>350</v>
      </c>
      <c r="AT200" s="149" t="s">
        <v>1020</v>
      </c>
      <c r="AU200" s="149" t="s">
        <v>85</v>
      </c>
      <c r="AY200" s="17" t="s">
        <v>282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288</v>
      </c>
      <c r="BM200" s="149" t="s">
        <v>6273</v>
      </c>
    </row>
    <row r="201" spans="2:65" s="1" customFormat="1" ht="24.2" customHeight="1" x14ac:dyDescent="0.2">
      <c r="B201" s="32"/>
      <c r="C201" s="137" t="s">
        <v>222</v>
      </c>
      <c r="D201" s="137" t="s">
        <v>284</v>
      </c>
      <c r="E201" s="138" t="s">
        <v>6274</v>
      </c>
      <c r="F201" s="139" t="s">
        <v>6275</v>
      </c>
      <c r="G201" s="140" t="s">
        <v>613</v>
      </c>
      <c r="H201" s="141">
        <v>3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41</v>
      </c>
      <c r="P201" s="147">
        <f>O201*H201</f>
        <v>0</v>
      </c>
      <c r="Q201" s="147">
        <v>1.1999999999999999E-3</v>
      </c>
      <c r="R201" s="147">
        <f>Q201*H201</f>
        <v>3.5999999999999999E-3</v>
      </c>
      <c r="S201" s="147">
        <v>0</v>
      </c>
      <c r="T201" s="148">
        <f>S201*H201</f>
        <v>0</v>
      </c>
      <c r="AR201" s="149" t="s">
        <v>288</v>
      </c>
      <c r="AT201" s="149" t="s">
        <v>284</v>
      </c>
      <c r="AU201" s="149" t="s">
        <v>85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288</v>
      </c>
      <c r="BM201" s="149" t="s">
        <v>6276</v>
      </c>
    </row>
    <row r="202" spans="2:65" s="1" customFormat="1" ht="62.65" customHeight="1" x14ac:dyDescent="0.2">
      <c r="B202" s="32"/>
      <c r="C202" s="179" t="s">
        <v>447</v>
      </c>
      <c r="D202" s="179" t="s">
        <v>1020</v>
      </c>
      <c r="E202" s="180" t="s">
        <v>6277</v>
      </c>
      <c r="F202" s="181" t="s">
        <v>6278</v>
      </c>
      <c r="G202" s="182" t="s">
        <v>613</v>
      </c>
      <c r="H202" s="183">
        <v>3</v>
      </c>
      <c r="I202" s="184"/>
      <c r="J202" s="185">
        <f>ROUND(I202*H202,2)</f>
        <v>0</v>
      </c>
      <c r="K202" s="186"/>
      <c r="L202" s="187"/>
      <c r="M202" s="188" t="s">
        <v>1</v>
      </c>
      <c r="N202" s="189" t="s">
        <v>41</v>
      </c>
      <c r="P202" s="147">
        <f>O202*H202</f>
        <v>0</v>
      </c>
      <c r="Q202" s="147">
        <v>0.02</v>
      </c>
      <c r="R202" s="147">
        <f>Q202*H202</f>
        <v>0.06</v>
      </c>
      <c r="S202" s="147">
        <v>0</v>
      </c>
      <c r="T202" s="148">
        <f>S202*H202</f>
        <v>0</v>
      </c>
      <c r="AR202" s="149" t="s">
        <v>350</v>
      </c>
      <c r="AT202" s="149" t="s">
        <v>1020</v>
      </c>
      <c r="AU202" s="149" t="s">
        <v>85</v>
      </c>
      <c r="AY202" s="17" t="s">
        <v>282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288</v>
      </c>
      <c r="BM202" s="149" t="s">
        <v>6279</v>
      </c>
    </row>
    <row r="203" spans="2:65" s="1" customFormat="1" ht="33" customHeight="1" x14ac:dyDescent="0.2">
      <c r="B203" s="32"/>
      <c r="C203" s="137" t="s">
        <v>453</v>
      </c>
      <c r="D203" s="137" t="s">
        <v>284</v>
      </c>
      <c r="E203" s="138" t="s">
        <v>1352</v>
      </c>
      <c r="F203" s="139" t="s">
        <v>1353</v>
      </c>
      <c r="G203" s="140" t="s">
        <v>287</v>
      </c>
      <c r="H203" s="141">
        <v>68.7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1.2999999999999999E-4</v>
      </c>
      <c r="R203" s="147">
        <f>Q203*H203</f>
        <v>8.9309999999999997E-3</v>
      </c>
      <c r="S203" s="147">
        <v>0</v>
      </c>
      <c r="T203" s="148">
        <f>S203*H203</f>
        <v>0</v>
      </c>
      <c r="AR203" s="149" t="s">
        <v>288</v>
      </c>
      <c r="AT203" s="149" t="s">
        <v>284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288</v>
      </c>
      <c r="BM203" s="149" t="s">
        <v>6280</v>
      </c>
    </row>
    <row r="204" spans="2:65" s="12" customFormat="1" x14ac:dyDescent="0.2">
      <c r="B204" s="151"/>
      <c r="D204" s="152" t="s">
        <v>290</v>
      </c>
      <c r="E204" s="153" t="s">
        <v>1</v>
      </c>
      <c r="F204" s="154" t="s">
        <v>6281</v>
      </c>
      <c r="H204" s="155">
        <v>37.5</v>
      </c>
      <c r="I204" s="156"/>
      <c r="L204" s="151"/>
      <c r="M204" s="157"/>
      <c r="T204" s="158"/>
      <c r="AT204" s="153" t="s">
        <v>290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282</v>
      </c>
    </row>
    <row r="205" spans="2:65" s="12" customFormat="1" x14ac:dyDescent="0.2">
      <c r="B205" s="151"/>
      <c r="D205" s="152" t="s">
        <v>290</v>
      </c>
      <c r="E205" s="153" t="s">
        <v>1</v>
      </c>
      <c r="F205" s="154" t="s">
        <v>6282</v>
      </c>
      <c r="H205" s="155">
        <v>31.2</v>
      </c>
      <c r="I205" s="156"/>
      <c r="L205" s="151"/>
      <c r="M205" s="157"/>
      <c r="T205" s="158"/>
      <c r="AT205" s="153" t="s">
        <v>290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282</v>
      </c>
    </row>
    <row r="206" spans="2:65" s="13" customFormat="1" x14ac:dyDescent="0.2">
      <c r="B206" s="159"/>
      <c r="D206" s="152" t="s">
        <v>290</v>
      </c>
      <c r="E206" s="160" t="s">
        <v>1</v>
      </c>
      <c r="F206" s="161" t="s">
        <v>292</v>
      </c>
      <c r="H206" s="162">
        <v>68.7</v>
      </c>
      <c r="I206" s="163"/>
      <c r="L206" s="159"/>
      <c r="M206" s="164"/>
      <c r="T206" s="165"/>
      <c r="AT206" s="160" t="s">
        <v>290</v>
      </c>
      <c r="AU206" s="160" t="s">
        <v>85</v>
      </c>
      <c r="AV206" s="13" t="s">
        <v>288</v>
      </c>
      <c r="AW206" s="13" t="s">
        <v>32</v>
      </c>
      <c r="AX206" s="13" t="s">
        <v>83</v>
      </c>
      <c r="AY206" s="160" t="s">
        <v>282</v>
      </c>
    </row>
    <row r="207" spans="2:65" s="1" customFormat="1" ht="24.2" customHeight="1" x14ac:dyDescent="0.2">
      <c r="B207" s="32"/>
      <c r="C207" s="137" t="s">
        <v>459</v>
      </c>
      <c r="D207" s="137" t="s">
        <v>284</v>
      </c>
      <c r="E207" s="138" t="s">
        <v>1357</v>
      </c>
      <c r="F207" s="139" t="s">
        <v>1358</v>
      </c>
      <c r="G207" s="140" t="s">
        <v>287</v>
      </c>
      <c r="H207" s="141">
        <v>37.5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4.0000000000000003E-5</v>
      </c>
      <c r="R207" s="147">
        <f>Q207*H207</f>
        <v>1.5E-3</v>
      </c>
      <c r="S207" s="147">
        <v>0</v>
      </c>
      <c r="T207" s="148">
        <f>S207*H207</f>
        <v>0</v>
      </c>
      <c r="AR207" s="149" t="s">
        <v>288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288</v>
      </c>
      <c r="BM207" s="149" t="s">
        <v>6283</v>
      </c>
    </row>
    <row r="208" spans="2:65" s="1" customFormat="1" ht="16.5" customHeight="1" x14ac:dyDescent="0.2">
      <c r="B208" s="32"/>
      <c r="C208" s="137" t="s">
        <v>463</v>
      </c>
      <c r="D208" s="137" t="s">
        <v>284</v>
      </c>
      <c r="E208" s="138" t="s">
        <v>6284</v>
      </c>
      <c r="F208" s="139" t="s">
        <v>6285</v>
      </c>
      <c r="G208" s="140" t="s">
        <v>613</v>
      </c>
      <c r="H208" s="141">
        <v>26</v>
      </c>
      <c r="I208" s="142"/>
      <c r="J208" s="143">
        <f>ROUND(I208*H208,2)</f>
        <v>0</v>
      </c>
      <c r="K208" s="144"/>
      <c r="L208" s="32"/>
      <c r="M208" s="145" t="s">
        <v>1</v>
      </c>
      <c r="N208" s="146" t="s">
        <v>41</v>
      </c>
      <c r="P208" s="147">
        <f>O208*H208</f>
        <v>0</v>
      </c>
      <c r="Q208" s="147">
        <v>1.4999999999999999E-4</v>
      </c>
      <c r="R208" s="147">
        <f>Q208*H208</f>
        <v>3.8999999999999998E-3</v>
      </c>
      <c r="S208" s="147">
        <v>0</v>
      </c>
      <c r="T208" s="148">
        <f>S208*H208</f>
        <v>0</v>
      </c>
      <c r="AR208" s="149" t="s">
        <v>288</v>
      </c>
      <c r="AT208" s="149" t="s">
        <v>284</v>
      </c>
      <c r="AU208" s="149" t="s">
        <v>85</v>
      </c>
      <c r="AY208" s="17" t="s">
        <v>282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288</v>
      </c>
      <c r="BM208" s="149" t="s">
        <v>6286</v>
      </c>
    </row>
    <row r="209" spans="2:65" s="12" customFormat="1" x14ac:dyDescent="0.2">
      <c r="B209" s="151"/>
      <c r="D209" s="152" t="s">
        <v>290</v>
      </c>
      <c r="E209" s="153" t="s">
        <v>1</v>
      </c>
      <c r="F209" s="154" t="s">
        <v>6287</v>
      </c>
      <c r="H209" s="155">
        <v>26</v>
      </c>
      <c r="I209" s="156"/>
      <c r="L209" s="151"/>
      <c r="M209" s="157"/>
      <c r="T209" s="158"/>
      <c r="AT209" s="153" t="s">
        <v>290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282</v>
      </c>
    </row>
    <row r="210" spans="2:65" s="13" customFormat="1" x14ac:dyDescent="0.2">
      <c r="B210" s="159"/>
      <c r="D210" s="152" t="s">
        <v>290</v>
      </c>
      <c r="E210" s="160" t="s">
        <v>1</v>
      </c>
      <c r="F210" s="161" t="s">
        <v>292</v>
      </c>
      <c r="H210" s="162">
        <v>26</v>
      </c>
      <c r="I210" s="163"/>
      <c r="L210" s="159"/>
      <c r="M210" s="164"/>
      <c r="T210" s="165"/>
      <c r="AT210" s="160" t="s">
        <v>290</v>
      </c>
      <c r="AU210" s="160" t="s">
        <v>85</v>
      </c>
      <c r="AV210" s="13" t="s">
        <v>288</v>
      </c>
      <c r="AW210" s="13" t="s">
        <v>32</v>
      </c>
      <c r="AX210" s="13" t="s">
        <v>83</v>
      </c>
      <c r="AY210" s="160" t="s">
        <v>282</v>
      </c>
    </row>
    <row r="211" spans="2:65" s="1" customFormat="1" ht="16.5" customHeight="1" x14ac:dyDescent="0.2">
      <c r="B211" s="32"/>
      <c r="C211" s="179" t="s">
        <v>468</v>
      </c>
      <c r="D211" s="179" t="s">
        <v>1020</v>
      </c>
      <c r="E211" s="180" t="s">
        <v>6288</v>
      </c>
      <c r="F211" s="181" t="s">
        <v>6289</v>
      </c>
      <c r="G211" s="182" t="s">
        <v>613</v>
      </c>
      <c r="H211" s="183">
        <v>26</v>
      </c>
      <c r="I211" s="184"/>
      <c r="J211" s="185">
        <f>ROUND(I211*H211,2)</f>
        <v>0</v>
      </c>
      <c r="K211" s="186"/>
      <c r="L211" s="187"/>
      <c r="M211" s="188" t="s">
        <v>1</v>
      </c>
      <c r="N211" s="189" t="s">
        <v>41</v>
      </c>
      <c r="P211" s="147">
        <f>O211*H211</f>
        <v>0</v>
      </c>
      <c r="Q211" s="147">
        <v>0.10100000000000001</v>
      </c>
      <c r="R211" s="147">
        <f>Q211*H211</f>
        <v>2.6260000000000003</v>
      </c>
      <c r="S211" s="147">
        <v>0</v>
      </c>
      <c r="T211" s="148">
        <f>S211*H211</f>
        <v>0</v>
      </c>
      <c r="AR211" s="149" t="s">
        <v>350</v>
      </c>
      <c r="AT211" s="149" t="s">
        <v>1020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288</v>
      </c>
      <c r="BM211" s="149" t="s">
        <v>6290</v>
      </c>
    </row>
    <row r="212" spans="2:65" s="1" customFormat="1" ht="16.5" customHeight="1" x14ac:dyDescent="0.2">
      <c r="B212" s="32"/>
      <c r="C212" s="137" t="s">
        <v>476</v>
      </c>
      <c r="D212" s="137" t="s">
        <v>284</v>
      </c>
      <c r="E212" s="138" t="s">
        <v>1418</v>
      </c>
      <c r="F212" s="139" t="s">
        <v>1419</v>
      </c>
      <c r="G212" s="140" t="s">
        <v>613</v>
      </c>
      <c r="H212" s="141">
        <v>1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41</v>
      </c>
      <c r="P212" s="147">
        <f>O212*H212</f>
        <v>0</v>
      </c>
      <c r="Q212" s="147">
        <v>2.5000000000000001E-4</v>
      </c>
      <c r="R212" s="147">
        <f>Q212*H212</f>
        <v>2.5000000000000001E-4</v>
      </c>
      <c r="S212" s="147">
        <v>0</v>
      </c>
      <c r="T212" s="148">
        <f>S212*H212</f>
        <v>0</v>
      </c>
      <c r="AR212" s="149" t="s">
        <v>288</v>
      </c>
      <c r="AT212" s="149" t="s">
        <v>284</v>
      </c>
      <c r="AU212" s="149" t="s">
        <v>85</v>
      </c>
      <c r="AY212" s="17" t="s">
        <v>282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288</v>
      </c>
      <c r="BM212" s="149" t="s">
        <v>6291</v>
      </c>
    </row>
    <row r="213" spans="2:65" s="1" customFormat="1" ht="24.2" customHeight="1" x14ac:dyDescent="0.2">
      <c r="B213" s="32"/>
      <c r="C213" s="179" t="s">
        <v>482</v>
      </c>
      <c r="D213" s="179" t="s">
        <v>1020</v>
      </c>
      <c r="E213" s="180" t="s">
        <v>1422</v>
      </c>
      <c r="F213" s="181" t="s">
        <v>6292</v>
      </c>
      <c r="G213" s="182" t="s">
        <v>613</v>
      </c>
      <c r="H213" s="183">
        <v>1</v>
      </c>
      <c r="I213" s="184"/>
      <c r="J213" s="185">
        <f>ROUND(I213*H213,2)</f>
        <v>0</v>
      </c>
      <c r="K213" s="186"/>
      <c r="L213" s="187"/>
      <c r="M213" s="188" t="s">
        <v>1</v>
      </c>
      <c r="N213" s="189" t="s">
        <v>41</v>
      </c>
      <c r="P213" s="147">
        <f>O213*H213</f>
        <v>0</v>
      </c>
      <c r="Q213" s="147">
        <v>8.0000000000000002E-3</v>
      </c>
      <c r="R213" s="147">
        <f>Q213*H213</f>
        <v>8.0000000000000002E-3</v>
      </c>
      <c r="S213" s="147">
        <v>0</v>
      </c>
      <c r="T213" s="148">
        <f>S213*H213</f>
        <v>0</v>
      </c>
      <c r="AR213" s="149" t="s">
        <v>350</v>
      </c>
      <c r="AT213" s="149" t="s">
        <v>1020</v>
      </c>
      <c r="AU213" s="149" t="s">
        <v>85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288</v>
      </c>
      <c r="BM213" s="149" t="s">
        <v>6293</v>
      </c>
    </row>
    <row r="214" spans="2:65" s="11" customFormat="1" ht="22.9" customHeight="1" x14ac:dyDescent="0.2">
      <c r="B214" s="125"/>
      <c r="D214" s="126" t="s">
        <v>75</v>
      </c>
      <c r="E214" s="135" t="s">
        <v>1425</v>
      </c>
      <c r="F214" s="135" t="s">
        <v>1426</v>
      </c>
      <c r="I214" s="128"/>
      <c r="J214" s="136">
        <f>BK214</f>
        <v>0</v>
      </c>
      <c r="L214" s="125"/>
      <c r="M214" s="130"/>
      <c r="P214" s="131">
        <f>P215</f>
        <v>0</v>
      </c>
      <c r="R214" s="131">
        <f>R215</f>
        <v>0</v>
      </c>
      <c r="T214" s="132">
        <f>T215</f>
        <v>0</v>
      </c>
      <c r="AR214" s="126" t="s">
        <v>83</v>
      </c>
      <c r="AT214" s="133" t="s">
        <v>75</v>
      </c>
      <c r="AU214" s="133" t="s">
        <v>83</v>
      </c>
      <c r="AY214" s="126" t="s">
        <v>282</v>
      </c>
      <c r="BK214" s="134">
        <f>BK215</f>
        <v>0</v>
      </c>
    </row>
    <row r="215" spans="2:65" s="1" customFormat="1" ht="16.5" customHeight="1" x14ac:dyDescent="0.2">
      <c r="B215" s="32"/>
      <c r="C215" s="137" t="s">
        <v>487</v>
      </c>
      <c r="D215" s="137" t="s">
        <v>284</v>
      </c>
      <c r="E215" s="138" t="s">
        <v>6294</v>
      </c>
      <c r="F215" s="139" t="s">
        <v>6295</v>
      </c>
      <c r="G215" s="140" t="s">
        <v>376</v>
      </c>
      <c r="H215" s="141">
        <v>40.314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288</v>
      </c>
      <c r="AT215" s="149" t="s">
        <v>284</v>
      </c>
      <c r="AU215" s="149" t="s">
        <v>85</v>
      </c>
      <c r="AY215" s="17" t="s">
        <v>282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288</v>
      </c>
      <c r="BM215" s="149" t="s">
        <v>6296</v>
      </c>
    </row>
    <row r="216" spans="2:65" s="11" customFormat="1" ht="25.9" customHeight="1" x14ac:dyDescent="0.2">
      <c r="B216" s="125"/>
      <c r="D216" s="126" t="s">
        <v>75</v>
      </c>
      <c r="E216" s="127" t="s">
        <v>1431</v>
      </c>
      <c r="F216" s="127" t="s">
        <v>1432</v>
      </c>
      <c r="I216" s="128"/>
      <c r="J216" s="129">
        <f>BK216</f>
        <v>0</v>
      </c>
      <c r="L216" s="125"/>
      <c r="M216" s="130"/>
      <c r="P216" s="131">
        <f>P217+P228+P266+P292+P312+P323</f>
        <v>0</v>
      </c>
      <c r="R216" s="131">
        <f>R217+R228+R266+R292+R312+R323</f>
        <v>5.1338248499999999</v>
      </c>
      <c r="T216" s="132">
        <f>T217+T228+T266+T292+T312+T323</f>
        <v>0</v>
      </c>
      <c r="AR216" s="126" t="s">
        <v>85</v>
      </c>
      <c r="AT216" s="133" t="s">
        <v>75</v>
      </c>
      <c r="AU216" s="133" t="s">
        <v>76</v>
      </c>
      <c r="AY216" s="126" t="s">
        <v>282</v>
      </c>
      <c r="BK216" s="134">
        <f>BK217+BK228+BK266+BK292+BK312+BK323</f>
        <v>0</v>
      </c>
    </row>
    <row r="217" spans="2:65" s="11" customFormat="1" ht="22.9" customHeight="1" x14ac:dyDescent="0.2">
      <c r="B217" s="125"/>
      <c r="D217" s="126" t="s">
        <v>75</v>
      </c>
      <c r="E217" s="135" t="s">
        <v>1502</v>
      </c>
      <c r="F217" s="135" t="s">
        <v>1503</v>
      </c>
      <c r="I217" s="128"/>
      <c r="J217" s="136">
        <f>BK217</f>
        <v>0</v>
      </c>
      <c r="L217" s="125"/>
      <c r="M217" s="130"/>
      <c r="P217" s="131">
        <f>SUM(P218:P227)</f>
        <v>0</v>
      </c>
      <c r="R217" s="131">
        <f>SUM(R218:R227)</f>
        <v>0.326957</v>
      </c>
      <c r="T217" s="132">
        <f>SUM(T218:T227)</f>
        <v>0</v>
      </c>
      <c r="AR217" s="126" t="s">
        <v>85</v>
      </c>
      <c r="AT217" s="133" t="s">
        <v>75</v>
      </c>
      <c r="AU217" s="133" t="s">
        <v>83</v>
      </c>
      <c r="AY217" s="126" t="s">
        <v>282</v>
      </c>
      <c r="BK217" s="134">
        <f>SUM(BK218:BK227)</f>
        <v>0</v>
      </c>
    </row>
    <row r="218" spans="2:65" s="1" customFormat="1" ht="24.2" customHeight="1" x14ac:dyDescent="0.2">
      <c r="B218" s="32"/>
      <c r="C218" s="137" t="s">
        <v>493</v>
      </c>
      <c r="D218" s="137" t="s">
        <v>284</v>
      </c>
      <c r="E218" s="138" t="s">
        <v>1599</v>
      </c>
      <c r="F218" s="139" t="s">
        <v>1600</v>
      </c>
      <c r="G218" s="140" t="s">
        <v>287</v>
      </c>
      <c r="H218" s="141">
        <v>52.93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41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199</v>
      </c>
      <c r="AT218" s="149" t="s">
        <v>284</v>
      </c>
      <c r="AU218" s="149" t="s">
        <v>85</v>
      </c>
      <c r="AY218" s="17" t="s">
        <v>282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199</v>
      </c>
      <c r="BM218" s="149" t="s">
        <v>6297</v>
      </c>
    </row>
    <row r="219" spans="2:65" s="15" customFormat="1" x14ac:dyDescent="0.2">
      <c r="B219" s="173"/>
      <c r="D219" s="152" t="s">
        <v>290</v>
      </c>
      <c r="E219" s="174" t="s">
        <v>1</v>
      </c>
      <c r="F219" s="175" t="s">
        <v>6298</v>
      </c>
      <c r="H219" s="174" t="s">
        <v>1</v>
      </c>
      <c r="I219" s="176"/>
      <c r="L219" s="173"/>
      <c r="M219" s="177"/>
      <c r="T219" s="178"/>
      <c r="AT219" s="174" t="s">
        <v>290</v>
      </c>
      <c r="AU219" s="174" t="s">
        <v>85</v>
      </c>
      <c r="AV219" s="15" t="s">
        <v>83</v>
      </c>
      <c r="AW219" s="15" t="s">
        <v>32</v>
      </c>
      <c r="AX219" s="15" t="s">
        <v>76</v>
      </c>
      <c r="AY219" s="174" t="s">
        <v>282</v>
      </c>
    </row>
    <row r="220" spans="2:65" s="12" customFormat="1" x14ac:dyDescent="0.2">
      <c r="B220" s="151"/>
      <c r="D220" s="152" t="s">
        <v>290</v>
      </c>
      <c r="E220" s="153" t="s">
        <v>1</v>
      </c>
      <c r="F220" s="154" t="s">
        <v>6299</v>
      </c>
      <c r="H220" s="155">
        <v>52.93</v>
      </c>
      <c r="I220" s="156"/>
      <c r="L220" s="151"/>
      <c r="M220" s="157"/>
      <c r="T220" s="158"/>
      <c r="AT220" s="153" t="s">
        <v>290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282</v>
      </c>
    </row>
    <row r="221" spans="2:65" s="13" customFormat="1" x14ac:dyDescent="0.2">
      <c r="B221" s="159"/>
      <c r="D221" s="152" t="s">
        <v>290</v>
      </c>
      <c r="E221" s="160" t="s">
        <v>1</v>
      </c>
      <c r="F221" s="161" t="s">
        <v>292</v>
      </c>
      <c r="H221" s="162">
        <v>52.93</v>
      </c>
      <c r="I221" s="163"/>
      <c r="L221" s="159"/>
      <c r="M221" s="164"/>
      <c r="T221" s="165"/>
      <c r="AT221" s="160" t="s">
        <v>290</v>
      </c>
      <c r="AU221" s="160" t="s">
        <v>85</v>
      </c>
      <c r="AV221" s="13" t="s">
        <v>288</v>
      </c>
      <c r="AW221" s="13" t="s">
        <v>32</v>
      </c>
      <c r="AX221" s="13" t="s">
        <v>83</v>
      </c>
      <c r="AY221" s="160" t="s">
        <v>282</v>
      </c>
    </row>
    <row r="222" spans="2:65" s="1" customFormat="1" ht="37.9" customHeight="1" x14ac:dyDescent="0.2">
      <c r="B222" s="32"/>
      <c r="C222" s="179" t="s">
        <v>498</v>
      </c>
      <c r="D222" s="179" t="s">
        <v>1020</v>
      </c>
      <c r="E222" s="180" t="s">
        <v>1608</v>
      </c>
      <c r="F222" s="181" t="s">
        <v>1609</v>
      </c>
      <c r="G222" s="182" t="s">
        <v>287</v>
      </c>
      <c r="H222" s="183">
        <v>61.69</v>
      </c>
      <c r="I222" s="184"/>
      <c r="J222" s="185">
        <f>ROUND(I222*H222,2)</f>
        <v>0</v>
      </c>
      <c r="K222" s="186"/>
      <c r="L222" s="187"/>
      <c r="M222" s="188" t="s">
        <v>1</v>
      </c>
      <c r="N222" s="189" t="s">
        <v>41</v>
      </c>
      <c r="P222" s="147">
        <f>O222*H222</f>
        <v>0</v>
      </c>
      <c r="Q222" s="147">
        <v>5.3E-3</v>
      </c>
      <c r="R222" s="147">
        <f>Q222*H222</f>
        <v>0.326957</v>
      </c>
      <c r="S222" s="147">
        <v>0</v>
      </c>
      <c r="T222" s="148">
        <f>S222*H222</f>
        <v>0</v>
      </c>
      <c r="AR222" s="149" t="s">
        <v>498</v>
      </c>
      <c r="AT222" s="149" t="s">
        <v>1020</v>
      </c>
      <c r="AU222" s="149" t="s">
        <v>85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199</v>
      </c>
      <c r="BM222" s="149" t="s">
        <v>6300</v>
      </c>
    </row>
    <row r="223" spans="2:65" s="15" customFormat="1" x14ac:dyDescent="0.2">
      <c r="B223" s="173"/>
      <c r="D223" s="152" t="s">
        <v>290</v>
      </c>
      <c r="E223" s="174" t="s">
        <v>1</v>
      </c>
      <c r="F223" s="175" t="s">
        <v>6298</v>
      </c>
      <c r="H223" s="174" t="s">
        <v>1</v>
      </c>
      <c r="I223" s="176"/>
      <c r="L223" s="173"/>
      <c r="M223" s="177"/>
      <c r="T223" s="178"/>
      <c r="AT223" s="174" t="s">
        <v>290</v>
      </c>
      <c r="AU223" s="174" t="s">
        <v>85</v>
      </c>
      <c r="AV223" s="15" t="s">
        <v>83</v>
      </c>
      <c r="AW223" s="15" t="s">
        <v>32</v>
      </c>
      <c r="AX223" s="15" t="s">
        <v>76</v>
      </c>
      <c r="AY223" s="174" t="s">
        <v>282</v>
      </c>
    </row>
    <row r="224" spans="2:65" s="12" customFormat="1" x14ac:dyDescent="0.2">
      <c r="B224" s="151"/>
      <c r="D224" s="152" t="s">
        <v>290</v>
      </c>
      <c r="E224" s="153" t="s">
        <v>1</v>
      </c>
      <c r="F224" s="154" t="s">
        <v>6299</v>
      </c>
      <c r="H224" s="155">
        <v>52.93</v>
      </c>
      <c r="I224" s="156"/>
      <c r="L224" s="151"/>
      <c r="M224" s="157"/>
      <c r="T224" s="158"/>
      <c r="AT224" s="153" t="s">
        <v>290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282</v>
      </c>
    </row>
    <row r="225" spans="2:65" s="13" customFormat="1" x14ac:dyDescent="0.2">
      <c r="B225" s="159"/>
      <c r="D225" s="152" t="s">
        <v>290</v>
      </c>
      <c r="E225" s="160" t="s">
        <v>1</v>
      </c>
      <c r="F225" s="161" t="s">
        <v>292</v>
      </c>
      <c r="H225" s="162">
        <v>52.93</v>
      </c>
      <c r="I225" s="163"/>
      <c r="L225" s="159"/>
      <c r="M225" s="164"/>
      <c r="T225" s="165"/>
      <c r="AT225" s="160" t="s">
        <v>290</v>
      </c>
      <c r="AU225" s="160" t="s">
        <v>85</v>
      </c>
      <c r="AV225" s="13" t="s">
        <v>288</v>
      </c>
      <c r="AW225" s="13" t="s">
        <v>32</v>
      </c>
      <c r="AX225" s="13" t="s">
        <v>83</v>
      </c>
      <c r="AY225" s="160" t="s">
        <v>282</v>
      </c>
    </row>
    <row r="226" spans="2:65" s="12" customFormat="1" x14ac:dyDescent="0.2">
      <c r="B226" s="151"/>
      <c r="D226" s="152" t="s">
        <v>290</v>
      </c>
      <c r="F226" s="154" t="s">
        <v>6301</v>
      </c>
      <c r="H226" s="155">
        <v>61.69</v>
      </c>
      <c r="I226" s="156"/>
      <c r="L226" s="151"/>
      <c r="M226" s="157"/>
      <c r="T226" s="158"/>
      <c r="AT226" s="153" t="s">
        <v>290</v>
      </c>
      <c r="AU226" s="153" t="s">
        <v>85</v>
      </c>
      <c r="AV226" s="12" t="s">
        <v>85</v>
      </c>
      <c r="AW226" s="12" t="s">
        <v>4</v>
      </c>
      <c r="AX226" s="12" t="s">
        <v>83</v>
      </c>
      <c r="AY226" s="153" t="s">
        <v>282</v>
      </c>
    </row>
    <row r="227" spans="2:65" s="1" customFormat="1" ht="24.2" customHeight="1" x14ac:dyDescent="0.2">
      <c r="B227" s="32"/>
      <c r="C227" s="137" t="s">
        <v>503</v>
      </c>
      <c r="D227" s="137" t="s">
        <v>284</v>
      </c>
      <c r="E227" s="138" t="s">
        <v>6302</v>
      </c>
      <c r="F227" s="139" t="s">
        <v>6303</v>
      </c>
      <c r="G227" s="140" t="s">
        <v>376</v>
      </c>
      <c r="H227" s="141">
        <v>0.32700000000000001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199</v>
      </c>
      <c r="AT227" s="149" t="s">
        <v>284</v>
      </c>
      <c r="AU227" s="149" t="s">
        <v>85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199</v>
      </c>
      <c r="BM227" s="149" t="s">
        <v>6304</v>
      </c>
    </row>
    <row r="228" spans="2:65" s="11" customFormat="1" ht="22.9" customHeight="1" x14ac:dyDescent="0.2">
      <c r="B228" s="125"/>
      <c r="D228" s="126" t="s">
        <v>75</v>
      </c>
      <c r="E228" s="135" t="s">
        <v>1849</v>
      </c>
      <c r="F228" s="135" t="s">
        <v>1850</v>
      </c>
      <c r="I228" s="128"/>
      <c r="J228" s="136">
        <f>BK228</f>
        <v>0</v>
      </c>
      <c r="L228" s="125"/>
      <c r="M228" s="130"/>
      <c r="P228" s="131">
        <f>SUM(P229:P265)</f>
        <v>0</v>
      </c>
      <c r="R228" s="131">
        <f>SUM(R229:R265)</f>
        <v>2.2937501300000003</v>
      </c>
      <c r="T228" s="132">
        <f>SUM(T229:T265)</f>
        <v>0</v>
      </c>
      <c r="AR228" s="126" t="s">
        <v>85</v>
      </c>
      <c r="AT228" s="133" t="s">
        <v>75</v>
      </c>
      <c r="AU228" s="133" t="s">
        <v>83</v>
      </c>
      <c r="AY228" s="126" t="s">
        <v>282</v>
      </c>
      <c r="BK228" s="134">
        <f>SUM(BK229:BK265)</f>
        <v>0</v>
      </c>
    </row>
    <row r="229" spans="2:65" s="1" customFormat="1" ht="24.2" customHeight="1" x14ac:dyDescent="0.2">
      <c r="B229" s="32"/>
      <c r="C229" s="137" t="s">
        <v>508</v>
      </c>
      <c r="D229" s="137" t="s">
        <v>284</v>
      </c>
      <c r="E229" s="138" t="s">
        <v>6305</v>
      </c>
      <c r="F229" s="139" t="s">
        <v>6306</v>
      </c>
      <c r="G229" s="140" t="s">
        <v>471</v>
      </c>
      <c r="H229" s="141">
        <v>163.19999999999999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199</v>
      </c>
      <c r="AT229" s="149" t="s">
        <v>284</v>
      </c>
      <c r="AU229" s="149" t="s">
        <v>85</v>
      </c>
      <c r="AY229" s="17" t="s">
        <v>282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199</v>
      </c>
      <c r="BM229" s="149" t="s">
        <v>6307</v>
      </c>
    </row>
    <row r="230" spans="2:65" s="15" customFormat="1" x14ac:dyDescent="0.2">
      <c r="B230" s="173"/>
      <c r="D230" s="152" t="s">
        <v>290</v>
      </c>
      <c r="E230" s="174" t="s">
        <v>1</v>
      </c>
      <c r="F230" s="175" t="s">
        <v>6308</v>
      </c>
      <c r="H230" s="174" t="s">
        <v>1</v>
      </c>
      <c r="I230" s="176"/>
      <c r="L230" s="173"/>
      <c r="M230" s="177"/>
      <c r="T230" s="178"/>
      <c r="AT230" s="174" t="s">
        <v>290</v>
      </c>
      <c r="AU230" s="174" t="s">
        <v>85</v>
      </c>
      <c r="AV230" s="15" t="s">
        <v>83</v>
      </c>
      <c r="AW230" s="15" t="s">
        <v>32</v>
      </c>
      <c r="AX230" s="15" t="s">
        <v>76</v>
      </c>
      <c r="AY230" s="174" t="s">
        <v>282</v>
      </c>
    </row>
    <row r="231" spans="2:65" s="12" customFormat="1" x14ac:dyDescent="0.2">
      <c r="B231" s="151"/>
      <c r="D231" s="152" t="s">
        <v>290</v>
      </c>
      <c r="E231" s="153" t="s">
        <v>1</v>
      </c>
      <c r="F231" s="154" t="s">
        <v>6309</v>
      </c>
      <c r="H231" s="155">
        <v>163.19999999999999</v>
      </c>
      <c r="I231" s="156"/>
      <c r="L231" s="151"/>
      <c r="M231" s="157"/>
      <c r="T231" s="158"/>
      <c r="AT231" s="153" t="s">
        <v>290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282</v>
      </c>
    </row>
    <row r="232" spans="2:65" s="14" customFormat="1" x14ac:dyDescent="0.2">
      <c r="B232" s="166"/>
      <c r="D232" s="152" t="s">
        <v>290</v>
      </c>
      <c r="E232" s="167" t="s">
        <v>1</v>
      </c>
      <c r="F232" s="168" t="s">
        <v>306</v>
      </c>
      <c r="H232" s="169">
        <v>163.19999999999999</v>
      </c>
      <c r="I232" s="170"/>
      <c r="L232" s="166"/>
      <c r="M232" s="171"/>
      <c r="T232" s="172"/>
      <c r="AT232" s="167" t="s">
        <v>290</v>
      </c>
      <c r="AU232" s="167" t="s">
        <v>85</v>
      </c>
      <c r="AV232" s="14" t="s">
        <v>105</v>
      </c>
      <c r="AW232" s="14" t="s">
        <v>32</v>
      </c>
      <c r="AX232" s="14" t="s">
        <v>76</v>
      </c>
      <c r="AY232" s="167" t="s">
        <v>282</v>
      </c>
    </row>
    <row r="233" spans="2:65" s="13" customFormat="1" x14ac:dyDescent="0.2">
      <c r="B233" s="159"/>
      <c r="D233" s="152" t="s">
        <v>290</v>
      </c>
      <c r="E233" s="160" t="s">
        <v>1</v>
      </c>
      <c r="F233" s="161" t="s">
        <v>292</v>
      </c>
      <c r="H233" s="162">
        <v>163.19999999999999</v>
      </c>
      <c r="I233" s="163"/>
      <c r="L233" s="159"/>
      <c r="M233" s="164"/>
      <c r="T233" s="165"/>
      <c r="AT233" s="160" t="s">
        <v>290</v>
      </c>
      <c r="AU233" s="160" t="s">
        <v>85</v>
      </c>
      <c r="AV233" s="13" t="s">
        <v>288</v>
      </c>
      <c r="AW233" s="13" t="s">
        <v>32</v>
      </c>
      <c r="AX233" s="13" t="s">
        <v>83</v>
      </c>
      <c r="AY233" s="160" t="s">
        <v>282</v>
      </c>
    </row>
    <row r="234" spans="2:65" s="1" customFormat="1" ht="16.5" customHeight="1" x14ac:dyDescent="0.2">
      <c r="B234" s="32"/>
      <c r="C234" s="179" t="s">
        <v>513</v>
      </c>
      <c r="D234" s="179" t="s">
        <v>1020</v>
      </c>
      <c r="E234" s="180" t="s">
        <v>6310</v>
      </c>
      <c r="F234" s="181" t="s">
        <v>6311</v>
      </c>
      <c r="G234" s="182" t="s">
        <v>295</v>
      </c>
      <c r="H234" s="183">
        <v>1.7949999999999999</v>
      </c>
      <c r="I234" s="184"/>
      <c r="J234" s="185">
        <f>ROUND(I234*H234,2)</f>
        <v>0</v>
      </c>
      <c r="K234" s="186"/>
      <c r="L234" s="187"/>
      <c r="M234" s="188" t="s">
        <v>1</v>
      </c>
      <c r="N234" s="189" t="s">
        <v>41</v>
      </c>
      <c r="P234" s="147">
        <f>O234*H234</f>
        <v>0</v>
      </c>
      <c r="Q234" s="147">
        <v>0.55000000000000004</v>
      </c>
      <c r="R234" s="147">
        <f>Q234*H234</f>
        <v>0.98725000000000007</v>
      </c>
      <c r="S234" s="147">
        <v>0</v>
      </c>
      <c r="T234" s="148">
        <f>S234*H234</f>
        <v>0</v>
      </c>
      <c r="AR234" s="149" t="s">
        <v>498</v>
      </c>
      <c r="AT234" s="149" t="s">
        <v>1020</v>
      </c>
      <c r="AU234" s="149" t="s">
        <v>85</v>
      </c>
      <c r="AY234" s="17" t="s">
        <v>282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199</v>
      </c>
      <c r="BM234" s="149" t="s">
        <v>6312</v>
      </c>
    </row>
    <row r="235" spans="2:65" s="15" customFormat="1" x14ac:dyDescent="0.2">
      <c r="B235" s="173"/>
      <c r="D235" s="152" t="s">
        <v>290</v>
      </c>
      <c r="E235" s="174" t="s">
        <v>1</v>
      </c>
      <c r="F235" s="175" t="s">
        <v>6308</v>
      </c>
      <c r="H235" s="174" t="s">
        <v>1</v>
      </c>
      <c r="I235" s="176"/>
      <c r="L235" s="173"/>
      <c r="M235" s="177"/>
      <c r="T235" s="178"/>
      <c r="AT235" s="174" t="s">
        <v>290</v>
      </c>
      <c r="AU235" s="174" t="s">
        <v>85</v>
      </c>
      <c r="AV235" s="15" t="s">
        <v>83</v>
      </c>
      <c r="AW235" s="15" t="s">
        <v>32</v>
      </c>
      <c r="AX235" s="15" t="s">
        <v>76</v>
      </c>
      <c r="AY235" s="174" t="s">
        <v>282</v>
      </c>
    </row>
    <row r="236" spans="2:65" s="12" customFormat="1" x14ac:dyDescent="0.2">
      <c r="B236" s="151"/>
      <c r="D236" s="152" t="s">
        <v>290</v>
      </c>
      <c r="E236" s="153" t="s">
        <v>1</v>
      </c>
      <c r="F236" s="154" t="s">
        <v>6313</v>
      </c>
      <c r="H236" s="155">
        <v>1.6319999999999999</v>
      </c>
      <c r="I236" s="156"/>
      <c r="L236" s="151"/>
      <c r="M236" s="157"/>
      <c r="T236" s="158"/>
      <c r="AT236" s="153" t="s">
        <v>290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282</v>
      </c>
    </row>
    <row r="237" spans="2:65" s="14" customFormat="1" x14ac:dyDescent="0.2">
      <c r="B237" s="166"/>
      <c r="D237" s="152" t="s">
        <v>290</v>
      </c>
      <c r="E237" s="167" t="s">
        <v>1</v>
      </c>
      <c r="F237" s="168" t="s">
        <v>306</v>
      </c>
      <c r="H237" s="169">
        <v>1.6319999999999999</v>
      </c>
      <c r="I237" s="170"/>
      <c r="L237" s="166"/>
      <c r="M237" s="171"/>
      <c r="T237" s="172"/>
      <c r="AT237" s="167" t="s">
        <v>290</v>
      </c>
      <c r="AU237" s="167" t="s">
        <v>85</v>
      </c>
      <c r="AV237" s="14" t="s">
        <v>105</v>
      </c>
      <c r="AW237" s="14" t="s">
        <v>32</v>
      </c>
      <c r="AX237" s="14" t="s">
        <v>76</v>
      </c>
      <c r="AY237" s="167" t="s">
        <v>282</v>
      </c>
    </row>
    <row r="238" spans="2:65" s="13" customFormat="1" x14ac:dyDescent="0.2">
      <c r="B238" s="159"/>
      <c r="D238" s="152" t="s">
        <v>290</v>
      </c>
      <c r="E238" s="160" t="s">
        <v>1</v>
      </c>
      <c r="F238" s="161" t="s">
        <v>292</v>
      </c>
      <c r="H238" s="162">
        <v>1.6319999999999999</v>
      </c>
      <c r="I238" s="163"/>
      <c r="L238" s="159"/>
      <c r="M238" s="164"/>
      <c r="T238" s="165"/>
      <c r="AT238" s="160" t="s">
        <v>290</v>
      </c>
      <c r="AU238" s="160" t="s">
        <v>85</v>
      </c>
      <c r="AV238" s="13" t="s">
        <v>288</v>
      </c>
      <c r="AW238" s="13" t="s">
        <v>32</v>
      </c>
      <c r="AX238" s="13" t="s">
        <v>83</v>
      </c>
      <c r="AY238" s="160" t="s">
        <v>282</v>
      </c>
    </row>
    <row r="239" spans="2:65" s="12" customFormat="1" x14ac:dyDescent="0.2">
      <c r="B239" s="151"/>
      <c r="D239" s="152" t="s">
        <v>290</v>
      </c>
      <c r="F239" s="154" t="s">
        <v>6314</v>
      </c>
      <c r="H239" s="155">
        <v>1.7949999999999999</v>
      </c>
      <c r="I239" s="156"/>
      <c r="L239" s="151"/>
      <c r="M239" s="157"/>
      <c r="T239" s="158"/>
      <c r="AT239" s="153" t="s">
        <v>290</v>
      </c>
      <c r="AU239" s="153" t="s">
        <v>85</v>
      </c>
      <c r="AV239" s="12" t="s">
        <v>85</v>
      </c>
      <c r="AW239" s="12" t="s">
        <v>4</v>
      </c>
      <c r="AX239" s="12" t="s">
        <v>83</v>
      </c>
      <c r="AY239" s="153" t="s">
        <v>282</v>
      </c>
    </row>
    <row r="240" spans="2:65" s="1" customFormat="1" ht="24.2" customHeight="1" x14ac:dyDescent="0.2">
      <c r="B240" s="32"/>
      <c r="C240" s="137" t="s">
        <v>518</v>
      </c>
      <c r="D240" s="137" t="s">
        <v>284</v>
      </c>
      <c r="E240" s="138" t="s">
        <v>6315</v>
      </c>
      <c r="F240" s="139" t="s">
        <v>6316</v>
      </c>
      <c r="G240" s="140" t="s">
        <v>295</v>
      </c>
      <c r="H240" s="141">
        <v>1.7949999999999999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1.2659999999999999E-2</v>
      </c>
      <c r="R240" s="147">
        <f>Q240*H240</f>
        <v>2.2724699999999997E-2</v>
      </c>
      <c r="S240" s="147">
        <v>0</v>
      </c>
      <c r="T240" s="148">
        <f>S240*H240</f>
        <v>0</v>
      </c>
      <c r="AR240" s="149" t="s">
        <v>199</v>
      </c>
      <c r="AT240" s="149" t="s">
        <v>284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199</v>
      </c>
      <c r="BM240" s="149" t="s">
        <v>6317</v>
      </c>
    </row>
    <row r="241" spans="2:65" s="12" customFormat="1" x14ac:dyDescent="0.2">
      <c r="B241" s="151"/>
      <c r="D241" s="152" t="s">
        <v>290</v>
      </c>
      <c r="E241" s="153" t="s">
        <v>1</v>
      </c>
      <c r="F241" s="154" t="s">
        <v>6318</v>
      </c>
      <c r="H241" s="155">
        <v>1.7949999999999999</v>
      </c>
      <c r="I241" s="156"/>
      <c r="L241" s="151"/>
      <c r="M241" s="157"/>
      <c r="T241" s="158"/>
      <c r="AT241" s="153" t="s">
        <v>290</v>
      </c>
      <c r="AU241" s="153" t="s">
        <v>85</v>
      </c>
      <c r="AV241" s="12" t="s">
        <v>85</v>
      </c>
      <c r="AW241" s="12" t="s">
        <v>32</v>
      </c>
      <c r="AX241" s="12" t="s">
        <v>76</v>
      </c>
      <c r="AY241" s="153" t="s">
        <v>282</v>
      </c>
    </row>
    <row r="242" spans="2:65" s="13" customFormat="1" x14ac:dyDescent="0.2">
      <c r="B242" s="159"/>
      <c r="D242" s="152" t="s">
        <v>290</v>
      </c>
      <c r="E242" s="160" t="s">
        <v>1</v>
      </c>
      <c r="F242" s="161" t="s">
        <v>292</v>
      </c>
      <c r="H242" s="162">
        <v>1.7949999999999999</v>
      </c>
      <c r="I242" s="163"/>
      <c r="L242" s="159"/>
      <c r="M242" s="164"/>
      <c r="T242" s="165"/>
      <c r="AT242" s="160" t="s">
        <v>290</v>
      </c>
      <c r="AU242" s="160" t="s">
        <v>85</v>
      </c>
      <c r="AV242" s="13" t="s">
        <v>288</v>
      </c>
      <c r="AW242" s="13" t="s">
        <v>32</v>
      </c>
      <c r="AX242" s="13" t="s">
        <v>83</v>
      </c>
      <c r="AY242" s="160" t="s">
        <v>282</v>
      </c>
    </row>
    <row r="243" spans="2:65" s="1" customFormat="1" ht="24.2" customHeight="1" x14ac:dyDescent="0.2">
      <c r="B243" s="32"/>
      <c r="C243" s="137" t="s">
        <v>523</v>
      </c>
      <c r="D243" s="137" t="s">
        <v>284</v>
      </c>
      <c r="E243" s="138" t="s">
        <v>1852</v>
      </c>
      <c r="F243" s="139" t="s">
        <v>1853</v>
      </c>
      <c r="G243" s="140" t="s">
        <v>471</v>
      </c>
      <c r="H243" s="141">
        <v>87.1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199</v>
      </c>
      <c r="AT243" s="149" t="s">
        <v>284</v>
      </c>
      <c r="AU243" s="149" t="s">
        <v>85</v>
      </c>
      <c r="AY243" s="17" t="s">
        <v>282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199</v>
      </c>
      <c r="BM243" s="149" t="s">
        <v>6319</v>
      </c>
    </row>
    <row r="244" spans="2:65" s="15" customFormat="1" x14ac:dyDescent="0.2">
      <c r="B244" s="173"/>
      <c r="D244" s="152" t="s">
        <v>290</v>
      </c>
      <c r="E244" s="174" t="s">
        <v>1</v>
      </c>
      <c r="F244" s="175" t="s">
        <v>6320</v>
      </c>
      <c r="H244" s="174" t="s">
        <v>1</v>
      </c>
      <c r="I244" s="176"/>
      <c r="L244" s="173"/>
      <c r="M244" s="177"/>
      <c r="T244" s="178"/>
      <c r="AT244" s="174" t="s">
        <v>290</v>
      </c>
      <c r="AU244" s="174" t="s">
        <v>85</v>
      </c>
      <c r="AV244" s="15" t="s">
        <v>83</v>
      </c>
      <c r="AW244" s="15" t="s">
        <v>32</v>
      </c>
      <c r="AX244" s="15" t="s">
        <v>76</v>
      </c>
      <c r="AY244" s="174" t="s">
        <v>282</v>
      </c>
    </row>
    <row r="245" spans="2:65" s="12" customFormat="1" x14ac:dyDescent="0.2">
      <c r="B245" s="151"/>
      <c r="D245" s="152" t="s">
        <v>290</v>
      </c>
      <c r="E245" s="153" t="s">
        <v>1</v>
      </c>
      <c r="F245" s="154" t="s">
        <v>6321</v>
      </c>
      <c r="H245" s="155">
        <v>87.1</v>
      </c>
      <c r="I245" s="156"/>
      <c r="L245" s="151"/>
      <c r="M245" s="157"/>
      <c r="T245" s="158"/>
      <c r="AT245" s="153" t="s">
        <v>290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282</v>
      </c>
    </row>
    <row r="246" spans="2:65" s="14" customFormat="1" x14ac:dyDescent="0.2">
      <c r="B246" s="166"/>
      <c r="D246" s="152" t="s">
        <v>290</v>
      </c>
      <c r="E246" s="167" t="s">
        <v>1</v>
      </c>
      <c r="F246" s="168" t="s">
        <v>306</v>
      </c>
      <c r="H246" s="169">
        <v>87.1</v>
      </c>
      <c r="I246" s="170"/>
      <c r="L246" s="166"/>
      <c r="M246" s="171"/>
      <c r="T246" s="172"/>
      <c r="AT246" s="167" t="s">
        <v>290</v>
      </c>
      <c r="AU246" s="167" t="s">
        <v>85</v>
      </c>
      <c r="AV246" s="14" t="s">
        <v>105</v>
      </c>
      <c r="AW246" s="14" t="s">
        <v>32</v>
      </c>
      <c r="AX246" s="14" t="s">
        <v>76</v>
      </c>
      <c r="AY246" s="167" t="s">
        <v>282</v>
      </c>
    </row>
    <row r="247" spans="2:65" s="13" customFormat="1" x14ac:dyDescent="0.2">
      <c r="B247" s="159"/>
      <c r="D247" s="152" t="s">
        <v>290</v>
      </c>
      <c r="E247" s="160" t="s">
        <v>1</v>
      </c>
      <c r="F247" s="161" t="s">
        <v>292</v>
      </c>
      <c r="H247" s="162">
        <v>87.1</v>
      </c>
      <c r="I247" s="163"/>
      <c r="L247" s="159"/>
      <c r="M247" s="164"/>
      <c r="T247" s="165"/>
      <c r="AT247" s="160" t="s">
        <v>290</v>
      </c>
      <c r="AU247" s="160" t="s">
        <v>85</v>
      </c>
      <c r="AV247" s="13" t="s">
        <v>288</v>
      </c>
      <c r="AW247" s="13" t="s">
        <v>32</v>
      </c>
      <c r="AX247" s="13" t="s">
        <v>83</v>
      </c>
      <c r="AY247" s="160" t="s">
        <v>282</v>
      </c>
    </row>
    <row r="248" spans="2:65" s="1" customFormat="1" ht="16.5" customHeight="1" x14ac:dyDescent="0.2">
      <c r="B248" s="32"/>
      <c r="C248" s="179" t="s">
        <v>528</v>
      </c>
      <c r="D248" s="179" t="s">
        <v>1020</v>
      </c>
      <c r="E248" s="180" t="s">
        <v>1880</v>
      </c>
      <c r="F248" s="181" t="s">
        <v>1881</v>
      </c>
      <c r="G248" s="182" t="s">
        <v>295</v>
      </c>
      <c r="H248" s="183">
        <v>0.78400000000000003</v>
      </c>
      <c r="I248" s="184"/>
      <c r="J248" s="185">
        <f>ROUND(I248*H248,2)</f>
        <v>0</v>
      </c>
      <c r="K248" s="186"/>
      <c r="L248" s="187"/>
      <c r="M248" s="188" t="s">
        <v>1</v>
      </c>
      <c r="N248" s="189" t="s">
        <v>41</v>
      </c>
      <c r="P248" s="147">
        <f>O248*H248</f>
        <v>0</v>
      </c>
      <c r="Q248" s="147">
        <v>0.55000000000000004</v>
      </c>
      <c r="R248" s="147">
        <f>Q248*H248</f>
        <v>0.43120000000000003</v>
      </c>
      <c r="S248" s="147">
        <v>0</v>
      </c>
      <c r="T248" s="148">
        <f>S248*H248</f>
        <v>0</v>
      </c>
      <c r="AR248" s="149" t="s">
        <v>498</v>
      </c>
      <c r="AT248" s="149" t="s">
        <v>1020</v>
      </c>
      <c r="AU248" s="149" t="s">
        <v>85</v>
      </c>
      <c r="AY248" s="17" t="s">
        <v>282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199</v>
      </c>
      <c r="BM248" s="149" t="s">
        <v>6322</v>
      </c>
    </row>
    <row r="249" spans="2:65" s="15" customFormat="1" x14ac:dyDescent="0.2">
      <c r="B249" s="173"/>
      <c r="D249" s="152" t="s">
        <v>290</v>
      </c>
      <c r="E249" s="174" t="s">
        <v>1</v>
      </c>
      <c r="F249" s="175" t="s">
        <v>6320</v>
      </c>
      <c r="H249" s="174" t="s">
        <v>1</v>
      </c>
      <c r="I249" s="176"/>
      <c r="L249" s="173"/>
      <c r="M249" s="177"/>
      <c r="T249" s="178"/>
      <c r="AT249" s="174" t="s">
        <v>290</v>
      </c>
      <c r="AU249" s="174" t="s">
        <v>85</v>
      </c>
      <c r="AV249" s="15" t="s">
        <v>83</v>
      </c>
      <c r="AW249" s="15" t="s">
        <v>32</v>
      </c>
      <c r="AX249" s="15" t="s">
        <v>76</v>
      </c>
      <c r="AY249" s="174" t="s">
        <v>282</v>
      </c>
    </row>
    <row r="250" spans="2:65" s="12" customFormat="1" x14ac:dyDescent="0.2">
      <c r="B250" s="151"/>
      <c r="D250" s="152" t="s">
        <v>290</v>
      </c>
      <c r="E250" s="153" t="s">
        <v>1</v>
      </c>
      <c r="F250" s="154" t="s">
        <v>6323</v>
      </c>
      <c r="H250" s="155">
        <v>0.78400000000000003</v>
      </c>
      <c r="I250" s="156"/>
      <c r="L250" s="151"/>
      <c r="M250" s="157"/>
      <c r="T250" s="158"/>
      <c r="AT250" s="153" t="s">
        <v>290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282</v>
      </c>
    </row>
    <row r="251" spans="2:65" s="14" customFormat="1" x14ac:dyDescent="0.2">
      <c r="B251" s="166"/>
      <c r="D251" s="152" t="s">
        <v>290</v>
      </c>
      <c r="E251" s="167" t="s">
        <v>1</v>
      </c>
      <c r="F251" s="168" t="s">
        <v>306</v>
      </c>
      <c r="H251" s="169">
        <v>0.78400000000000003</v>
      </c>
      <c r="I251" s="170"/>
      <c r="L251" s="166"/>
      <c r="M251" s="171"/>
      <c r="T251" s="172"/>
      <c r="AT251" s="167" t="s">
        <v>290</v>
      </c>
      <c r="AU251" s="167" t="s">
        <v>85</v>
      </c>
      <c r="AV251" s="14" t="s">
        <v>105</v>
      </c>
      <c r="AW251" s="14" t="s">
        <v>32</v>
      </c>
      <c r="AX251" s="14" t="s">
        <v>76</v>
      </c>
      <c r="AY251" s="167" t="s">
        <v>282</v>
      </c>
    </row>
    <row r="252" spans="2:65" s="13" customFormat="1" x14ac:dyDescent="0.2">
      <c r="B252" s="159"/>
      <c r="D252" s="152" t="s">
        <v>290</v>
      </c>
      <c r="E252" s="160" t="s">
        <v>1</v>
      </c>
      <c r="F252" s="161" t="s">
        <v>292</v>
      </c>
      <c r="H252" s="162">
        <v>0.78400000000000003</v>
      </c>
      <c r="I252" s="163"/>
      <c r="L252" s="159"/>
      <c r="M252" s="164"/>
      <c r="T252" s="165"/>
      <c r="AT252" s="160" t="s">
        <v>290</v>
      </c>
      <c r="AU252" s="160" t="s">
        <v>85</v>
      </c>
      <c r="AV252" s="13" t="s">
        <v>288</v>
      </c>
      <c r="AW252" s="13" t="s">
        <v>32</v>
      </c>
      <c r="AX252" s="13" t="s">
        <v>83</v>
      </c>
      <c r="AY252" s="160" t="s">
        <v>282</v>
      </c>
    </row>
    <row r="253" spans="2:65" s="1" customFormat="1" ht="24.2" customHeight="1" x14ac:dyDescent="0.2">
      <c r="B253" s="32"/>
      <c r="C253" s="137" t="s">
        <v>539</v>
      </c>
      <c r="D253" s="137" t="s">
        <v>284</v>
      </c>
      <c r="E253" s="138" t="s">
        <v>1890</v>
      </c>
      <c r="F253" s="139" t="s">
        <v>1891</v>
      </c>
      <c r="G253" s="140" t="s">
        <v>287</v>
      </c>
      <c r="H253" s="141">
        <v>52.93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199</v>
      </c>
      <c r="AT253" s="149" t="s">
        <v>284</v>
      </c>
      <c r="AU253" s="149" t="s">
        <v>85</v>
      </c>
      <c r="AY253" s="17" t="s">
        <v>282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199</v>
      </c>
      <c r="BM253" s="149" t="s">
        <v>6324</v>
      </c>
    </row>
    <row r="254" spans="2:65" s="15" customFormat="1" x14ac:dyDescent="0.2">
      <c r="B254" s="173"/>
      <c r="D254" s="152" t="s">
        <v>290</v>
      </c>
      <c r="E254" s="174" t="s">
        <v>1</v>
      </c>
      <c r="F254" s="175" t="s">
        <v>6298</v>
      </c>
      <c r="H254" s="174" t="s">
        <v>1</v>
      </c>
      <c r="I254" s="176"/>
      <c r="L254" s="173"/>
      <c r="M254" s="177"/>
      <c r="T254" s="178"/>
      <c r="AT254" s="174" t="s">
        <v>290</v>
      </c>
      <c r="AU254" s="174" t="s">
        <v>85</v>
      </c>
      <c r="AV254" s="15" t="s">
        <v>83</v>
      </c>
      <c r="AW254" s="15" t="s">
        <v>32</v>
      </c>
      <c r="AX254" s="15" t="s">
        <v>76</v>
      </c>
      <c r="AY254" s="174" t="s">
        <v>282</v>
      </c>
    </row>
    <row r="255" spans="2:65" s="12" customFormat="1" x14ac:dyDescent="0.2">
      <c r="B255" s="151"/>
      <c r="D255" s="152" t="s">
        <v>290</v>
      </c>
      <c r="E255" s="153" t="s">
        <v>1</v>
      </c>
      <c r="F255" s="154" t="s">
        <v>6299</v>
      </c>
      <c r="H255" s="155">
        <v>52.93</v>
      </c>
      <c r="I255" s="156"/>
      <c r="L255" s="151"/>
      <c r="M255" s="157"/>
      <c r="T255" s="158"/>
      <c r="AT255" s="153" t="s">
        <v>290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282</v>
      </c>
    </row>
    <row r="256" spans="2:65" s="13" customFormat="1" x14ac:dyDescent="0.2">
      <c r="B256" s="159"/>
      <c r="D256" s="152" t="s">
        <v>290</v>
      </c>
      <c r="E256" s="160" t="s">
        <v>1</v>
      </c>
      <c r="F256" s="161" t="s">
        <v>292</v>
      </c>
      <c r="H256" s="162">
        <v>52.93</v>
      </c>
      <c r="I256" s="163"/>
      <c r="L256" s="159"/>
      <c r="M256" s="164"/>
      <c r="T256" s="165"/>
      <c r="AT256" s="160" t="s">
        <v>290</v>
      </c>
      <c r="AU256" s="160" t="s">
        <v>85</v>
      </c>
      <c r="AV256" s="13" t="s">
        <v>288</v>
      </c>
      <c r="AW256" s="13" t="s">
        <v>32</v>
      </c>
      <c r="AX256" s="13" t="s">
        <v>83</v>
      </c>
      <c r="AY256" s="160" t="s">
        <v>282</v>
      </c>
    </row>
    <row r="257" spans="2:65" s="1" customFormat="1" ht="16.5" customHeight="1" x14ac:dyDescent="0.2">
      <c r="B257" s="32"/>
      <c r="C257" s="179" t="s">
        <v>545</v>
      </c>
      <c r="D257" s="179" t="s">
        <v>1020</v>
      </c>
      <c r="E257" s="180" t="s">
        <v>1894</v>
      </c>
      <c r="F257" s="181" t="s">
        <v>1895</v>
      </c>
      <c r="G257" s="182" t="s">
        <v>295</v>
      </c>
      <c r="H257" s="183">
        <v>1.4550000000000001</v>
      </c>
      <c r="I257" s="184"/>
      <c r="J257" s="185">
        <f>ROUND(I257*H257,2)</f>
        <v>0</v>
      </c>
      <c r="K257" s="186"/>
      <c r="L257" s="187"/>
      <c r="M257" s="188" t="s">
        <v>1</v>
      </c>
      <c r="N257" s="189" t="s">
        <v>41</v>
      </c>
      <c r="P257" s="147">
        <f>O257*H257</f>
        <v>0</v>
      </c>
      <c r="Q257" s="147">
        <v>0.55000000000000004</v>
      </c>
      <c r="R257" s="147">
        <f>Q257*H257</f>
        <v>0.80025000000000013</v>
      </c>
      <c r="S257" s="147">
        <v>0</v>
      </c>
      <c r="T257" s="148">
        <f>S257*H257</f>
        <v>0</v>
      </c>
      <c r="AR257" s="149" t="s">
        <v>498</v>
      </c>
      <c r="AT257" s="149" t="s">
        <v>1020</v>
      </c>
      <c r="AU257" s="149" t="s">
        <v>85</v>
      </c>
      <c r="AY257" s="17" t="s">
        <v>282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199</v>
      </c>
      <c r="BM257" s="149" t="s">
        <v>6325</v>
      </c>
    </row>
    <row r="258" spans="2:65" s="15" customFormat="1" x14ac:dyDescent="0.2">
      <c r="B258" s="173"/>
      <c r="D258" s="152" t="s">
        <v>290</v>
      </c>
      <c r="E258" s="174" t="s">
        <v>1</v>
      </c>
      <c r="F258" s="175" t="s">
        <v>6298</v>
      </c>
      <c r="H258" s="174" t="s">
        <v>1</v>
      </c>
      <c r="I258" s="176"/>
      <c r="L258" s="173"/>
      <c r="M258" s="177"/>
      <c r="T258" s="178"/>
      <c r="AT258" s="174" t="s">
        <v>290</v>
      </c>
      <c r="AU258" s="174" t="s">
        <v>85</v>
      </c>
      <c r="AV258" s="15" t="s">
        <v>83</v>
      </c>
      <c r="AW258" s="15" t="s">
        <v>32</v>
      </c>
      <c r="AX258" s="15" t="s">
        <v>76</v>
      </c>
      <c r="AY258" s="174" t="s">
        <v>282</v>
      </c>
    </row>
    <row r="259" spans="2:65" s="12" customFormat="1" x14ac:dyDescent="0.2">
      <c r="B259" s="151"/>
      <c r="D259" s="152" t="s">
        <v>290</v>
      </c>
      <c r="E259" s="153" t="s">
        <v>1</v>
      </c>
      <c r="F259" s="154" t="s">
        <v>6326</v>
      </c>
      <c r="H259" s="155">
        <v>1.323</v>
      </c>
      <c r="I259" s="156"/>
      <c r="L259" s="151"/>
      <c r="M259" s="157"/>
      <c r="T259" s="158"/>
      <c r="AT259" s="153" t="s">
        <v>290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282</v>
      </c>
    </row>
    <row r="260" spans="2:65" s="13" customFormat="1" x14ac:dyDescent="0.2">
      <c r="B260" s="159"/>
      <c r="D260" s="152" t="s">
        <v>290</v>
      </c>
      <c r="E260" s="160" t="s">
        <v>1</v>
      </c>
      <c r="F260" s="161" t="s">
        <v>292</v>
      </c>
      <c r="H260" s="162">
        <v>1.323</v>
      </c>
      <c r="I260" s="163"/>
      <c r="L260" s="159"/>
      <c r="M260" s="164"/>
      <c r="T260" s="165"/>
      <c r="AT260" s="160" t="s">
        <v>290</v>
      </c>
      <c r="AU260" s="160" t="s">
        <v>85</v>
      </c>
      <c r="AV260" s="13" t="s">
        <v>288</v>
      </c>
      <c r="AW260" s="13" t="s">
        <v>32</v>
      </c>
      <c r="AX260" s="13" t="s">
        <v>83</v>
      </c>
      <c r="AY260" s="160" t="s">
        <v>282</v>
      </c>
    </row>
    <row r="261" spans="2:65" s="12" customFormat="1" x14ac:dyDescent="0.2">
      <c r="B261" s="151"/>
      <c r="D261" s="152" t="s">
        <v>290</v>
      </c>
      <c r="F261" s="154" t="s">
        <v>6327</v>
      </c>
      <c r="H261" s="155">
        <v>1.4550000000000001</v>
      </c>
      <c r="I261" s="156"/>
      <c r="L261" s="151"/>
      <c r="M261" s="157"/>
      <c r="T261" s="158"/>
      <c r="AT261" s="153" t="s">
        <v>290</v>
      </c>
      <c r="AU261" s="153" t="s">
        <v>85</v>
      </c>
      <c r="AV261" s="12" t="s">
        <v>85</v>
      </c>
      <c r="AW261" s="12" t="s">
        <v>4</v>
      </c>
      <c r="AX261" s="12" t="s">
        <v>83</v>
      </c>
      <c r="AY261" s="153" t="s">
        <v>282</v>
      </c>
    </row>
    <row r="262" spans="2:65" s="1" customFormat="1" ht="24.2" customHeight="1" x14ac:dyDescent="0.2">
      <c r="B262" s="32"/>
      <c r="C262" s="137" t="s">
        <v>550</v>
      </c>
      <c r="D262" s="137" t="s">
        <v>284</v>
      </c>
      <c r="E262" s="138" t="s">
        <v>1937</v>
      </c>
      <c r="F262" s="139" t="s">
        <v>1938</v>
      </c>
      <c r="G262" s="140" t="s">
        <v>295</v>
      </c>
      <c r="H262" s="141">
        <v>2.2389999999999999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41</v>
      </c>
      <c r="P262" s="147">
        <f>O262*H262</f>
        <v>0</v>
      </c>
      <c r="Q262" s="147">
        <v>2.3369999999999998E-2</v>
      </c>
      <c r="R262" s="147">
        <f>Q262*H262</f>
        <v>5.2325429999999992E-2</v>
      </c>
      <c r="S262" s="147">
        <v>0</v>
      </c>
      <c r="T262" s="148">
        <f>S262*H262</f>
        <v>0</v>
      </c>
      <c r="AR262" s="149" t="s">
        <v>199</v>
      </c>
      <c r="AT262" s="149" t="s">
        <v>284</v>
      </c>
      <c r="AU262" s="149" t="s">
        <v>85</v>
      </c>
      <c r="AY262" s="17" t="s">
        <v>282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199</v>
      </c>
      <c r="BM262" s="149" t="s">
        <v>6328</v>
      </c>
    </row>
    <row r="263" spans="2:65" s="12" customFormat="1" x14ac:dyDescent="0.2">
      <c r="B263" s="151"/>
      <c r="D263" s="152" t="s">
        <v>290</v>
      </c>
      <c r="E263" s="153" t="s">
        <v>1</v>
      </c>
      <c r="F263" s="154" t="s">
        <v>6329</v>
      </c>
      <c r="H263" s="155">
        <v>2.2389999999999999</v>
      </c>
      <c r="I263" s="156"/>
      <c r="L263" s="151"/>
      <c r="M263" s="157"/>
      <c r="T263" s="158"/>
      <c r="AT263" s="153" t="s">
        <v>290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282</v>
      </c>
    </row>
    <row r="264" spans="2:65" s="13" customFormat="1" x14ac:dyDescent="0.2">
      <c r="B264" s="159"/>
      <c r="D264" s="152" t="s">
        <v>290</v>
      </c>
      <c r="E264" s="160" t="s">
        <v>1</v>
      </c>
      <c r="F264" s="161" t="s">
        <v>292</v>
      </c>
      <c r="H264" s="162">
        <v>2.2389999999999999</v>
      </c>
      <c r="I264" s="163"/>
      <c r="L264" s="159"/>
      <c r="M264" s="164"/>
      <c r="T264" s="165"/>
      <c r="AT264" s="160" t="s">
        <v>290</v>
      </c>
      <c r="AU264" s="160" t="s">
        <v>85</v>
      </c>
      <c r="AV264" s="13" t="s">
        <v>288</v>
      </c>
      <c r="AW264" s="13" t="s">
        <v>32</v>
      </c>
      <c r="AX264" s="13" t="s">
        <v>83</v>
      </c>
      <c r="AY264" s="160" t="s">
        <v>282</v>
      </c>
    </row>
    <row r="265" spans="2:65" s="1" customFormat="1" ht="24.2" customHeight="1" x14ac:dyDescent="0.2">
      <c r="B265" s="32"/>
      <c r="C265" s="137" t="s">
        <v>555</v>
      </c>
      <c r="D265" s="137" t="s">
        <v>284</v>
      </c>
      <c r="E265" s="138" t="s">
        <v>6330</v>
      </c>
      <c r="F265" s="139" t="s">
        <v>6331</v>
      </c>
      <c r="G265" s="140" t="s">
        <v>376</v>
      </c>
      <c r="H265" s="141">
        <v>2.294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199</v>
      </c>
      <c r="AT265" s="149" t="s">
        <v>284</v>
      </c>
      <c r="AU265" s="149" t="s">
        <v>85</v>
      </c>
      <c r="AY265" s="17" t="s">
        <v>282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199</v>
      </c>
      <c r="BM265" s="149" t="s">
        <v>6332</v>
      </c>
    </row>
    <row r="266" spans="2:65" s="11" customFormat="1" ht="22.9" customHeight="1" x14ac:dyDescent="0.2">
      <c r="B266" s="125"/>
      <c r="D266" s="126" t="s">
        <v>75</v>
      </c>
      <c r="E266" s="135" t="s">
        <v>2075</v>
      </c>
      <c r="F266" s="135" t="s">
        <v>2076</v>
      </c>
      <c r="I266" s="128"/>
      <c r="J266" s="136">
        <f>BK266</f>
        <v>0</v>
      </c>
      <c r="L266" s="125"/>
      <c r="M266" s="130"/>
      <c r="P266" s="131">
        <f>SUM(P267:P291)</f>
        <v>0</v>
      </c>
      <c r="R266" s="131">
        <f>SUM(R267:R291)</f>
        <v>0.28932224000000001</v>
      </c>
      <c r="T266" s="132">
        <f>SUM(T267:T291)</f>
        <v>0</v>
      </c>
      <c r="AR266" s="126" t="s">
        <v>85</v>
      </c>
      <c r="AT266" s="133" t="s">
        <v>75</v>
      </c>
      <c r="AU266" s="133" t="s">
        <v>83</v>
      </c>
      <c r="AY266" s="126" t="s">
        <v>282</v>
      </c>
      <c r="BK266" s="134">
        <f>SUM(BK267:BK291)</f>
        <v>0</v>
      </c>
    </row>
    <row r="267" spans="2:65" s="1" customFormat="1" ht="44.25" customHeight="1" x14ac:dyDescent="0.2">
      <c r="B267" s="32"/>
      <c r="C267" s="137" t="s">
        <v>560</v>
      </c>
      <c r="D267" s="137" t="s">
        <v>284</v>
      </c>
      <c r="E267" s="138" t="s">
        <v>2078</v>
      </c>
      <c r="F267" s="139" t="s">
        <v>6333</v>
      </c>
      <c r="G267" s="140" t="s">
        <v>287</v>
      </c>
      <c r="H267" s="141">
        <v>52.93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41</v>
      </c>
      <c r="P267" s="147">
        <f>O267*H267</f>
        <v>0</v>
      </c>
      <c r="Q267" s="147">
        <v>2.66E-3</v>
      </c>
      <c r="R267" s="147">
        <f>Q267*H267</f>
        <v>0.1407938</v>
      </c>
      <c r="S267" s="147">
        <v>0</v>
      </c>
      <c r="T267" s="148">
        <f>S267*H267</f>
        <v>0</v>
      </c>
      <c r="AR267" s="149" t="s">
        <v>199</v>
      </c>
      <c r="AT267" s="149" t="s">
        <v>284</v>
      </c>
      <c r="AU267" s="149" t="s">
        <v>85</v>
      </c>
      <c r="AY267" s="17" t="s">
        <v>282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199</v>
      </c>
      <c r="BM267" s="149" t="s">
        <v>6334</v>
      </c>
    </row>
    <row r="268" spans="2:65" s="12" customFormat="1" x14ac:dyDescent="0.2">
      <c r="B268" s="151"/>
      <c r="D268" s="152" t="s">
        <v>290</v>
      </c>
      <c r="E268" s="153" t="s">
        <v>1</v>
      </c>
      <c r="F268" s="154" t="s">
        <v>6299</v>
      </c>
      <c r="H268" s="155">
        <v>52.93</v>
      </c>
      <c r="I268" s="156"/>
      <c r="L268" s="151"/>
      <c r="M268" s="157"/>
      <c r="T268" s="158"/>
      <c r="AT268" s="153" t="s">
        <v>290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282</v>
      </c>
    </row>
    <row r="269" spans="2:65" s="13" customFormat="1" x14ac:dyDescent="0.2">
      <c r="B269" s="159"/>
      <c r="D269" s="152" t="s">
        <v>290</v>
      </c>
      <c r="E269" s="160" t="s">
        <v>1</v>
      </c>
      <c r="F269" s="161" t="s">
        <v>292</v>
      </c>
      <c r="H269" s="162">
        <v>52.93</v>
      </c>
      <c r="I269" s="163"/>
      <c r="L269" s="159"/>
      <c r="M269" s="164"/>
      <c r="T269" s="165"/>
      <c r="AT269" s="160" t="s">
        <v>290</v>
      </c>
      <c r="AU269" s="160" t="s">
        <v>85</v>
      </c>
      <c r="AV269" s="13" t="s">
        <v>288</v>
      </c>
      <c r="AW269" s="13" t="s">
        <v>32</v>
      </c>
      <c r="AX269" s="13" t="s">
        <v>83</v>
      </c>
      <c r="AY269" s="160" t="s">
        <v>282</v>
      </c>
    </row>
    <row r="270" spans="2:65" s="1" customFormat="1" ht="37.9" customHeight="1" x14ac:dyDescent="0.2">
      <c r="B270" s="32"/>
      <c r="C270" s="137" t="s">
        <v>566</v>
      </c>
      <c r="D270" s="137" t="s">
        <v>284</v>
      </c>
      <c r="E270" s="138" t="s">
        <v>6335</v>
      </c>
      <c r="F270" s="139" t="s">
        <v>6336</v>
      </c>
      <c r="G270" s="140" t="s">
        <v>471</v>
      </c>
      <c r="H270" s="141">
        <v>15.8</v>
      </c>
      <c r="I270" s="142"/>
      <c r="J270" s="143">
        <f>ROUND(I270*H270,2)</f>
        <v>0</v>
      </c>
      <c r="K270" s="144"/>
      <c r="L270" s="32"/>
      <c r="M270" s="145" t="s">
        <v>1</v>
      </c>
      <c r="N270" s="146" t="s">
        <v>41</v>
      </c>
      <c r="P270" s="147">
        <f>O270*H270</f>
        <v>0</v>
      </c>
      <c r="Q270" s="147">
        <v>1.1100000000000001E-3</v>
      </c>
      <c r="R270" s="147">
        <f>Q270*H270</f>
        <v>1.7538000000000002E-2</v>
      </c>
      <c r="S270" s="147">
        <v>0</v>
      </c>
      <c r="T270" s="148">
        <f>S270*H270</f>
        <v>0</v>
      </c>
      <c r="AR270" s="149" t="s">
        <v>199</v>
      </c>
      <c r="AT270" s="149" t="s">
        <v>284</v>
      </c>
      <c r="AU270" s="149" t="s">
        <v>85</v>
      </c>
      <c r="AY270" s="17" t="s">
        <v>282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199</v>
      </c>
      <c r="BM270" s="149" t="s">
        <v>6337</v>
      </c>
    </row>
    <row r="271" spans="2:65" s="1" customFormat="1" ht="37.9" customHeight="1" x14ac:dyDescent="0.2">
      <c r="B271" s="32"/>
      <c r="C271" s="137" t="s">
        <v>574</v>
      </c>
      <c r="D271" s="137" t="s">
        <v>284</v>
      </c>
      <c r="E271" s="138" t="s">
        <v>6338</v>
      </c>
      <c r="F271" s="139" t="s">
        <v>6339</v>
      </c>
      <c r="G271" s="140" t="s">
        <v>471</v>
      </c>
      <c r="H271" s="141">
        <v>22.5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41</v>
      </c>
      <c r="P271" s="147">
        <f>O271*H271</f>
        <v>0</v>
      </c>
      <c r="Q271" s="147">
        <v>8.8999999999999995E-4</v>
      </c>
      <c r="R271" s="147">
        <f>Q271*H271</f>
        <v>2.0024999999999998E-2</v>
      </c>
      <c r="S271" s="147">
        <v>0</v>
      </c>
      <c r="T271" s="148">
        <f>S271*H271</f>
        <v>0</v>
      </c>
      <c r="AR271" s="149" t="s">
        <v>199</v>
      </c>
      <c r="AT271" s="149" t="s">
        <v>284</v>
      </c>
      <c r="AU271" s="149" t="s">
        <v>85</v>
      </c>
      <c r="AY271" s="17" t="s">
        <v>282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199</v>
      </c>
      <c r="BM271" s="149" t="s">
        <v>6340</v>
      </c>
    </row>
    <row r="272" spans="2:65" s="12" customFormat="1" x14ac:dyDescent="0.2">
      <c r="B272" s="151"/>
      <c r="D272" s="152" t="s">
        <v>290</v>
      </c>
      <c r="E272" s="153" t="s">
        <v>1</v>
      </c>
      <c r="F272" s="154" t="s">
        <v>6341</v>
      </c>
      <c r="H272" s="155">
        <v>22.5</v>
      </c>
      <c r="I272" s="156"/>
      <c r="L272" s="151"/>
      <c r="M272" s="157"/>
      <c r="T272" s="158"/>
      <c r="AT272" s="153" t="s">
        <v>290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282</v>
      </c>
    </row>
    <row r="273" spans="2:65" s="13" customFormat="1" x14ac:dyDescent="0.2">
      <c r="B273" s="159"/>
      <c r="D273" s="152" t="s">
        <v>290</v>
      </c>
      <c r="E273" s="160" t="s">
        <v>1</v>
      </c>
      <c r="F273" s="161" t="s">
        <v>292</v>
      </c>
      <c r="H273" s="162">
        <v>22.5</v>
      </c>
      <c r="I273" s="163"/>
      <c r="L273" s="159"/>
      <c r="M273" s="164"/>
      <c r="T273" s="165"/>
      <c r="AT273" s="160" t="s">
        <v>290</v>
      </c>
      <c r="AU273" s="160" t="s">
        <v>85</v>
      </c>
      <c r="AV273" s="13" t="s">
        <v>288</v>
      </c>
      <c r="AW273" s="13" t="s">
        <v>32</v>
      </c>
      <c r="AX273" s="13" t="s">
        <v>83</v>
      </c>
      <c r="AY273" s="160" t="s">
        <v>282</v>
      </c>
    </row>
    <row r="274" spans="2:65" s="1" customFormat="1" ht="44.25" customHeight="1" x14ac:dyDescent="0.2">
      <c r="B274" s="32"/>
      <c r="C274" s="137" t="s">
        <v>580</v>
      </c>
      <c r="D274" s="137" t="s">
        <v>284</v>
      </c>
      <c r="E274" s="138" t="s">
        <v>6342</v>
      </c>
      <c r="F274" s="139" t="s">
        <v>6343</v>
      </c>
      <c r="G274" s="140" t="s">
        <v>471</v>
      </c>
      <c r="H274" s="141">
        <v>22.5</v>
      </c>
      <c r="I274" s="142"/>
      <c r="J274" s="143">
        <f>ROUND(I274*H274,2)</f>
        <v>0</v>
      </c>
      <c r="K274" s="144"/>
      <c r="L274" s="32"/>
      <c r="M274" s="145" t="s">
        <v>1</v>
      </c>
      <c r="N274" s="146" t="s">
        <v>41</v>
      </c>
      <c r="P274" s="147">
        <f>O274*H274</f>
        <v>0</v>
      </c>
      <c r="Q274" s="147">
        <v>8.8999999999999995E-4</v>
      </c>
      <c r="R274" s="147">
        <f>Q274*H274</f>
        <v>2.0024999999999998E-2</v>
      </c>
      <c r="S274" s="147">
        <v>0</v>
      </c>
      <c r="T274" s="148">
        <f>S274*H274</f>
        <v>0</v>
      </c>
      <c r="AR274" s="149" t="s">
        <v>199</v>
      </c>
      <c r="AT274" s="149" t="s">
        <v>284</v>
      </c>
      <c r="AU274" s="149" t="s">
        <v>85</v>
      </c>
      <c r="AY274" s="17" t="s">
        <v>282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199</v>
      </c>
      <c r="BM274" s="149" t="s">
        <v>6344</v>
      </c>
    </row>
    <row r="275" spans="2:65" s="12" customFormat="1" x14ac:dyDescent="0.2">
      <c r="B275" s="151"/>
      <c r="D275" s="152" t="s">
        <v>290</v>
      </c>
      <c r="E275" s="153" t="s">
        <v>1</v>
      </c>
      <c r="F275" s="154" t="s">
        <v>6341</v>
      </c>
      <c r="H275" s="155">
        <v>22.5</v>
      </c>
      <c r="I275" s="156"/>
      <c r="L275" s="151"/>
      <c r="M275" s="157"/>
      <c r="T275" s="158"/>
      <c r="AT275" s="153" t="s">
        <v>290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282</v>
      </c>
    </row>
    <row r="276" spans="2:65" s="13" customFormat="1" x14ac:dyDescent="0.2">
      <c r="B276" s="159"/>
      <c r="D276" s="152" t="s">
        <v>290</v>
      </c>
      <c r="E276" s="160" t="s">
        <v>1</v>
      </c>
      <c r="F276" s="161" t="s">
        <v>292</v>
      </c>
      <c r="H276" s="162">
        <v>22.5</v>
      </c>
      <c r="I276" s="163"/>
      <c r="L276" s="159"/>
      <c r="M276" s="164"/>
      <c r="T276" s="165"/>
      <c r="AT276" s="160" t="s">
        <v>290</v>
      </c>
      <c r="AU276" s="160" t="s">
        <v>85</v>
      </c>
      <c r="AV276" s="13" t="s">
        <v>288</v>
      </c>
      <c r="AW276" s="13" t="s">
        <v>32</v>
      </c>
      <c r="AX276" s="13" t="s">
        <v>83</v>
      </c>
      <c r="AY276" s="160" t="s">
        <v>282</v>
      </c>
    </row>
    <row r="277" spans="2:65" s="1" customFormat="1" ht="37.9" customHeight="1" x14ac:dyDescent="0.2">
      <c r="B277" s="32"/>
      <c r="C277" s="137" t="s">
        <v>610</v>
      </c>
      <c r="D277" s="137" t="s">
        <v>284</v>
      </c>
      <c r="E277" s="138" t="s">
        <v>6345</v>
      </c>
      <c r="F277" s="139" t="s">
        <v>6346</v>
      </c>
      <c r="G277" s="140" t="s">
        <v>471</v>
      </c>
      <c r="H277" s="141">
        <v>15.8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41</v>
      </c>
      <c r="P277" s="147">
        <f>O277*H277</f>
        <v>0</v>
      </c>
      <c r="Q277" s="147">
        <v>1.1100000000000001E-3</v>
      </c>
      <c r="R277" s="147">
        <f>Q277*H277</f>
        <v>1.7538000000000002E-2</v>
      </c>
      <c r="S277" s="147">
        <v>0</v>
      </c>
      <c r="T277" s="148">
        <f>S277*H277</f>
        <v>0</v>
      </c>
      <c r="AR277" s="149" t="s">
        <v>199</v>
      </c>
      <c r="AT277" s="149" t="s">
        <v>284</v>
      </c>
      <c r="AU277" s="149" t="s">
        <v>85</v>
      </c>
      <c r="AY277" s="17" t="s">
        <v>282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199</v>
      </c>
      <c r="BM277" s="149" t="s">
        <v>6347</v>
      </c>
    </row>
    <row r="278" spans="2:65" s="1" customFormat="1" ht="37.9" customHeight="1" x14ac:dyDescent="0.2">
      <c r="B278" s="32"/>
      <c r="C278" s="137" t="s">
        <v>615</v>
      </c>
      <c r="D278" s="137" t="s">
        <v>284</v>
      </c>
      <c r="E278" s="138" t="s">
        <v>6348</v>
      </c>
      <c r="F278" s="139" t="s">
        <v>6349</v>
      </c>
      <c r="G278" s="140" t="s">
        <v>471</v>
      </c>
      <c r="H278" s="141">
        <v>15.8</v>
      </c>
      <c r="I278" s="142"/>
      <c r="J278" s="143">
        <f>ROUND(I278*H278,2)</f>
        <v>0</v>
      </c>
      <c r="K278" s="144"/>
      <c r="L278" s="32"/>
      <c r="M278" s="145" t="s">
        <v>1</v>
      </c>
      <c r="N278" s="146" t="s">
        <v>41</v>
      </c>
      <c r="P278" s="147">
        <f>O278*H278</f>
        <v>0</v>
      </c>
      <c r="Q278" s="147">
        <v>1.1100000000000001E-3</v>
      </c>
      <c r="R278" s="147">
        <f>Q278*H278</f>
        <v>1.7538000000000002E-2</v>
      </c>
      <c r="S278" s="147">
        <v>0</v>
      </c>
      <c r="T278" s="148">
        <f>S278*H278</f>
        <v>0</v>
      </c>
      <c r="AR278" s="149" t="s">
        <v>199</v>
      </c>
      <c r="AT278" s="149" t="s">
        <v>284</v>
      </c>
      <c r="AU278" s="149" t="s">
        <v>85</v>
      </c>
      <c r="AY278" s="17" t="s">
        <v>282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199</v>
      </c>
      <c r="BM278" s="149" t="s">
        <v>6350</v>
      </c>
    </row>
    <row r="279" spans="2:65" s="1" customFormat="1" ht="37.9" customHeight="1" x14ac:dyDescent="0.2">
      <c r="B279" s="32"/>
      <c r="C279" s="137" t="s">
        <v>619</v>
      </c>
      <c r="D279" s="137" t="s">
        <v>284</v>
      </c>
      <c r="E279" s="138" t="s">
        <v>2135</v>
      </c>
      <c r="F279" s="139" t="s">
        <v>6351</v>
      </c>
      <c r="G279" s="140" t="s">
        <v>613</v>
      </c>
      <c r="H279" s="141">
        <v>36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41</v>
      </c>
      <c r="P279" s="147">
        <f>O279*H279</f>
        <v>0</v>
      </c>
      <c r="Q279" s="147">
        <v>8.0000000000000007E-5</v>
      </c>
      <c r="R279" s="147">
        <f>Q279*H279</f>
        <v>2.8800000000000002E-3</v>
      </c>
      <c r="S279" s="147">
        <v>0</v>
      </c>
      <c r="T279" s="148">
        <f>S279*H279</f>
        <v>0</v>
      </c>
      <c r="AR279" s="149" t="s">
        <v>199</v>
      </c>
      <c r="AT279" s="149" t="s">
        <v>284</v>
      </c>
      <c r="AU279" s="149" t="s">
        <v>85</v>
      </c>
      <c r="AY279" s="17" t="s">
        <v>282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199</v>
      </c>
      <c r="BM279" s="149" t="s">
        <v>6352</v>
      </c>
    </row>
    <row r="280" spans="2:65" s="1" customFormat="1" ht="37.9" customHeight="1" x14ac:dyDescent="0.2">
      <c r="B280" s="32"/>
      <c r="C280" s="137" t="s">
        <v>623</v>
      </c>
      <c r="D280" s="137" t="s">
        <v>284</v>
      </c>
      <c r="E280" s="138" t="s">
        <v>2139</v>
      </c>
      <c r="F280" s="139" t="s">
        <v>6353</v>
      </c>
      <c r="G280" s="140" t="s">
        <v>471</v>
      </c>
      <c r="H280" s="141">
        <v>15.35</v>
      </c>
      <c r="I280" s="142"/>
      <c r="J280" s="143">
        <f>ROUND(I280*H280,2)</f>
        <v>0</v>
      </c>
      <c r="K280" s="144"/>
      <c r="L280" s="32"/>
      <c r="M280" s="145" t="s">
        <v>1</v>
      </c>
      <c r="N280" s="146" t="s">
        <v>41</v>
      </c>
      <c r="P280" s="147">
        <f>O280*H280</f>
        <v>0</v>
      </c>
      <c r="Q280" s="147">
        <v>1.72E-3</v>
      </c>
      <c r="R280" s="147">
        <f>Q280*H280</f>
        <v>2.6401999999999998E-2</v>
      </c>
      <c r="S280" s="147">
        <v>0</v>
      </c>
      <c r="T280" s="148">
        <f>S280*H280</f>
        <v>0</v>
      </c>
      <c r="AR280" s="149" t="s">
        <v>199</v>
      </c>
      <c r="AT280" s="149" t="s">
        <v>284</v>
      </c>
      <c r="AU280" s="149" t="s">
        <v>85</v>
      </c>
      <c r="AY280" s="17" t="s">
        <v>282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199</v>
      </c>
      <c r="BM280" s="149" t="s">
        <v>6354</v>
      </c>
    </row>
    <row r="281" spans="2:65" s="15" customFormat="1" x14ac:dyDescent="0.2">
      <c r="B281" s="173"/>
      <c r="D281" s="152" t="s">
        <v>290</v>
      </c>
      <c r="E281" s="174" t="s">
        <v>1</v>
      </c>
      <c r="F281" s="175" t="s">
        <v>6355</v>
      </c>
      <c r="H281" s="174" t="s">
        <v>1</v>
      </c>
      <c r="I281" s="176"/>
      <c r="L281" s="173"/>
      <c r="M281" s="177"/>
      <c r="T281" s="178"/>
      <c r="AT281" s="174" t="s">
        <v>290</v>
      </c>
      <c r="AU281" s="174" t="s">
        <v>85</v>
      </c>
      <c r="AV281" s="15" t="s">
        <v>83</v>
      </c>
      <c r="AW281" s="15" t="s">
        <v>32</v>
      </c>
      <c r="AX281" s="15" t="s">
        <v>76</v>
      </c>
      <c r="AY281" s="174" t="s">
        <v>282</v>
      </c>
    </row>
    <row r="282" spans="2:65" s="12" customFormat="1" x14ac:dyDescent="0.2">
      <c r="B282" s="151"/>
      <c r="D282" s="152" t="s">
        <v>290</v>
      </c>
      <c r="E282" s="153" t="s">
        <v>1</v>
      </c>
      <c r="F282" s="154" t="s">
        <v>6356</v>
      </c>
      <c r="H282" s="155">
        <v>15.35</v>
      </c>
      <c r="I282" s="156"/>
      <c r="L282" s="151"/>
      <c r="M282" s="157"/>
      <c r="T282" s="158"/>
      <c r="AT282" s="153" t="s">
        <v>290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282</v>
      </c>
    </row>
    <row r="283" spans="2:65" s="13" customFormat="1" x14ac:dyDescent="0.2">
      <c r="B283" s="159"/>
      <c r="D283" s="152" t="s">
        <v>290</v>
      </c>
      <c r="E283" s="160" t="s">
        <v>1</v>
      </c>
      <c r="F283" s="161" t="s">
        <v>292</v>
      </c>
      <c r="H283" s="162">
        <v>15.35</v>
      </c>
      <c r="I283" s="163"/>
      <c r="L283" s="159"/>
      <c r="M283" s="164"/>
      <c r="T283" s="165"/>
      <c r="AT283" s="160" t="s">
        <v>290</v>
      </c>
      <c r="AU283" s="160" t="s">
        <v>85</v>
      </c>
      <c r="AV283" s="13" t="s">
        <v>288</v>
      </c>
      <c r="AW283" s="13" t="s">
        <v>32</v>
      </c>
      <c r="AX283" s="13" t="s">
        <v>83</v>
      </c>
      <c r="AY283" s="160" t="s">
        <v>282</v>
      </c>
    </row>
    <row r="284" spans="2:65" s="1" customFormat="1" ht="44.25" customHeight="1" x14ac:dyDescent="0.2">
      <c r="B284" s="32"/>
      <c r="C284" s="137" t="s">
        <v>627</v>
      </c>
      <c r="D284" s="137" t="s">
        <v>284</v>
      </c>
      <c r="E284" s="138" t="s">
        <v>6357</v>
      </c>
      <c r="F284" s="139" t="s">
        <v>6358</v>
      </c>
      <c r="G284" s="140" t="s">
        <v>471</v>
      </c>
      <c r="H284" s="141">
        <v>31.2</v>
      </c>
      <c r="I284" s="142"/>
      <c r="J284" s="143">
        <f>ROUND(I284*H284,2)</f>
        <v>0</v>
      </c>
      <c r="K284" s="144"/>
      <c r="L284" s="32"/>
      <c r="M284" s="145" t="s">
        <v>1</v>
      </c>
      <c r="N284" s="146" t="s">
        <v>41</v>
      </c>
      <c r="P284" s="147">
        <f>O284*H284</f>
        <v>0</v>
      </c>
      <c r="Q284" s="147">
        <v>7.6999999999999996E-4</v>
      </c>
      <c r="R284" s="147">
        <f>Q284*H284</f>
        <v>2.4023999999999997E-2</v>
      </c>
      <c r="S284" s="147">
        <v>0</v>
      </c>
      <c r="T284" s="148">
        <f>S284*H284</f>
        <v>0</v>
      </c>
      <c r="AR284" s="149" t="s">
        <v>199</v>
      </c>
      <c r="AT284" s="149" t="s">
        <v>284</v>
      </c>
      <c r="AU284" s="149" t="s">
        <v>85</v>
      </c>
      <c r="AY284" s="17" t="s">
        <v>282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199</v>
      </c>
      <c r="BM284" s="149" t="s">
        <v>6359</v>
      </c>
    </row>
    <row r="285" spans="2:65" s="12" customFormat="1" x14ac:dyDescent="0.2">
      <c r="B285" s="151"/>
      <c r="D285" s="152" t="s">
        <v>290</v>
      </c>
      <c r="E285" s="153" t="s">
        <v>1</v>
      </c>
      <c r="F285" s="154" t="s">
        <v>6360</v>
      </c>
      <c r="H285" s="155">
        <v>31.2</v>
      </c>
      <c r="I285" s="156"/>
      <c r="L285" s="151"/>
      <c r="M285" s="157"/>
      <c r="T285" s="158"/>
      <c r="AT285" s="153" t="s">
        <v>290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282</v>
      </c>
    </row>
    <row r="286" spans="2:65" s="13" customFormat="1" x14ac:dyDescent="0.2">
      <c r="B286" s="159"/>
      <c r="D286" s="152" t="s">
        <v>290</v>
      </c>
      <c r="E286" s="160" t="s">
        <v>1</v>
      </c>
      <c r="F286" s="161" t="s">
        <v>292</v>
      </c>
      <c r="H286" s="162">
        <v>31.2</v>
      </c>
      <c r="I286" s="163"/>
      <c r="L286" s="159"/>
      <c r="M286" s="164"/>
      <c r="T286" s="165"/>
      <c r="AT286" s="160" t="s">
        <v>290</v>
      </c>
      <c r="AU286" s="160" t="s">
        <v>85</v>
      </c>
      <c r="AV286" s="13" t="s">
        <v>288</v>
      </c>
      <c r="AW286" s="13" t="s">
        <v>32</v>
      </c>
      <c r="AX286" s="13" t="s">
        <v>83</v>
      </c>
      <c r="AY286" s="160" t="s">
        <v>282</v>
      </c>
    </row>
    <row r="287" spans="2:65" s="1" customFormat="1" ht="21.75" customHeight="1" x14ac:dyDescent="0.2">
      <c r="B287" s="32"/>
      <c r="C287" s="137" t="s">
        <v>631</v>
      </c>
      <c r="D287" s="137" t="s">
        <v>284</v>
      </c>
      <c r="E287" s="138" t="s">
        <v>6361</v>
      </c>
      <c r="F287" s="139" t="s">
        <v>6362</v>
      </c>
      <c r="G287" s="140" t="s">
        <v>613</v>
      </c>
      <c r="H287" s="141">
        <v>1</v>
      </c>
      <c r="I287" s="142"/>
      <c r="J287" s="143">
        <f>ROUND(I287*H287,2)</f>
        <v>0</v>
      </c>
      <c r="K287" s="144"/>
      <c r="L287" s="32"/>
      <c r="M287" s="145" t="s">
        <v>1</v>
      </c>
      <c r="N287" s="146" t="s">
        <v>41</v>
      </c>
      <c r="P287" s="147">
        <f>O287*H287</f>
        <v>0</v>
      </c>
      <c r="Q287" s="147">
        <v>1.9000000000000001E-4</v>
      </c>
      <c r="R287" s="147">
        <f>Q287*H287</f>
        <v>1.9000000000000001E-4</v>
      </c>
      <c r="S287" s="147">
        <v>0</v>
      </c>
      <c r="T287" s="148">
        <f>S287*H287</f>
        <v>0</v>
      </c>
      <c r="AR287" s="149" t="s">
        <v>199</v>
      </c>
      <c r="AT287" s="149" t="s">
        <v>284</v>
      </c>
      <c r="AU287" s="149" t="s">
        <v>85</v>
      </c>
      <c r="AY287" s="17" t="s">
        <v>282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199</v>
      </c>
      <c r="BM287" s="149" t="s">
        <v>6363</v>
      </c>
    </row>
    <row r="288" spans="2:65" s="1" customFormat="1" ht="44.25" customHeight="1" x14ac:dyDescent="0.2">
      <c r="B288" s="32"/>
      <c r="C288" s="137" t="s">
        <v>635</v>
      </c>
      <c r="D288" s="137" t="s">
        <v>284</v>
      </c>
      <c r="E288" s="138" t="s">
        <v>6364</v>
      </c>
      <c r="F288" s="139" t="s">
        <v>6365</v>
      </c>
      <c r="G288" s="140" t="s">
        <v>471</v>
      </c>
      <c r="H288" s="141">
        <v>2.1930000000000001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41</v>
      </c>
      <c r="P288" s="147">
        <f>O288*H288</f>
        <v>0</v>
      </c>
      <c r="Q288" s="147">
        <v>1.08E-3</v>
      </c>
      <c r="R288" s="147">
        <f>Q288*H288</f>
        <v>2.3684400000000003E-3</v>
      </c>
      <c r="S288" s="147">
        <v>0</v>
      </c>
      <c r="T288" s="148">
        <f>S288*H288</f>
        <v>0</v>
      </c>
      <c r="AR288" s="149" t="s">
        <v>199</v>
      </c>
      <c r="AT288" s="149" t="s">
        <v>284</v>
      </c>
      <c r="AU288" s="149" t="s">
        <v>85</v>
      </c>
      <c r="AY288" s="17" t="s">
        <v>282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199</v>
      </c>
      <c r="BM288" s="149" t="s">
        <v>6366</v>
      </c>
    </row>
    <row r="289" spans="2:65" s="12" customFormat="1" x14ac:dyDescent="0.2">
      <c r="B289" s="151"/>
      <c r="D289" s="152" t="s">
        <v>290</v>
      </c>
      <c r="E289" s="153" t="s">
        <v>1</v>
      </c>
      <c r="F289" s="154" t="s">
        <v>6367</v>
      </c>
      <c r="H289" s="155">
        <v>2.1930000000000001</v>
      </c>
      <c r="I289" s="156"/>
      <c r="L289" s="151"/>
      <c r="M289" s="157"/>
      <c r="T289" s="158"/>
      <c r="AT289" s="153" t="s">
        <v>290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282</v>
      </c>
    </row>
    <row r="290" spans="2:65" s="13" customFormat="1" x14ac:dyDescent="0.2">
      <c r="B290" s="159"/>
      <c r="D290" s="152" t="s">
        <v>290</v>
      </c>
      <c r="E290" s="160" t="s">
        <v>1</v>
      </c>
      <c r="F290" s="161" t="s">
        <v>292</v>
      </c>
      <c r="H290" s="162">
        <v>2.1930000000000001</v>
      </c>
      <c r="I290" s="163"/>
      <c r="L290" s="159"/>
      <c r="M290" s="164"/>
      <c r="T290" s="165"/>
      <c r="AT290" s="160" t="s">
        <v>290</v>
      </c>
      <c r="AU290" s="160" t="s">
        <v>85</v>
      </c>
      <c r="AV290" s="13" t="s">
        <v>288</v>
      </c>
      <c r="AW290" s="13" t="s">
        <v>32</v>
      </c>
      <c r="AX290" s="13" t="s">
        <v>83</v>
      </c>
      <c r="AY290" s="160" t="s">
        <v>282</v>
      </c>
    </row>
    <row r="291" spans="2:65" s="1" customFormat="1" ht="24.2" customHeight="1" x14ac:dyDescent="0.2">
      <c r="B291" s="32"/>
      <c r="C291" s="137" t="s">
        <v>639</v>
      </c>
      <c r="D291" s="137" t="s">
        <v>284</v>
      </c>
      <c r="E291" s="138" t="s">
        <v>6368</v>
      </c>
      <c r="F291" s="139" t="s">
        <v>6369</v>
      </c>
      <c r="G291" s="140" t="s">
        <v>376</v>
      </c>
      <c r="H291" s="141">
        <v>0.28899999999999998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41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199</v>
      </c>
      <c r="AT291" s="149" t="s">
        <v>284</v>
      </c>
      <c r="AU291" s="149" t="s">
        <v>85</v>
      </c>
      <c r="AY291" s="17" t="s">
        <v>282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199</v>
      </c>
      <c r="BM291" s="149" t="s">
        <v>6370</v>
      </c>
    </row>
    <row r="292" spans="2:65" s="11" customFormat="1" ht="22.9" customHeight="1" x14ac:dyDescent="0.2">
      <c r="B292" s="125"/>
      <c r="D292" s="126" t="s">
        <v>75</v>
      </c>
      <c r="E292" s="135" t="s">
        <v>2235</v>
      </c>
      <c r="F292" s="135" t="s">
        <v>2236</v>
      </c>
      <c r="I292" s="128"/>
      <c r="J292" s="136">
        <f>BK292</f>
        <v>0</v>
      </c>
      <c r="L292" s="125"/>
      <c r="M292" s="130"/>
      <c r="P292" s="131">
        <f>SUM(P293:P311)</f>
        <v>0</v>
      </c>
      <c r="R292" s="131">
        <f>SUM(R293:R311)</f>
        <v>1.6960163999999998</v>
      </c>
      <c r="T292" s="132">
        <f>SUM(T293:T311)</f>
        <v>0</v>
      </c>
      <c r="AR292" s="126" t="s">
        <v>85</v>
      </c>
      <c r="AT292" s="133" t="s">
        <v>75</v>
      </c>
      <c r="AU292" s="133" t="s">
        <v>83</v>
      </c>
      <c r="AY292" s="126" t="s">
        <v>282</v>
      </c>
      <c r="BK292" s="134">
        <f>SUM(BK293:BK311)</f>
        <v>0</v>
      </c>
    </row>
    <row r="293" spans="2:65" s="1" customFormat="1" ht="24.2" customHeight="1" x14ac:dyDescent="0.2">
      <c r="B293" s="32"/>
      <c r="C293" s="137" t="s">
        <v>643</v>
      </c>
      <c r="D293" s="137" t="s">
        <v>284</v>
      </c>
      <c r="E293" s="138" t="s">
        <v>6371</v>
      </c>
      <c r="F293" s="139" t="s">
        <v>6372</v>
      </c>
      <c r="G293" s="140" t="s">
        <v>287</v>
      </c>
      <c r="H293" s="141">
        <v>60.335000000000001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41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199</v>
      </c>
      <c r="AT293" s="149" t="s">
        <v>284</v>
      </c>
      <c r="AU293" s="149" t="s">
        <v>85</v>
      </c>
      <c r="AY293" s="17" t="s">
        <v>282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199</v>
      </c>
      <c r="BM293" s="149" t="s">
        <v>6373</v>
      </c>
    </row>
    <row r="294" spans="2:65" s="15" customFormat="1" x14ac:dyDescent="0.2">
      <c r="B294" s="173"/>
      <c r="D294" s="152" t="s">
        <v>290</v>
      </c>
      <c r="E294" s="174" t="s">
        <v>1</v>
      </c>
      <c r="F294" s="175" t="s">
        <v>6374</v>
      </c>
      <c r="H294" s="174" t="s">
        <v>1</v>
      </c>
      <c r="I294" s="176"/>
      <c r="L294" s="173"/>
      <c r="M294" s="177"/>
      <c r="T294" s="178"/>
      <c r="AT294" s="174" t="s">
        <v>290</v>
      </c>
      <c r="AU294" s="174" t="s">
        <v>85</v>
      </c>
      <c r="AV294" s="15" t="s">
        <v>83</v>
      </c>
      <c r="AW294" s="15" t="s">
        <v>32</v>
      </c>
      <c r="AX294" s="15" t="s">
        <v>76</v>
      </c>
      <c r="AY294" s="174" t="s">
        <v>282</v>
      </c>
    </row>
    <row r="295" spans="2:65" s="12" customFormat="1" x14ac:dyDescent="0.2">
      <c r="B295" s="151"/>
      <c r="D295" s="152" t="s">
        <v>290</v>
      </c>
      <c r="E295" s="153" t="s">
        <v>1</v>
      </c>
      <c r="F295" s="154" t="s">
        <v>6375</v>
      </c>
      <c r="H295" s="155">
        <v>71.144999999999996</v>
      </c>
      <c r="I295" s="156"/>
      <c r="L295" s="151"/>
      <c r="M295" s="157"/>
      <c r="T295" s="158"/>
      <c r="AT295" s="153" t="s">
        <v>290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282</v>
      </c>
    </row>
    <row r="296" spans="2:65" s="12" customFormat="1" x14ac:dyDescent="0.2">
      <c r="B296" s="151"/>
      <c r="D296" s="152" t="s">
        <v>290</v>
      </c>
      <c r="E296" s="153" t="s">
        <v>1</v>
      </c>
      <c r="F296" s="154" t="s">
        <v>6376</v>
      </c>
      <c r="H296" s="155">
        <v>-10.81</v>
      </c>
      <c r="I296" s="156"/>
      <c r="L296" s="151"/>
      <c r="M296" s="157"/>
      <c r="T296" s="158"/>
      <c r="AT296" s="153" t="s">
        <v>290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282</v>
      </c>
    </row>
    <row r="297" spans="2:65" s="14" customFormat="1" x14ac:dyDescent="0.2">
      <c r="B297" s="166"/>
      <c r="D297" s="152" t="s">
        <v>290</v>
      </c>
      <c r="E297" s="167" t="s">
        <v>1</v>
      </c>
      <c r="F297" s="168" t="s">
        <v>306</v>
      </c>
      <c r="H297" s="169">
        <v>60.334999999999994</v>
      </c>
      <c r="I297" s="170"/>
      <c r="L297" s="166"/>
      <c r="M297" s="171"/>
      <c r="T297" s="172"/>
      <c r="AT297" s="167" t="s">
        <v>290</v>
      </c>
      <c r="AU297" s="167" t="s">
        <v>85</v>
      </c>
      <c r="AV297" s="14" t="s">
        <v>105</v>
      </c>
      <c r="AW297" s="14" t="s">
        <v>32</v>
      </c>
      <c r="AX297" s="14" t="s">
        <v>76</v>
      </c>
      <c r="AY297" s="167" t="s">
        <v>282</v>
      </c>
    </row>
    <row r="298" spans="2:65" s="13" customFormat="1" x14ac:dyDescent="0.2">
      <c r="B298" s="159"/>
      <c r="D298" s="152" t="s">
        <v>290</v>
      </c>
      <c r="E298" s="160" t="s">
        <v>1</v>
      </c>
      <c r="F298" s="161" t="s">
        <v>292</v>
      </c>
      <c r="H298" s="162">
        <v>60.334999999999994</v>
      </c>
      <c r="I298" s="163"/>
      <c r="L298" s="159"/>
      <c r="M298" s="164"/>
      <c r="T298" s="165"/>
      <c r="AT298" s="160" t="s">
        <v>290</v>
      </c>
      <c r="AU298" s="160" t="s">
        <v>85</v>
      </c>
      <c r="AV298" s="13" t="s">
        <v>288</v>
      </c>
      <c r="AW298" s="13" t="s">
        <v>32</v>
      </c>
      <c r="AX298" s="13" t="s">
        <v>83</v>
      </c>
      <c r="AY298" s="160" t="s">
        <v>282</v>
      </c>
    </row>
    <row r="299" spans="2:65" s="1" customFormat="1" ht="66.75" customHeight="1" x14ac:dyDescent="0.2">
      <c r="B299" s="32"/>
      <c r="C299" s="179" t="s">
        <v>647</v>
      </c>
      <c r="D299" s="179" t="s">
        <v>1020</v>
      </c>
      <c r="E299" s="180" t="s">
        <v>6377</v>
      </c>
      <c r="F299" s="181" t="s">
        <v>6378</v>
      </c>
      <c r="G299" s="182" t="s">
        <v>287</v>
      </c>
      <c r="H299" s="183">
        <v>63.351999999999997</v>
      </c>
      <c r="I299" s="184"/>
      <c r="J299" s="185">
        <f>ROUND(I299*H299,2)</f>
        <v>0</v>
      </c>
      <c r="K299" s="186"/>
      <c r="L299" s="187"/>
      <c r="M299" s="188" t="s">
        <v>1</v>
      </c>
      <c r="N299" s="189" t="s">
        <v>41</v>
      </c>
      <c r="P299" s="147">
        <f>O299*H299</f>
        <v>0</v>
      </c>
      <c r="Q299" s="147">
        <v>1.095E-2</v>
      </c>
      <c r="R299" s="147">
        <f>Q299*H299</f>
        <v>0.69370439999999989</v>
      </c>
      <c r="S299" s="147">
        <v>0</v>
      </c>
      <c r="T299" s="148">
        <f>S299*H299</f>
        <v>0</v>
      </c>
      <c r="AR299" s="149" t="s">
        <v>498</v>
      </c>
      <c r="AT299" s="149" t="s">
        <v>1020</v>
      </c>
      <c r="AU299" s="149" t="s">
        <v>85</v>
      </c>
      <c r="AY299" s="17" t="s">
        <v>282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83</v>
      </c>
      <c r="BK299" s="150">
        <f>ROUND(I299*H299,2)</f>
        <v>0</v>
      </c>
      <c r="BL299" s="17" t="s">
        <v>199</v>
      </c>
      <c r="BM299" s="149" t="s">
        <v>6379</v>
      </c>
    </row>
    <row r="300" spans="2:65" s="12" customFormat="1" x14ac:dyDescent="0.2">
      <c r="B300" s="151"/>
      <c r="D300" s="152" t="s">
        <v>290</v>
      </c>
      <c r="F300" s="154" t="s">
        <v>6380</v>
      </c>
      <c r="H300" s="155">
        <v>63.351999999999997</v>
      </c>
      <c r="I300" s="156"/>
      <c r="L300" s="151"/>
      <c r="M300" s="157"/>
      <c r="T300" s="158"/>
      <c r="AT300" s="153" t="s">
        <v>290</v>
      </c>
      <c r="AU300" s="153" t="s">
        <v>85</v>
      </c>
      <c r="AV300" s="12" t="s">
        <v>85</v>
      </c>
      <c r="AW300" s="12" t="s">
        <v>4</v>
      </c>
      <c r="AX300" s="12" t="s">
        <v>83</v>
      </c>
      <c r="AY300" s="153" t="s">
        <v>282</v>
      </c>
    </row>
    <row r="301" spans="2:65" s="1" customFormat="1" ht="21.75" customHeight="1" x14ac:dyDescent="0.2">
      <c r="B301" s="32"/>
      <c r="C301" s="137" t="s">
        <v>651</v>
      </c>
      <c r="D301" s="137" t="s">
        <v>284</v>
      </c>
      <c r="E301" s="138" t="s">
        <v>6381</v>
      </c>
      <c r="F301" s="139" t="s">
        <v>6382</v>
      </c>
      <c r="G301" s="140" t="s">
        <v>471</v>
      </c>
      <c r="H301" s="141">
        <v>47.6</v>
      </c>
      <c r="I301" s="142"/>
      <c r="J301" s="143">
        <f>ROUND(I301*H301,2)</f>
        <v>0</v>
      </c>
      <c r="K301" s="144"/>
      <c r="L301" s="32"/>
      <c r="M301" s="145" t="s">
        <v>1</v>
      </c>
      <c r="N301" s="146" t="s">
        <v>41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199</v>
      </c>
      <c r="AT301" s="149" t="s">
        <v>284</v>
      </c>
      <c r="AU301" s="149" t="s">
        <v>85</v>
      </c>
      <c r="AY301" s="17" t="s">
        <v>282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199</v>
      </c>
      <c r="BM301" s="149" t="s">
        <v>6383</v>
      </c>
    </row>
    <row r="302" spans="2:65" s="12" customFormat="1" x14ac:dyDescent="0.2">
      <c r="B302" s="151"/>
      <c r="D302" s="152" t="s">
        <v>290</v>
      </c>
      <c r="E302" s="153" t="s">
        <v>1</v>
      </c>
      <c r="F302" s="154" t="s">
        <v>6384</v>
      </c>
      <c r="H302" s="155">
        <v>19.600000000000001</v>
      </c>
      <c r="I302" s="156"/>
      <c r="L302" s="151"/>
      <c r="M302" s="157"/>
      <c r="T302" s="158"/>
      <c r="AT302" s="153" t="s">
        <v>290</v>
      </c>
      <c r="AU302" s="153" t="s">
        <v>85</v>
      </c>
      <c r="AV302" s="12" t="s">
        <v>85</v>
      </c>
      <c r="AW302" s="12" t="s">
        <v>32</v>
      </c>
      <c r="AX302" s="12" t="s">
        <v>76</v>
      </c>
      <c r="AY302" s="153" t="s">
        <v>282</v>
      </c>
    </row>
    <row r="303" spans="2:65" s="12" customFormat="1" x14ac:dyDescent="0.2">
      <c r="B303" s="151"/>
      <c r="D303" s="152" t="s">
        <v>290</v>
      </c>
      <c r="E303" s="153" t="s">
        <v>1</v>
      </c>
      <c r="F303" s="154" t="s">
        <v>6385</v>
      </c>
      <c r="H303" s="155">
        <v>22</v>
      </c>
      <c r="I303" s="156"/>
      <c r="L303" s="151"/>
      <c r="M303" s="157"/>
      <c r="T303" s="158"/>
      <c r="AT303" s="153" t="s">
        <v>290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282</v>
      </c>
    </row>
    <row r="304" spans="2:65" s="12" customFormat="1" x14ac:dyDescent="0.2">
      <c r="B304" s="151"/>
      <c r="D304" s="152" t="s">
        <v>290</v>
      </c>
      <c r="E304" s="153" t="s">
        <v>1</v>
      </c>
      <c r="F304" s="154" t="s">
        <v>6386</v>
      </c>
      <c r="H304" s="155">
        <v>6</v>
      </c>
      <c r="I304" s="156"/>
      <c r="L304" s="151"/>
      <c r="M304" s="157"/>
      <c r="T304" s="158"/>
      <c r="AT304" s="153" t="s">
        <v>290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282</v>
      </c>
    </row>
    <row r="305" spans="2:65" s="13" customFormat="1" x14ac:dyDescent="0.2">
      <c r="B305" s="159"/>
      <c r="D305" s="152" t="s">
        <v>290</v>
      </c>
      <c r="E305" s="160" t="s">
        <v>1</v>
      </c>
      <c r="F305" s="161" t="s">
        <v>292</v>
      </c>
      <c r="H305" s="162">
        <v>47.6</v>
      </c>
      <c r="I305" s="163"/>
      <c r="L305" s="159"/>
      <c r="M305" s="164"/>
      <c r="T305" s="165"/>
      <c r="AT305" s="160" t="s">
        <v>290</v>
      </c>
      <c r="AU305" s="160" t="s">
        <v>85</v>
      </c>
      <c r="AV305" s="13" t="s">
        <v>288</v>
      </c>
      <c r="AW305" s="13" t="s">
        <v>32</v>
      </c>
      <c r="AX305" s="13" t="s">
        <v>83</v>
      </c>
      <c r="AY305" s="160" t="s">
        <v>282</v>
      </c>
    </row>
    <row r="306" spans="2:65" s="1" customFormat="1" ht="16.5" customHeight="1" x14ac:dyDescent="0.2">
      <c r="B306" s="32"/>
      <c r="C306" s="179" t="s">
        <v>655</v>
      </c>
      <c r="D306" s="179" t="s">
        <v>1020</v>
      </c>
      <c r="E306" s="180" t="s">
        <v>6387</v>
      </c>
      <c r="F306" s="181" t="s">
        <v>6388</v>
      </c>
      <c r="G306" s="182" t="s">
        <v>471</v>
      </c>
      <c r="H306" s="183">
        <v>52.36</v>
      </c>
      <c r="I306" s="184"/>
      <c r="J306" s="185">
        <f>ROUND(I306*H306,2)</f>
        <v>0</v>
      </c>
      <c r="K306" s="186"/>
      <c r="L306" s="187"/>
      <c r="M306" s="188" t="s">
        <v>1</v>
      </c>
      <c r="N306" s="189" t="s">
        <v>41</v>
      </c>
      <c r="P306" s="147">
        <f>O306*H306</f>
        <v>0</v>
      </c>
      <c r="Q306" s="147">
        <v>1.8200000000000001E-2</v>
      </c>
      <c r="R306" s="147">
        <f>Q306*H306</f>
        <v>0.95295200000000002</v>
      </c>
      <c r="S306" s="147">
        <v>0</v>
      </c>
      <c r="T306" s="148">
        <f>S306*H306</f>
        <v>0</v>
      </c>
      <c r="AR306" s="149" t="s">
        <v>498</v>
      </c>
      <c r="AT306" s="149" t="s">
        <v>1020</v>
      </c>
      <c r="AU306" s="149" t="s">
        <v>85</v>
      </c>
      <c r="AY306" s="17" t="s">
        <v>282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83</v>
      </c>
      <c r="BK306" s="150">
        <f>ROUND(I306*H306,2)</f>
        <v>0</v>
      </c>
      <c r="BL306" s="17" t="s">
        <v>199</v>
      </c>
      <c r="BM306" s="149" t="s">
        <v>6389</v>
      </c>
    </row>
    <row r="307" spans="2:65" s="12" customFormat="1" x14ac:dyDescent="0.2">
      <c r="B307" s="151"/>
      <c r="D307" s="152" t="s">
        <v>290</v>
      </c>
      <c r="F307" s="154" t="s">
        <v>6390</v>
      </c>
      <c r="H307" s="155">
        <v>52.36</v>
      </c>
      <c r="I307" s="156"/>
      <c r="L307" s="151"/>
      <c r="M307" s="157"/>
      <c r="T307" s="158"/>
      <c r="AT307" s="153" t="s">
        <v>290</v>
      </c>
      <c r="AU307" s="153" t="s">
        <v>85</v>
      </c>
      <c r="AV307" s="12" t="s">
        <v>85</v>
      </c>
      <c r="AW307" s="12" t="s">
        <v>4</v>
      </c>
      <c r="AX307" s="12" t="s">
        <v>83</v>
      </c>
      <c r="AY307" s="153" t="s">
        <v>282</v>
      </c>
    </row>
    <row r="308" spans="2:65" s="1" customFormat="1" ht="55.5" customHeight="1" x14ac:dyDescent="0.2">
      <c r="B308" s="32"/>
      <c r="C308" s="137" t="s">
        <v>659</v>
      </c>
      <c r="D308" s="137" t="s">
        <v>284</v>
      </c>
      <c r="E308" s="138" t="s">
        <v>6391</v>
      </c>
      <c r="F308" s="139" t="s">
        <v>6392</v>
      </c>
      <c r="G308" s="140" t="s">
        <v>613</v>
      </c>
      <c r="H308" s="141">
        <v>1</v>
      </c>
      <c r="I308" s="142"/>
      <c r="J308" s="143">
        <f>ROUND(I308*H308,2)</f>
        <v>0</v>
      </c>
      <c r="K308" s="144"/>
      <c r="L308" s="32"/>
      <c r="M308" s="145" t="s">
        <v>1</v>
      </c>
      <c r="N308" s="146" t="s">
        <v>41</v>
      </c>
      <c r="P308" s="147">
        <f>O308*H308</f>
        <v>0</v>
      </c>
      <c r="Q308" s="147">
        <v>8.9999999999999998E-4</v>
      </c>
      <c r="R308" s="147">
        <f>Q308*H308</f>
        <v>8.9999999999999998E-4</v>
      </c>
      <c r="S308" s="147">
        <v>0</v>
      </c>
      <c r="T308" s="148">
        <f>S308*H308</f>
        <v>0</v>
      </c>
      <c r="AR308" s="149" t="s">
        <v>199</v>
      </c>
      <c r="AT308" s="149" t="s">
        <v>284</v>
      </c>
      <c r="AU308" s="149" t="s">
        <v>85</v>
      </c>
      <c r="AY308" s="17" t="s">
        <v>282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199</v>
      </c>
      <c r="BM308" s="149" t="s">
        <v>6393</v>
      </c>
    </row>
    <row r="309" spans="2:65" s="1" customFormat="1" ht="66.75" customHeight="1" x14ac:dyDescent="0.2">
      <c r="B309" s="32"/>
      <c r="C309" s="179" t="s">
        <v>663</v>
      </c>
      <c r="D309" s="179" t="s">
        <v>1020</v>
      </c>
      <c r="E309" s="180" t="s">
        <v>6394</v>
      </c>
      <c r="F309" s="181" t="s">
        <v>6395</v>
      </c>
      <c r="G309" s="182" t="s">
        <v>2246</v>
      </c>
      <c r="H309" s="183">
        <v>1</v>
      </c>
      <c r="I309" s="184"/>
      <c r="J309" s="185">
        <f>ROUND(I309*H309,2)</f>
        <v>0</v>
      </c>
      <c r="K309" s="186"/>
      <c r="L309" s="187"/>
      <c r="M309" s="188" t="s">
        <v>1</v>
      </c>
      <c r="N309" s="189" t="s">
        <v>41</v>
      </c>
      <c r="P309" s="147">
        <f>O309*H309</f>
        <v>0</v>
      </c>
      <c r="Q309" s="147">
        <v>2.4230000000000002E-2</v>
      </c>
      <c r="R309" s="147">
        <f>Q309*H309</f>
        <v>2.4230000000000002E-2</v>
      </c>
      <c r="S309" s="147">
        <v>0</v>
      </c>
      <c r="T309" s="148">
        <f>S309*H309</f>
        <v>0</v>
      </c>
      <c r="AR309" s="149" t="s">
        <v>498</v>
      </c>
      <c r="AT309" s="149" t="s">
        <v>1020</v>
      </c>
      <c r="AU309" s="149" t="s">
        <v>85</v>
      </c>
      <c r="AY309" s="17" t="s">
        <v>282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83</v>
      </c>
      <c r="BK309" s="150">
        <f>ROUND(I309*H309,2)</f>
        <v>0</v>
      </c>
      <c r="BL309" s="17" t="s">
        <v>199</v>
      </c>
      <c r="BM309" s="149" t="s">
        <v>6396</v>
      </c>
    </row>
    <row r="310" spans="2:65" s="1" customFormat="1" ht="66.75" customHeight="1" x14ac:dyDescent="0.2">
      <c r="B310" s="32"/>
      <c r="C310" s="179" t="s">
        <v>667</v>
      </c>
      <c r="D310" s="179" t="s">
        <v>1020</v>
      </c>
      <c r="E310" s="180" t="s">
        <v>6397</v>
      </c>
      <c r="F310" s="181" t="s">
        <v>6398</v>
      </c>
      <c r="G310" s="182" t="s">
        <v>2246</v>
      </c>
      <c r="H310" s="183">
        <v>1</v>
      </c>
      <c r="I310" s="184"/>
      <c r="J310" s="185">
        <f>ROUND(I310*H310,2)</f>
        <v>0</v>
      </c>
      <c r="K310" s="186"/>
      <c r="L310" s="187"/>
      <c r="M310" s="188" t="s">
        <v>1</v>
      </c>
      <c r="N310" s="189" t="s">
        <v>41</v>
      </c>
      <c r="P310" s="147">
        <f>O310*H310</f>
        <v>0</v>
      </c>
      <c r="Q310" s="147">
        <v>2.4230000000000002E-2</v>
      </c>
      <c r="R310" s="147">
        <f>Q310*H310</f>
        <v>2.4230000000000002E-2</v>
      </c>
      <c r="S310" s="147">
        <v>0</v>
      </c>
      <c r="T310" s="148">
        <f>S310*H310</f>
        <v>0</v>
      </c>
      <c r="AR310" s="149" t="s">
        <v>498</v>
      </c>
      <c r="AT310" s="149" t="s">
        <v>1020</v>
      </c>
      <c r="AU310" s="149" t="s">
        <v>85</v>
      </c>
      <c r="AY310" s="17" t="s">
        <v>282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199</v>
      </c>
      <c r="BM310" s="149" t="s">
        <v>6399</v>
      </c>
    </row>
    <row r="311" spans="2:65" s="1" customFormat="1" ht="24.2" customHeight="1" x14ac:dyDescent="0.2">
      <c r="B311" s="32"/>
      <c r="C311" s="137" t="s">
        <v>671</v>
      </c>
      <c r="D311" s="137" t="s">
        <v>284</v>
      </c>
      <c r="E311" s="138" t="s">
        <v>6400</v>
      </c>
      <c r="F311" s="139" t="s">
        <v>6401</v>
      </c>
      <c r="G311" s="140" t="s">
        <v>376</v>
      </c>
      <c r="H311" s="141">
        <v>1.696</v>
      </c>
      <c r="I311" s="142"/>
      <c r="J311" s="143">
        <f>ROUND(I311*H311,2)</f>
        <v>0</v>
      </c>
      <c r="K311" s="144"/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199</v>
      </c>
      <c r="AT311" s="149" t="s">
        <v>284</v>
      </c>
      <c r="AU311" s="149" t="s">
        <v>85</v>
      </c>
      <c r="AY311" s="17" t="s">
        <v>282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199</v>
      </c>
      <c r="BM311" s="149" t="s">
        <v>6402</v>
      </c>
    </row>
    <row r="312" spans="2:65" s="11" customFormat="1" ht="22.9" customHeight="1" x14ac:dyDescent="0.2">
      <c r="B312" s="125"/>
      <c r="D312" s="126" t="s">
        <v>75</v>
      </c>
      <c r="E312" s="135" t="s">
        <v>2583</v>
      </c>
      <c r="F312" s="135" t="s">
        <v>2584</v>
      </c>
      <c r="I312" s="128"/>
      <c r="J312" s="136">
        <f>BK312</f>
        <v>0</v>
      </c>
      <c r="L312" s="125"/>
      <c r="M312" s="130"/>
      <c r="P312" s="131">
        <f>SUM(P313:P322)</f>
        <v>0</v>
      </c>
      <c r="R312" s="131">
        <f>SUM(R313:R322)</f>
        <v>0.47677564</v>
      </c>
      <c r="T312" s="132">
        <f>SUM(T313:T322)</f>
        <v>0</v>
      </c>
      <c r="AR312" s="126" t="s">
        <v>85</v>
      </c>
      <c r="AT312" s="133" t="s">
        <v>75</v>
      </c>
      <c r="AU312" s="133" t="s">
        <v>83</v>
      </c>
      <c r="AY312" s="126" t="s">
        <v>282</v>
      </c>
      <c r="BK312" s="134">
        <f>SUM(BK313:BK322)</f>
        <v>0</v>
      </c>
    </row>
    <row r="313" spans="2:65" s="1" customFormat="1" ht="24.2" customHeight="1" x14ac:dyDescent="0.2">
      <c r="B313" s="32"/>
      <c r="C313" s="137" t="s">
        <v>675</v>
      </c>
      <c r="D313" s="137" t="s">
        <v>284</v>
      </c>
      <c r="E313" s="138" t="s">
        <v>6403</v>
      </c>
      <c r="F313" s="139" t="s">
        <v>6404</v>
      </c>
      <c r="G313" s="140" t="s">
        <v>287</v>
      </c>
      <c r="H313" s="141">
        <v>9.6910000000000007</v>
      </c>
      <c r="I313" s="142"/>
      <c r="J313" s="143">
        <f>ROUND(I313*H313,2)</f>
        <v>0</v>
      </c>
      <c r="K313" s="144"/>
      <c r="L313" s="32"/>
      <c r="M313" s="145" t="s">
        <v>1</v>
      </c>
      <c r="N313" s="146" t="s">
        <v>41</v>
      </c>
      <c r="P313" s="147">
        <f>O313*H313</f>
        <v>0</v>
      </c>
      <c r="Q313" s="147">
        <v>2.8E-3</v>
      </c>
      <c r="R313" s="147">
        <f>Q313*H313</f>
        <v>2.7134800000000001E-2</v>
      </c>
      <c r="S313" s="147">
        <v>0</v>
      </c>
      <c r="T313" s="148">
        <f>S313*H313</f>
        <v>0</v>
      </c>
      <c r="AR313" s="149" t="s">
        <v>199</v>
      </c>
      <c r="AT313" s="149" t="s">
        <v>284</v>
      </c>
      <c r="AU313" s="149" t="s">
        <v>85</v>
      </c>
      <c r="AY313" s="17" t="s">
        <v>282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199</v>
      </c>
      <c r="BM313" s="149" t="s">
        <v>6405</v>
      </c>
    </row>
    <row r="314" spans="2:65" s="12" customFormat="1" x14ac:dyDescent="0.2">
      <c r="B314" s="151"/>
      <c r="D314" s="152" t="s">
        <v>290</v>
      </c>
      <c r="E314" s="153" t="s">
        <v>1</v>
      </c>
      <c r="F314" s="154" t="s">
        <v>6406</v>
      </c>
      <c r="H314" s="155">
        <v>9.6910000000000007</v>
      </c>
      <c r="I314" s="156"/>
      <c r="L314" s="151"/>
      <c r="M314" s="157"/>
      <c r="T314" s="158"/>
      <c r="AT314" s="153" t="s">
        <v>290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282</v>
      </c>
    </row>
    <row r="315" spans="2:65" s="13" customFormat="1" x14ac:dyDescent="0.2">
      <c r="B315" s="159"/>
      <c r="D315" s="152" t="s">
        <v>290</v>
      </c>
      <c r="E315" s="160" t="s">
        <v>1</v>
      </c>
      <c r="F315" s="161" t="s">
        <v>292</v>
      </c>
      <c r="H315" s="162">
        <v>9.6910000000000007</v>
      </c>
      <c r="I315" s="163"/>
      <c r="L315" s="159"/>
      <c r="M315" s="164"/>
      <c r="T315" s="165"/>
      <c r="AT315" s="160" t="s">
        <v>290</v>
      </c>
      <c r="AU315" s="160" t="s">
        <v>85</v>
      </c>
      <c r="AV315" s="13" t="s">
        <v>288</v>
      </c>
      <c r="AW315" s="13" t="s">
        <v>32</v>
      </c>
      <c r="AX315" s="13" t="s">
        <v>83</v>
      </c>
      <c r="AY315" s="160" t="s">
        <v>282</v>
      </c>
    </row>
    <row r="316" spans="2:65" s="1" customFormat="1" ht="55.5" customHeight="1" x14ac:dyDescent="0.2">
      <c r="B316" s="32"/>
      <c r="C316" s="179" t="s">
        <v>679</v>
      </c>
      <c r="D316" s="179" t="s">
        <v>1020</v>
      </c>
      <c r="E316" s="180" t="s">
        <v>6407</v>
      </c>
      <c r="F316" s="181" t="s">
        <v>6408</v>
      </c>
      <c r="G316" s="182" t="s">
        <v>287</v>
      </c>
      <c r="H316" s="183">
        <v>9.6910000000000007</v>
      </c>
      <c r="I316" s="184"/>
      <c r="J316" s="185">
        <f>ROUND(I316*H316,2)</f>
        <v>0</v>
      </c>
      <c r="K316" s="186"/>
      <c r="L316" s="187"/>
      <c r="M316" s="188" t="s">
        <v>1</v>
      </c>
      <c r="N316" s="189" t="s">
        <v>41</v>
      </c>
      <c r="P316" s="147">
        <f>O316*H316</f>
        <v>0</v>
      </c>
      <c r="Q316" s="147">
        <v>2.4000000000000001E-4</v>
      </c>
      <c r="R316" s="147">
        <f>Q316*H316</f>
        <v>2.32584E-3</v>
      </c>
      <c r="S316" s="147">
        <v>0</v>
      </c>
      <c r="T316" s="148">
        <f>S316*H316</f>
        <v>0</v>
      </c>
      <c r="AR316" s="149" t="s">
        <v>498</v>
      </c>
      <c r="AT316" s="149" t="s">
        <v>1020</v>
      </c>
      <c r="AU316" s="149" t="s">
        <v>85</v>
      </c>
      <c r="AY316" s="17" t="s">
        <v>282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199</v>
      </c>
      <c r="BM316" s="149" t="s">
        <v>6409</v>
      </c>
    </row>
    <row r="317" spans="2:65" s="1" customFormat="1" ht="24.2" customHeight="1" x14ac:dyDescent="0.2">
      <c r="B317" s="32"/>
      <c r="C317" s="137" t="s">
        <v>683</v>
      </c>
      <c r="D317" s="137" t="s">
        <v>284</v>
      </c>
      <c r="E317" s="138" t="s">
        <v>6410</v>
      </c>
      <c r="F317" s="139" t="s">
        <v>6411</v>
      </c>
      <c r="G317" s="140" t="s">
        <v>2987</v>
      </c>
      <c r="H317" s="141">
        <v>426.3</v>
      </c>
      <c r="I317" s="142"/>
      <c r="J317" s="143">
        <f>ROUND(I317*H317,2)</f>
        <v>0</v>
      </c>
      <c r="K317" s="144"/>
      <c r="L317" s="32"/>
      <c r="M317" s="145" t="s">
        <v>1</v>
      </c>
      <c r="N317" s="146" t="s">
        <v>41</v>
      </c>
      <c r="P317" s="147">
        <f>O317*H317</f>
        <v>0</v>
      </c>
      <c r="Q317" s="147">
        <v>5.0000000000000002E-5</v>
      </c>
      <c r="R317" s="147">
        <f>Q317*H317</f>
        <v>2.1315000000000001E-2</v>
      </c>
      <c r="S317" s="147">
        <v>0</v>
      </c>
      <c r="T317" s="148">
        <f>S317*H317</f>
        <v>0</v>
      </c>
      <c r="AR317" s="149" t="s">
        <v>199</v>
      </c>
      <c r="AT317" s="149" t="s">
        <v>284</v>
      </c>
      <c r="AU317" s="149" t="s">
        <v>85</v>
      </c>
      <c r="AY317" s="17" t="s">
        <v>282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199</v>
      </c>
      <c r="BM317" s="149" t="s">
        <v>6412</v>
      </c>
    </row>
    <row r="318" spans="2:65" s="12" customFormat="1" x14ac:dyDescent="0.2">
      <c r="B318" s="151"/>
      <c r="D318" s="152" t="s">
        <v>290</v>
      </c>
      <c r="E318" s="153" t="s">
        <v>1</v>
      </c>
      <c r="F318" s="154" t="s">
        <v>6413</v>
      </c>
      <c r="H318" s="155">
        <v>426.3</v>
      </c>
      <c r="I318" s="156"/>
      <c r="L318" s="151"/>
      <c r="M318" s="157"/>
      <c r="T318" s="158"/>
      <c r="AT318" s="153" t="s">
        <v>290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282</v>
      </c>
    </row>
    <row r="319" spans="2:65" s="13" customFormat="1" x14ac:dyDescent="0.2">
      <c r="B319" s="159"/>
      <c r="D319" s="152" t="s">
        <v>290</v>
      </c>
      <c r="E319" s="160" t="s">
        <v>1</v>
      </c>
      <c r="F319" s="161" t="s">
        <v>292</v>
      </c>
      <c r="H319" s="162">
        <v>426.3</v>
      </c>
      <c r="I319" s="163"/>
      <c r="L319" s="159"/>
      <c r="M319" s="164"/>
      <c r="T319" s="165"/>
      <c r="AT319" s="160" t="s">
        <v>290</v>
      </c>
      <c r="AU319" s="160" t="s">
        <v>85</v>
      </c>
      <c r="AV319" s="13" t="s">
        <v>288</v>
      </c>
      <c r="AW319" s="13" t="s">
        <v>32</v>
      </c>
      <c r="AX319" s="13" t="s">
        <v>83</v>
      </c>
      <c r="AY319" s="160" t="s">
        <v>282</v>
      </c>
    </row>
    <row r="320" spans="2:65" s="1" customFormat="1" ht="33" customHeight="1" x14ac:dyDescent="0.2">
      <c r="B320" s="32"/>
      <c r="C320" s="179" t="s">
        <v>689</v>
      </c>
      <c r="D320" s="179" t="s">
        <v>1020</v>
      </c>
      <c r="E320" s="180" t="s">
        <v>6414</v>
      </c>
      <c r="F320" s="181" t="s">
        <v>6415</v>
      </c>
      <c r="G320" s="182" t="s">
        <v>376</v>
      </c>
      <c r="H320" s="183">
        <v>0.42599999999999999</v>
      </c>
      <c r="I320" s="184"/>
      <c r="J320" s="185">
        <f>ROUND(I320*H320,2)</f>
        <v>0</v>
      </c>
      <c r="K320" s="186"/>
      <c r="L320" s="187"/>
      <c r="M320" s="188" t="s">
        <v>1</v>
      </c>
      <c r="N320" s="189" t="s">
        <v>41</v>
      </c>
      <c r="P320" s="147">
        <f>O320*H320</f>
        <v>0</v>
      </c>
      <c r="Q320" s="147">
        <v>1</v>
      </c>
      <c r="R320" s="147">
        <f>Q320*H320</f>
        <v>0.42599999999999999</v>
      </c>
      <c r="S320" s="147">
        <v>0</v>
      </c>
      <c r="T320" s="148">
        <f>S320*H320</f>
        <v>0</v>
      </c>
      <c r="AR320" s="149" t="s">
        <v>498</v>
      </c>
      <c r="AT320" s="149" t="s">
        <v>1020</v>
      </c>
      <c r="AU320" s="149" t="s">
        <v>85</v>
      </c>
      <c r="AY320" s="17" t="s">
        <v>282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199</v>
      </c>
      <c r="BM320" s="149" t="s">
        <v>6416</v>
      </c>
    </row>
    <row r="321" spans="2:65" s="12" customFormat="1" x14ac:dyDescent="0.2">
      <c r="B321" s="151"/>
      <c r="D321" s="152" t="s">
        <v>290</v>
      </c>
      <c r="F321" s="154" t="s">
        <v>6417</v>
      </c>
      <c r="H321" s="155">
        <v>0.42599999999999999</v>
      </c>
      <c r="I321" s="156"/>
      <c r="L321" s="151"/>
      <c r="M321" s="157"/>
      <c r="T321" s="158"/>
      <c r="AT321" s="153" t="s">
        <v>290</v>
      </c>
      <c r="AU321" s="153" t="s">
        <v>85</v>
      </c>
      <c r="AV321" s="12" t="s">
        <v>85</v>
      </c>
      <c r="AW321" s="12" t="s">
        <v>4</v>
      </c>
      <c r="AX321" s="12" t="s">
        <v>83</v>
      </c>
      <c r="AY321" s="153" t="s">
        <v>282</v>
      </c>
    </row>
    <row r="322" spans="2:65" s="1" customFormat="1" ht="24.2" customHeight="1" x14ac:dyDescent="0.2">
      <c r="B322" s="32"/>
      <c r="C322" s="137" t="s">
        <v>694</v>
      </c>
      <c r="D322" s="137" t="s">
        <v>284</v>
      </c>
      <c r="E322" s="138" t="s">
        <v>6418</v>
      </c>
      <c r="F322" s="139" t="s">
        <v>6419</v>
      </c>
      <c r="G322" s="140" t="s">
        <v>376</v>
      </c>
      <c r="H322" s="141">
        <v>0.47699999999999998</v>
      </c>
      <c r="I322" s="142"/>
      <c r="J322" s="143">
        <f>ROUND(I322*H322,2)</f>
        <v>0</v>
      </c>
      <c r="K322" s="144"/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199</v>
      </c>
      <c r="AT322" s="149" t="s">
        <v>284</v>
      </c>
      <c r="AU322" s="149" t="s">
        <v>85</v>
      </c>
      <c r="AY322" s="17" t="s">
        <v>282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199</v>
      </c>
      <c r="BM322" s="149" t="s">
        <v>6420</v>
      </c>
    </row>
    <row r="323" spans="2:65" s="11" customFormat="1" ht="22.9" customHeight="1" x14ac:dyDescent="0.2">
      <c r="B323" s="125"/>
      <c r="D323" s="126" t="s">
        <v>75</v>
      </c>
      <c r="E323" s="135" t="s">
        <v>3231</v>
      </c>
      <c r="F323" s="135" t="s">
        <v>3232</v>
      </c>
      <c r="I323" s="128"/>
      <c r="J323" s="136">
        <f>BK323</f>
        <v>0</v>
      </c>
      <c r="L323" s="125"/>
      <c r="M323" s="130"/>
      <c r="P323" s="131">
        <f>SUM(P324:P343)</f>
        <v>0</v>
      </c>
      <c r="R323" s="131">
        <f>SUM(R324:R343)</f>
        <v>5.1003439999999997E-2</v>
      </c>
      <c r="T323" s="132">
        <f>SUM(T324:T343)</f>
        <v>0</v>
      </c>
      <c r="AR323" s="126" t="s">
        <v>85</v>
      </c>
      <c r="AT323" s="133" t="s">
        <v>75</v>
      </c>
      <c r="AU323" s="133" t="s">
        <v>83</v>
      </c>
      <c r="AY323" s="126" t="s">
        <v>282</v>
      </c>
      <c r="BK323" s="134">
        <f>SUM(BK324:BK343)</f>
        <v>0</v>
      </c>
    </row>
    <row r="324" spans="2:65" s="1" customFormat="1" ht="24.2" customHeight="1" x14ac:dyDescent="0.2">
      <c r="B324" s="32"/>
      <c r="C324" s="137" t="s">
        <v>699</v>
      </c>
      <c r="D324" s="137" t="s">
        <v>284</v>
      </c>
      <c r="E324" s="138" t="s">
        <v>3234</v>
      </c>
      <c r="F324" s="139" t="s">
        <v>3235</v>
      </c>
      <c r="G324" s="140" t="s">
        <v>287</v>
      </c>
      <c r="H324" s="141">
        <v>232.37799999999999</v>
      </c>
      <c r="I324" s="142"/>
      <c r="J324" s="143">
        <f>ROUND(I324*H324,2)</f>
        <v>0</v>
      </c>
      <c r="K324" s="144"/>
      <c r="L324" s="32"/>
      <c r="M324" s="145" t="s">
        <v>1</v>
      </c>
      <c r="N324" s="146" t="s">
        <v>41</v>
      </c>
      <c r="P324" s="147">
        <f>O324*H324</f>
        <v>0</v>
      </c>
      <c r="Q324" s="147">
        <v>1.3999999999999999E-4</v>
      </c>
      <c r="R324" s="147">
        <f>Q324*H324</f>
        <v>3.2532919999999993E-2</v>
      </c>
      <c r="S324" s="147">
        <v>0</v>
      </c>
      <c r="T324" s="148">
        <f>S324*H324</f>
        <v>0</v>
      </c>
      <c r="AR324" s="149" t="s">
        <v>199</v>
      </c>
      <c r="AT324" s="149" t="s">
        <v>284</v>
      </c>
      <c r="AU324" s="149" t="s">
        <v>85</v>
      </c>
      <c r="AY324" s="17" t="s">
        <v>282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199</v>
      </c>
      <c r="BM324" s="149" t="s">
        <v>6421</v>
      </c>
    </row>
    <row r="325" spans="2:65" s="15" customFormat="1" x14ac:dyDescent="0.2">
      <c r="B325" s="173"/>
      <c r="D325" s="152" t="s">
        <v>290</v>
      </c>
      <c r="E325" s="174" t="s">
        <v>1</v>
      </c>
      <c r="F325" s="175" t="s">
        <v>6320</v>
      </c>
      <c r="H325" s="174" t="s">
        <v>1</v>
      </c>
      <c r="I325" s="176"/>
      <c r="L325" s="173"/>
      <c r="M325" s="177"/>
      <c r="T325" s="178"/>
      <c r="AT325" s="174" t="s">
        <v>290</v>
      </c>
      <c r="AU325" s="174" t="s">
        <v>85</v>
      </c>
      <c r="AV325" s="15" t="s">
        <v>83</v>
      </c>
      <c r="AW325" s="15" t="s">
        <v>32</v>
      </c>
      <c r="AX325" s="15" t="s">
        <v>76</v>
      </c>
      <c r="AY325" s="174" t="s">
        <v>282</v>
      </c>
    </row>
    <row r="326" spans="2:65" s="12" customFormat="1" x14ac:dyDescent="0.2">
      <c r="B326" s="151"/>
      <c r="D326" s="152" t="s">
        <v>290</v>
      </c>
      <c r="E326" s="153" t="s">
        <v>1</v>
      </c>
      <c r="F326" s="154" t="s">
        <v>6422</v>
      </c>
      <c r="H326" s="155">
        <v>40.066000000000003</v>
      </c>
      <c r="I326" s="156"/>
      <c r="L326" s="151"/>
      <c r="M326" s="157"/>
      <c r="T326" s="158"/>
      <c r="AT326" s="153" t="s">
        <v>290</v>
      </c>
      <c r="AU326" s="153" t="s">
        <v>85</v>
      </c>
      <c r="AV326" s="12" t="s">
        <v>85</v>
      </c>
      <c r="AW326" s="12" t="s">
        <v>32</v>
      </c>
      <c r="AX326" s="12" t="s">
        <v>76</v>
      </c>
      <c r="AY326" s="153" t="s">
        <v>282</v>
      </c>
    </row>
    <row r="327" spans="2:65" s="14" customFormat="1" x14ac:dyDescent="0.2">
      <c r="B327" s="166"/>
      <c r="D327" s="152" t="s">
        <v>290</v>
      </c>
      <c r="E327" s="167" t="s">
        <v>1</v>
      </c>
      <c r="F327" s="168" t="s">
        <v>306</v>
      </c>
      <c r="H327" s="169">
        <v>40.066000000000003</v>
      </c>
      <c r="I327" s="170"/>
      <c r="L327" s="166"/>
      <c r="M327" s="171"/>
      <c r="T327" s="172"/>
      <c r="AT327" s="167" t="s">
        <v>290</v>
      </c>
      <c r="AU327" s="167" t="s">
        <v>85</v>
      </c>
      <c r="AV327" s="14" t="s">
        <v>105</v>
      </c>
      <c r="AW327" s="14" t="s">
        <v>32</v>
      </c>
      <c r="AX327" s="14" t="s">
        <v>76</v>
      </c>
      <c r="AY327" s="167" t="s">
        <v>282</v>
      </c>
    </row>
    <row r="328" spans="2:65" s="12" customFormat="1" x14ac:dyDescent="0.2">
      <c r="B328" s="151"/>
      <c r="D328" s="152" t="s">
        <v>290</v>
      </c>
      <c r="E328" s="153" t="s">
        <v>1</v>
      </c>
      <c r="F328" s="154" t="s">
        <v>6423</v>
      </c>
      <c r="H328" s="155">
        <v>127.032</v>
      </c>
      <c r="I328" s="156"/>
      <c r="L328" s="151"/>
      <c r="M328" s="157"/>
      <c r="T328" s="158"/>
      <c r="AT328" s="153" t="s">
        <v>290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282</v>
      </c>
    </row>
    <row r="329" spans="2:65" s="14" customFormat="1" x14ac:dyDescent="0.2">
      <c r="B329" s="166"/>
      <c r="D329" s="152" t="s">
        <v>290</v>
      </c>
      <c r="E329" s="167" t="s">
        <v>1</v>
      </c>
      <c r="F329" s="168" t="s">
        <v>306</v>
      </c>
      <c r="H329" s="169">
        <v>127.032</v>
      </c>
      <c r="I329" s="170"/>
      <c r="L329" s="166"/>
      <c r="M329" s="171"/>
      <c r="T329" s="172"/>
      <c r="AT329" s="167" t="s">
        <v>290</v>
      </c>
      <c r="AU329" s="167" t="s">
        <v>85</v>
      </c>
      <c r="AV329" s="14" t="s">
        <v>105</v>
      </c>
      <c r="AW329" s="14" t="s">
        <v>32</v>
      </c>
      <c r="AX329" s="14" t="s">
        <v>76</v>
      </c>
      <c r="AY329" s="167" t="s">
        <v>282</v>
      </c>
    </row>
    <row r="330" spans="2:65" s="15" customFormat="1" x14ac:dyDescent="0.2">
      <c r="B330" s="173"/>
      <c r="D330" s="152" t="s">
        <v>290</v>
      </c>
      <c r="E330" s="174" t="s">
        <v>1</v>
      </c>
      <c r="F330" s="175" t="s">
        <v>6308</v>
      </c>
      <c r="H330" s="174" t="s">
        <v>1</v>
      </c>
      <c r="I330" s="176"/>
      <c r="L330" s="173"/>
      <c r="M330" s="177"/>
      <c r="T330" s="178"/>
      <c r="AT330" s="174" t="s">
        <v>290</v>
      </c>
      <c r="AU330" s="174" t="s">
        <v>85</v>
      </c>
      <c r="AV330" s="15" t="s">
        <v>83</v>
      </c>
      <c r="AW330" s="15" t="s">
        <v>32</v>
      </c>
      <c r="AX330" s="15" t="s">
        <v>76</v>
      </c>
      <c r="AY330" s="174" t="s">
        <v>282</v>
      </c>
    </row>
    <row r="331" spans="2:65" s="12" customFormat="1" x14ac:dyDescent="0.2">
      <c r="B331" s="151"/>
      <c r="D331" s="152" t="s">
        <v>290</v>
      </c>
      <c r="E331" s="153" t="s">
        <v>1</v>
      </c>
      <c r="F331" s="154" t="s">
        <v>6424</v>
      </c>
      <c r="H331" s="155">
        <v>65.28</v>
      </c>
      <c r="I331" s="156"/>
      <c r="L331" s="151"/>
      <c r="M331" s="157"/>
      <c r="T331" s="158"/>
      <c r="AT331" s="153" t="s">
        <v>290</v>
      </c>
      <c r="AU331" s="153" t="s">
        <v>85</v>
      </c>
      <c r="AV331" s="12" t="s">
        <v>85</v>
      </c>
      <c r="AW331" s="12" t="s">
        <v>32</v>
      </c>
      <c r="AX331" s="12" t="s">
        <v>76</v>
      </c>
      <c r="AY331" s="153" t="s">
        <v>282</v>
      </c>
    </row>
    <row r="332" spans="2:65" s="14" customFormat="1" x14ac:dyDescent="0.2">
      <c r="B332" s="166"/>
      <c r="D332" s="152" t="s">
        <v>290</v>
      </c>
      <c r="E332" s="167" t="s">
        <v>1</v>
      </c>
      <c r="F332" s="168" t="s">
        <v>306</v>
      </c>
      <c r="H332" s="169">
        <v>65.28</v>
      </c>
      <c r="I332" s="170"/>
      <c r="L332" s="166"/>
      <c r="M332" s="171"/>
      <c r="T332" s="172"/>
      <c r="AT332" s="167" t="s">
        <v>290</v>
      </c>
      <c r="AU332" s="167" t="s">
        <v>85</v>
      </c>
      <c r="AV332" s="14" t="s">
        <v>105</v>
      </c>
      <c r="AW332" s="14" t="s">
        <v>32</v>
      </c>
      <c r="AX332" s="14" t="s">
        <v>76</v>
      </c>
      <c r="AY332" s="167" t="s">
        <v>282</v>
      </c>
    </row>
    <row r="333" spans="2:65" s="13" customFormat="1" x14ac:dyDescent="0.2">
      <c r="B333" s="159"/>
      <c r="D333" s="152" t="s">
        <v>290</v>
      </c>
      <c r="E333" s="160" t="s">
        <v>1</v>
      </c>
      <c r="F333" s="161" t="s">
        <v>292</v>
      </c>
      <c r="H333" s="162">
        <v>232.37800000000001</v>
      </c>
      <c r="I333" s="163"/>
      <c r="L333" s="159"/>
      <c r="M333" s="164"/>
      <c r="T333" s="165"/>
      <c r="AT333" s="160" t="s">
        <v>290</v>
      </c>
      <c r="AU333" s="160" t="s">
        <v>85</v>
      </c>
      <c r="AV333" s="13" t="s">
        <v>288</v>
      </c>
      <c r="AW333" s="13" t="s">
        <v>32</v>
      </c>
      <c r="AX333" s="13" t="s">
        <v>83</v>
      </c>
      <c r="AY333" s="160" t="s">
        <v>282</v>
      </c>
    </row>
    <row r="334" spans="2:65" s="1" customFormat="1" ht="21.75" customHeight="1" x14ac:dyDescent="0.2">
      <c r="B334" s="32"/>
      <c r="C334" s="137" t="s">
        <v>703</v>
      </c>
      <c r="D334" s="137" t="s">
        <v>284</v>
      </c>
      <c r="E334" s="138" t="s">
        <v>6425</v>
      </c>
      <c r="F334" s="139" t="s">
        <v>6426</v>
      </c>
      <c r="G334" s="140" t="s">
        <v>287</v>
      </c>
      <c r="H334" s="141">
        <v>153.92099999999999</v>
      </c>
      <c r="I334" s="142"/>
      <c r="J334" s="143">
        <f>ROUND(I334*H334,2)</f>
        <v>0</v>
      </c>
      <c r="K334" s="144"/>
      <c r="L334" s="32"/>
      <c r="M334" s="145" t="s">
        <v>1</v>
      </c>
      <c r="N334" s="146" t="s">
        <v>41</v>
      </c>
      <c r="P334" s="147">
        <f>O334*H334</f>
        <v>0</v>
      </c>
      <c r="Q334" s="147">
        <v>1.2E-4</v>
      </c>
      <c r="R334" s="147">
        <f>Q334*H334</f>
        <v>1.8470520000000001E-2</v>
      </c>
      <c r="S334" s="147">
        <v>0</v>
      </c>
      <c r="T334" s="148">
        <f>S334*H334</f>
        <v>0</v>
      </c>
      <c r="AR334" s="149" t="s">
        <v>199</v>
      </c>
      <c r="AT334" s="149" t="s">
        <v>284</v>
      </c>
      <c r="AU334" s="149" t="s">
        <v>85</v>
      </c>
      <c r="AY334" s="17" t="s">
        <v>282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83</v>
      </c>
      <c r="BK334" s="150">
        <f>ROUND(I334*H334,2)</f>
        <v>0</v>
      </c>
      <c r="BL334" s="17" t="s">
        <v>199</v>
      </c>
      <c r="BM334" s="149" t="s">
        <v>6427</v>
      </c>
    </row>
    <row r="335" spans="2:65" s="15" customFormat="1" x14ac:dyDescent="0.2">
      <c r="B335" s="173"/>
      <c r="D335" s="152" t="s">
        <v>290</v>
      </c>
      <c r="E335" s="174" t="s">
        <v>1</v>
      </c>
      <c r="F335" s="175" t="s">
        <v>6320</v>
      </c>
      <c r="H335" s="174" t="s">
        <v>1</v>
      </c>
      <c r="I335" s="176"/>
      <c r="L335" s="173"/>
      <c r="M335" s="177"/>
      <c r="T335" s="178"/>
      <c r="AT335" s="174" t="s">
        <v>290</v>
      </c>
      <c r="AU335" s="174" t="s">
        <v>85</v>
      </c>
      <c r="AV335" s="15" t="s">
        <v>83</v>
      </c>
      <c r="AW335" s="15" t="s">
        <v>32</v>
      </c>
      <c r="AX335" s="15" t="s">
        <v>76</v>
      </c>
      <c r="AY335" s="174" t="s">
        <v>282</v>
      </c>
    </row>
    <row r="336" spans="2:65" s="12" customFormat="1" x14ac:dyDescent="0.2">
      <c r="B336" s="151"/>
      <c r="D336" s="152" t="s">
        <v>290</v>
      </c>
      <c r="E336" s="153" t="s">
        <v>1</v>
      </c>
      <c r="F336" s="154" t="s">
        <v>6428</v>
      </c>
      <c r="H336" s="155">
        <v>35.710999999999999</v>
      </c>
      <c r="I336" s="156"/>
      <c r="L336" s="151"/>
      <c r="M336" s="157"/>
      <c r="T336" s="158"/>
      <c r="AT336" s="153" t="s">
        <v>290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282</v>
      </c>
    </row>
    <row r="337" spans="2:51" s="14" customFormat="1" x14ac:dyDescent="0.2">
      <c r="B337" s="166"/>
      <c r="D337" s="152" t="s">
        <v>290</v>
      </c>
      <c r="E337" s="167" t="s">
        <v>1</v>
      </c>
      <c r="F337" s="168" t="s">
        <v>306</v>
      </c>
      <c r="H337" s="169">
        <v>35.710999999999999</v>
      </c>
      <c r="I337" s="170"/>
      <c r="L337" s="166"/>
      <c r="M337" s="171"/>
      <c r="T337" s="172"/>
      <c r="AT337" s="167" t="s">
        <v>290</v>
      </c>
      <c r="AU337" s="167" t="s">
        <v>85</v>
      </c>
      <c r="AV337" s="14" t="s">
        <v>105</v>
      </c>
      <c r="AW337" s="14" t="s">
        <v>32</v>
      </c>
      <c r="AX337" s="14" t="s">
        <v>76</v>
      </c>
      <c r="AY337" s="167" t="s">
        <v>282</v>
      </c>
    </row>
    <row r="338" spans="2:51" s="12" customFormat="1" x14ac:dyDescent="0.2">
      <c r="B338" s="151"/>
      <c r="D338" s="152" t="s">
        <v>290</v>
      </c>
      <c r="E338" s="153" t="s">
        <v>1</v>
      </c>
      <c r="F338" s="154" t="s">
        <v>6299</v>
      </c>
      <c r="H338" s="155">
        <v>52.93</v>
      </c>
      <c r="I338" s="156"/>
      <c r="L338" s="151"/>
      <c r="M338" s="157"/>
      <c r="T338" s="158"/>
      <c r="AT338" s="153" t="s">
        <v>290</v>
      </c>
      <c r="AU338" s="153" t="s">
        <v>85</v>
      </c>
      <c r="AV338" s="12" t="s">
        <v>85</v>
      </c>
      <c r="AW338" s="12" t="s">
        <v>32</v>
      </c>
      <c r="AX338" s="12" t="s">
        <v>76</v>
      </c>
      <c r="AY338" s="153" t="s">
        <v>282</v>
      </c>
    </row>
    <row r="339" spans="2:51" s="14" customFormat="1" x14ac:dyDescent="0.2">
      <c r="B339" s="166"/>
      <c r="D339" s="152" t="s">
        <v>290</v>
      </c>
      <c r="E339" s="167" t="s">
        <v>1</v>
      </c>
      <c r="F339" s="168" t="s">
        <v>306</v>
      </c>
      <c r="H339" s="169">
        <v>52.93</v>
      </c>
      <c r="I339" s="170"/>
      <c r="L339" s="166"/>
      <c r="M339" s="171"/>
      <c r="T339" s="172"/>
      <c r="AT339" s="167" t="s">
        <v>290</v>
      </c>
      <c r="AU339" s="167" t="s">
        <v>85</v>
      </c>
      <c r="AV339" s="14" t="s">
        <v>105</v>
      </c>
      <c r="AW339" s="14" t="s">
        <v>32</v>
      </c>
      <c r="AX339" s="14" t="s">
        <v>76</v>
      </c>
      <c r="AY339" s="167" t="s">
        <v>282</v>
      </c>
    </row>
    <row r="340" spans="2:51" s="15" customFormat="1" x14ac:dyDescent="0.2">
      <c r="B340" s="173"/>
      <c r="D340" s="152" t="s">
        <v>290</v>
      </c>
      <c r="E340" s="174" t="s">
        <v>1</v>
      </c>
      <c r="F340" s="175" t="s">
        <v>6308</v>
      </c>
      <c r="H340" s="174" t="s">
        <v>1</v>
      </c>
      <c r="I340" s="176"/>
      <c r="L340" s="173"/>
      <c r="M340" s="177"/>
      <c r="T340" s="178"/>
      <c r="AT340" s="174" t="s">
        <v>290</v>
      </c>
      <c r="AU340" s="174" t="s">
        <v>85</v>
      </c>
      <c r="AV340" s="15" t="s">
        <v>83</v>
      </c>
      <c r="AW340" s="15" t="s">
        <v>32</v>
      </c>
      <c r="AX340" s="15" t="s">
        <v>76</v>
      </c>
      <c r="AY340" s="174" t="s">
        <v>282</v>
      </c>
    </row>
    <row r="341" spans="2:51" s="12" customFormat="1" x14ac:dyDescent="0.2">
      <c r="B341" s="151"/>
      <c r="D341" s="152" t="s">
        <v>290</v>
      </c>
      <c r="E341" s="153" t="s">
        <v>1</v>
      </c>
      <c r="F341" s="154" t="s">
        <v>6424</v>
      </c>
      <c r="H341" s="155">
        <v>65.28</v>
      </c>
      <c r="I341" s="156"/>
      <c r="L341" s="151"/>
      <c r="M341" s="157"/>
      <c r="T341" s="158"/>
      <c r="AT341" s="153" t="s">
        <v>290</v>
      </c>
      <c r="AU341" s="153" t="s">
        <v>85</v>
      </c>
      <c r="AV341" s="12" t="s">
        <v>85</v>
      </c>
      <c r="AW341" s="12" t="s">
        <v>32</v>
      </c>
      <c r="AX341" s="12" t="s">
        <v>76</v>
      </c>
      <c r="AY341" s="153" t="s">
        <v>282</v>
      </c>
    </row>
    <row r="342" spans="2:51" s="14" customFormat="1" x14ac:dyDescent="0.2">
      <c r="B342" s="166"/>
      <c r="D342" s="152" t="s">
        <v>290</v>
      </c>
      <c r="E342" s="167" t="s">
        <v>1</v>
      </c>
      <c r="F342" s="168" t="s">
        <v>306</v>
      </c>
      <c r="H342" s="169">
        <v>65.28</v>
      </c>
      <c r="I342" s="170"/>
      <c r="L342" s="166"/>
      <c r="M342" s="171"/>
      <c r="T342" s="172"/>
      <c r="AT342" s="167" t="s">
        <v>290</v>
      </c>
      <c r="AU342" s="167" t="s">
        <v>85</v>
      </c>
      <c r="AV342" s="14" t="s">
        <v>105</v>
      </c>
      <c r="AW342" s="14" t="s">
        <v>32</v>
      </c>
      <c r="AX342" s="14" t="s">
        <v>76</v>
      </c>
      <c r="AY342" s="167" t="s">
        <v>282</v>
      </c>
    </row>
    <row r="343" spans="2:51" s="13" customFormat="1" x14ac:dyDescent="0.2">
      <c r="B343" s="159"/>
      <c r="D343" s="152" t="s">
        <v>290</v>
      </c>
      <c r="E343" s="160" t="s">
        <v>1</v>
      </c>
      <c r="F343" s="161" t="s">
        <v>292</v>
      </c>
      <c r="H343" s="162">
        <v>153.92099999999999</v>
      </c>
      <c r="I343" s="163"/>
      <c r="L343" s="159"/>
      <c r="M343" s="190"/>
      <c r="N343" s="191"/>
      <c r="O343" s="191"/>
      <c r="P343" s="191"/>
      <c r="Q343" s="191"/>
      <c r="R343" s="191"/>
      <c r="S343" s="191"/>
      <c r="T343" s="192"/>
      <c r="AT343" s="160" t="s">
        <v>290</v>
      </c>
      <c r="AU343" s="160" t="s">
        <v>85</v>
      </c>
      <c r="AV343" s="13" t="s">
        <v>288</v>
      </c>
      <c r="AW343" s="13" t="s">
        <v>32</v>
      </c>
      <c r="AX343" s="13" t="s">
        <v>83</v>
      </c>
      <c r="AY343" s="160" t="s">
        <v>282</v>
      </c>
    </row>
    <row r="344" spans="2:51" s="1" customFormat="1" ht="6.95" customHeight="1" x14ac:dyDescent="0.2">
      <c r="B344" s="44"/>
      <c r="C344" s="45"/>
      <c r="D344" s="45"/>
      <c r="E344" s="45"/>
      <c r="F344" s="45"/>
      <c r="G344" s="45"/>
      <c r="H344" s="45"/>
      <c r="I344" s="45"/>
      <c r="J344" s="45"/>
      <c r="K344" s="45"/>
      <c r="L344" s="32"/>
    </row>
  </sheetData>
  <sheetProtection algorithmName="SHA-512" hashValue="KEsJYRXe5zu+uXEuA3hBJMMGMIOeHNyMGpJvGu2fkytXpRcSebQApshhqX7o/+V8oAFexF8HJW+w9Uhicb5CcA==" saltValue="Qk4/0W0ed2VMA7f7HAlwh8bBPtYVJIriKnc9i95KU2ExeTY0qryDsjiZZTl/8fvPoYS4zxotEVnBYtWopOpZ0A==" spinCount="100000" sheet="1" objects="1" scenarios="1" formatColumns="0" formatRows="0" autoFilter="0"/>
  <autoFilter ref="C132:K34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7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160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6429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ROUND(J134,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ROUND((SUM(BE134:BE371)),  2)</f>
        <v>0</v>
      </c>
      <c r="I35" s="96">
        <v>0.21</v>
      </c>
      <c r="J35" s="86">
        <f>ROUND(((SUM(BE134:BE371))*I35),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ROUND((SUM(BF134:BF371)),  2)</f>
        <v>0</v>
      </c>
      <c r="I36" s="96">
        <v>0.15</v>
      </c>
      <c r="J36" s="86">
        <f>ROUND(((SUM(BF134:BF371))*I36),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ROUND((SUM(BG134:BG371)),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ROUND((SUM(BH134:BH371)),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ROUND((SUM(BI134:BI371)),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02b - Sklad zahradního nábytku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J134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47" s="9" customFormat="1" ht="19.899999999999999" customHeight="1" x14ac:dyDescent="0.2">
      <c r="B101" s="112"/>
      <c r="D101" s="113" t="s">
        <v>237</v>
      </c>
      <c r="E101" s="114"/>
      <c r="F101" s="114"/>
      <c r="G101" s="114"/>
      <c r="H101" s="114"/>
      <c r="I101" s="114"/>
      <c r="J101" s="115">
        <f>J174</f>
        <v>0</v>
      </c>
      <c r="L101" s="112"/>
    </row>
    <row r="102" spans="2:47" s="9" customFormat="1" ht="19.899999999999999" customHeight="1" x14ac:dyDescent="0.2">
      <c r="B102" s="112"/>
      <c r="D102" s="113" t="s">
        <v>238</v>
      </c>
      <c r="E102" s="114"/>
      <c r="F102" s="114"/>
      <c r="G102" s="114"/>
      <c r="H102" s="114"/>
      <c r="I102" s="114"/>
      <c r="J102" s="115">
        <f>J187</f>
        <v>0</v>
      </c>
      <c r="L102" s="112"/>
    </row>
    <row r="103" spans="2:47" s="9" customFormat="1" ht="19.899999999999999" customHeight="1" x14ac:dyDescent="0.2">
      <c r="B103" s="112"/>
      <c r="D103" s="113" t="s">
        <v>241</v>
      </c>
      <c r="E103" s="114"/>
      <c r="F103" s="114"/>
      <c r="G103" s="114"/>
      <c r="H103" s="114"/>
      <c r="I103" s="114"/>
      <c r="J103" s="115">
        <f>J206</f>
        <v>0</v>
      </c>
      <c r="L103" s="112"/>
    </row>
    <row r="104" spans="2:47" s="9" customFormat="1" ht="19.899999999999999" customHeight="1" x14ac:dyDescent="0.2">
      <c r="B104" s="112"/>
      <c r="D104" s="113" t="s">
        <v>242</v>
      </c>
      <c r="E104" s="114"/>
      <c r="F104" s="114"/>
      <c r="G104" s="114"/>
      <c r="H104" s="114"/>
      <c r="I104" s="114"/>
      <c r="J104" s="115">
        <f>J227</f>
        <v>0</v>
      </c>
      <c r="L104" s="112"/>
    </row>
    <row r="105" spans="2:47" s="9" customFormat="1" ht="19.899999999999999" customHeight="1" x14ac:dyDescent="0.2">
      <c r="B105" s="112"/>
      <c r="D105" s="113" t="s">
        <v>243</v>
      </c>
      <c r="E105" s="114"/>
      <c r="F105" s="114"/>
      <c r="G105" s="114"/>
      <c r="H105" s="114"/>
      <c r="I105" s="114"/>
      <c r="J105" s="115">
        <f>J239</f>
        <v>0</v>
      </c>
      <c r="L105" s="112"/>
    </row>
    <row r="106" spans="2:47" s="8" customFormat="1" ht="24.95" customHeight="1" x14ac:dyDescent="0.2">
      <c r="B106" s="108"/>
      <c r="D106" s="109" t="s">
        <v>244</v>
      </c>
      <c r="E106" s="110"/>
      <c r="F106" s="110"/>
      <c r="G106" s="110"/>
      <c r="H106" s="110"/>
      <c r="I106" s="110"/>
      <c r="J106" s="111">
        <f>J241</f>
        <v>0</v>
      </c>
      <c r="L106" s="108"/>
    </row>
    <row r="107" spans="2:47" s="9" customFormat="1" ht="19.899999999999999" customHeight="1" x14ac:dyDescent="0.2">
      <c r="B107" s="112"/>
      <c r="D107" s="113" t="s">
        <v>246</v>
      </c>
      <c r="E107" s="114"/>
      <c r="F107" s="114"/>
      <c r="G107" s="114"/>
      <c r="H107" s="114"/>
      <c r="I107" s="114"/>
      <c r="J107" s="115">
        <f>J242</f>
        <v>0</v>
      </c>
      <c r="L107" s="112"/>
    </row>
    <row r="108" spans="2:47" s="9" customFormat="1" ht="19.899999999999999" customHeight="1" x14ac:dyDescent="0.2">
      <c r="B108" s="112"/>
      <c r="D108" s="113" t="s">
        <v>251</v>
      </c>
      <c r="E108" s="114"/>
      <c r="F108" s="114"/>
      <c r="G108" s="114"/>
      <c r="H108" s="114"/>
      <c r="I108" s="114"/>
      <c r="J108" s="115">
        <f>J253</f>
        <v>0</v>
      </c>
      <c r="L108" s="112"/>
    </row>
    <row r="109" spans="2:47" s="9" customFormat="1" ht="19.899999999999999" customHeight="1" x14ac:dyDescent="0.2">
      <c r="B109" s="112"/>
      <c r="D109" s="113" t="s">
        <v>253</v>
      </c>
      <c r="E109" s="114"/>
      <c r="F109" s="114"/>
      <c r="G109" s="114"/>
      <c r="H109" s="114"/>
      <c r="I109" s="114"/>
      <c r="J109" s="115">
        <f>J291</f>
        <v>0</v>
      </c>
      <c r="L109" s="112"/>
    </row>
    <row r="110" spans="2:47" s="9" customFormat="1" ht="19.899999999999999" customHeight="1" x14ac:dyDescent="0.2">
      <c r="B110" s="112"/>
      <c r="D110" s="113" t="s">
        <v>255</v>
      </c>
      <c r="E110" s="114"/>
      <c r="F110" s="114"/>
      <c r="G110" s="114"/>
      <c r="H110" s="114"/>
      <c r="I110" s="114"/>
      <c r="J110" s="115">
        <f>J317</f>
        <v>0</v>
      </c>
      <c r="L110" s="112"/>
    </row>
    <row r="111" spans="2:47" s="9" customFormat="1" ht="19.899999999999999" customHeight="1" x14ac:dyDescent="0.2">
      <c r="B111" s="112"/>
      <c r="D111" s="113" t="s">
        <v>256</v>
      </c>
      <c r="E111" s="114"/>
      <c r="F111" s="114"/>
      <c r="G111" s="114"/>
      <c r="H111" s="114"/>
      <c r="I111" s="114"/>
      <c r="J111" s="115">
        <f>J337</f>
        <v>0</v>
      </c>
      <c r="L111" s="112"/>
    </row>
    <row r="112" spans="2:47" s="9" customFormat="1" ht="19.899999999999999" customHeight="1" x14ac:dyDescent="0.2">
      <c r="B112" s="112"/>
      <c r="D112" s="113" t="s">
        <v>260</v>
      </c>
      <c r="E112" s="114"/>
      <c r="F112" s="114"/>
      <c r="G112" s="114"/>
      <c r="H112" s="114"/>
      <c r="I112" s="114"/>
      <c r="J112" s="115">
        <f>J351</f>
        <v>0</v>
      </c>
      <c r="L112" s="112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267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16.5" customHeight="1" x14ac:dyDescent="0.2">
      <c r="B122" s="32"/>
      <c r="E122" s="254" t="str">
        <f>E7</f>
        <v>MŠ Vokovická</v>
      </c>
      <c r="F122" s="255"/>
      <c r="G122" s="255"/>
      <c r="H122" s="255"/>
      <c r="L122" s="32"/>
    </row>
    <row r="123" spans="2:12" ht="12" customHeight="1" x14ac:dyDescent="0.2">
      <c r="B123" s="20"/>
      <c r="C123" s="27" t="s">
        <v>226</v>
      </c>
      <c r="L123" s="20"/>
    </row>
    <row r="124" spans="2:12" s="1" customFormat="1" ht="16.5" customHeight="1" x14ac:dyDescent="0.2">
      <c r="B124" s="32"/>
      <c r="E124" s="254" t="s">
        <v>6216</v>
      </c>
      <c r="F124" s="253"/>
      <c r="G124" s="253"/>
      <c r="H124" s="253"/>
      <c r="L124" s="32"/>
    </row>
    <row r="125" spans="2:12" s="1" customFormat="1" ht="12" customHeight="1" x14ac:dyDescent="0.2">
      <c r="B125" s="32"/>
      <c r="C125" s="27" t="s">
        <v>228</v>
      </c>
      <c r="L125" s="32"/>
    </row>
    <row r="126" spans="2:12" s="1" customFormat="1" ht="16.5" customHeight="1" x14ac:dyDescent="0.2">
      <c r="B126" s="32"/>
      <c r="E126" s="231" t="str">
        <f>E11</f>
        <v>02b - Sklad zahradního nábytku</v>
      </c>
      <c r="F126" s="253"/>
      <c r="G126" s="253"/>
      <c r="H126" s="253"/>
      <c r="L126" s="32"/>
    </row>
    <row r="127" spans="2:12" s="1" customFormat="1" ht="6.95" customHeight="1" x14ac:dyDescent="0.2">
      <c r="B127" s="32"/>
      <c r="L127" s="32"/>
    </row>
    <row r="128" spans="2:12" s="1" customFormat="1" ht="12" customHeight="1" x14ac:dyDescent="0.2">
      <c r="B128" s="32"/>
      <c r="C128" s="27" t="s">
        <v>20</v>
      </c>
      <c r="F128" s="25" t="str">
        <f>F14</f>
        <v>Vokovice, p.č. 1281/256, 1281/257</v>
      </c>
      <c r="I128" s="27" t="s">
        <v>22</v>
      </c>
      <c r="J128" s="52" t="str">
        <f>IF(J14="","",J14)</f>
        <v>21. 2. 2023</v>
      </c>
      <c r="L128" s="32"/>
    </row>
    <row r="129" spans="2:65" s="1" customFormat="1" ht="6.95" customHeight="1" x14ac:dyDescent="0.2">
      <c r="B129" s="32"/>
      <c r="L129" s="32"/>
    </row>
    <row r="130" spans="2:65" s="1" customFormat="1" ht="25.7" customHeight="1" x14ac:dyDescent="0.2">
      <c r="B130" s="32"/>
      <c r="C130" s="27" t="s">
        <v>24</v>
      </c>
      <c r="F130" s="25" t="str">
        <f>E17</f>
        <v>Městská část Praha 6, Čs. Armády 601/23</v>
      </c>
      <c r="I130" s="27" t="s">
        <v>30</v>
      </c>
      <c r="J130" s="30" t="str">
        <f>E23</f>
        <v>ra15 a.s., ATELIER SEVER s.r.o.</v>
      </c>
      <c r="L130" s="32"/>
    </row>
    <row r="131" spans="2:65" s="1" customFormat="1" ht="15.2" customHeight="1" x14ac:dyDescent="0.2">
      <c r="B131" s="32"/>
      <c r="C131" s="27" t="s">
        <v>28</v>
      </c>
      <c r="F131" s="25" t="str">
        <f>IF(E20="","",E20)</f>
        <v>Vyplň údaj</v>
      </c>
      <c r="I131" s="27" t="s">
        <v>33</v>
      </c>
      <c r="J131" s="30" t="str">
        <f>E26</f>
        <v>Ecoten s.r.o.</v>
      </c>
      <c r="L131" s="32"/>
    </row>
    <row r="132" spans="2:65" s="1" customFormat="1" ht="10.35" customHeight="1" x14ac:dyDescent="0.2">
      <c r="B132" s="32"/>
      <c r="L132" s="32"/>
    </row>
    <row r="133" spans="2:65" s="10" customFormat="1" ht="29.25" customHeight="1" x14ac:dyDescent="0.2">
      <c r="B133" s="116"/>
      <c r="C133" s="117" t="s">
        <v>268</v>
      </c>
      <c r="D133" s="118" t="s">
        <v>61</v>
      </c>
      <c r="E133" s="118" t="s">
        <v>57</v>
      </c>
      <c r="F133" s="118" t="s">
        <v>58</v>
      </c>
      <c r="G133" s="118" t="s">
        <v>269</v>
      </c>
      <c r="H133" s="118" t="s">
        <v>270</v>
      </c>
      <c r="I133" s="118" t="s">
        <v>271</v>
      </c>
      <c r="J133" s="119" t="s">
        <v>232</v>
      </c>
      <c r="K133" s="120" t="s">
        <v>272</v>
      </c>
      <c r="L133" s="116"/>
      <c r="M133" s="59" t="s">
        <v>1</v>
      </c>
      <c r="N133" s="60" t="s">
        <v>40</v>
      </c>
      <c r="O133" s="60" t="s">
        <v>273</v>
      </c>
      <c r="P133" s="60" t="s">
        <v>274</v>
      </c>
      <c r="Q133" s="60" t="s">
        <v>275</v>
      </c>
      <c r="R133" s="60" t="s">
        <v>276</v>
      </c>
      <c r="S133" s="60" t="s">
        <v>277</v>
      </c>
      <c r="T133" s="61" t="s">
        <v>278</v>
      </c>
    </row>
    <row r="134" spans="2:65" s="1" customFormat="1" ht="22.9" customHeight="1" x14ac:dyDescent="0.25">
      <c r="B134" s="32"/>
      <c r="C134" s="64" t="s">
        <v>279</v>
      </c>
      <c r="J134" s="121">
        <f>BK134</f>
        <v>0</v>
      </c>
      <c r="L134" s="32"/>
      <c r="M134" s="62"/>
      <c r="N134" s="53"/>
      <c r="O134" s="53"/>
      <c r="P134" s="122">
        <f>P135+P241</f>
        <v>0</v>
      </c>
      <c r="Q134" s="53"/>
      <c r="R134" s="122">
        <f>R135+R241</f>
        <v>55.095411949999999</v>
      </c>
      <c r="S134" s="53"/>
      <c r="T134" s="123">
        <f>T135+T241</f>
        <v>0</v>
      </c>
      <c r="AT134" s="17" t="s">
        <v>75</v>
      </c>
      <c r="AU134" s="17" t="s">
        <v>234</v>
      </c>
      <c r="BK134" s="124">
        <f>BK135+BK241</f>
        <v>0</v>
      </c>
    </row>
    <row r="135" spans="2:65" s="11" customFormat="1" ht="25.9" customHeight="1" x14ac:dyDescent="0.2">
      <c r="B135" s="125"/>
      <c r="D135" s="126" t="s">
        <v>75</v>
      </c>
      <c r="E135" s="127" t="s">
        <v>280</v>
      </c>
      <c r="F135" s="127" t="s">
        <v>281</v>
      </c>
      <c r="I135" s="128"/>
      <c r="J135" s="129">
        <f>BK135</f>
        <v>0</v>
      </c>
      <c r="L135" s="125"/>
      <c r="M135" s="130"/>
      <c r="P135" s="131">
        <f>P136+P174+P187+P206+P227+P239</f>
        <v>0</v>
      </c>
      <c r="R135" s="131">
        <f>R136+R174+R187+R206+R227+R239</f>
        <v>49.653632189999996</v>
      </c>
      <c r="T135" s="132">
        <f>T136+T174+T187+T206+T227+T239</f>
        <v>0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BK136+BK174+BK187+BK206+BK227+BK239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83</v>
      </c>
      <c r="F136" s="135" t="s">
        <v>283</v>
      </c>
      <c r="I136" s="128"/>
      <c r="J136" s="136">
        <f>BK136</f>
        <v>0</v>
      </c>
      <c r="L136" s="125"/>
      <c r="M136" s="130"/>
      <c r="P136" s="131">
        <f>SUM(P137:P173)</f>
        <v>0</v>
      </c>
      <c r="R136" s="131">
        <f>SUM(R137:R173)</f>
        <v>0</v>
      </c>
      <c r="T136" s="132">
        <f>SUM(T137:T173)</f>
        <v>0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SUM(BK137:BK173)</f>
        <v>0</v>
      </c>
    </row>
    <row r="137" spans="2:65" s="1" customFormat="1" ht="24.2" customHeight="1" x14ac:dyDescent="0.2">
      <c r="B137" s="32"/>
      <c r="C137" s="137" t="s">
        <v>83</v>
      </c>
      <c r="D137" s="137" t="s">
        <v>284</v>
      </c>
      <c r="E137" s="138" t="s">
        <v>6218</v>
      </c>
      <c r="F137" s="139" t="s">
        <v>6219</v>
      </c>
      <c r="G137" s="140" t="s">
        <v>287</v>
      </c>
      <c r="H137" s="141">
        <v>95.688000000000002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6220</v>
      </c>
    </row>
    <row r="138" spans="2:65" s="12" customFormat="1" x14ac:dyDescent="0.2">
      <c r="B138" s="151"/>
      <c r="D138" s="152" t="s">
        <v>290</v>
      </c>
      <c r="E138" s="153" t="s">
        <v>1</v>
      </c>
      <c r="F138" s="154" t="s">
        <v>6430</v>
      </c>
      <c r="H138" s="155">
        <v>95.688000000000002</v>
      </c>
      <c r="I138" s="156"/>
      <c r="L138" s="151"/>
      <c r="M138" s="157"/>
      <c r="T138" s="158"/>
      <c r="AT138" s="153" t="s">
        <v>290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282</v>
      </c>
    </row>
    <row r="139" spans="2:65" s="13" customFormat="1" x14ac:dyDescent="0.2">
      <c r="B139" s="159"/>
      <c r="D139" s="152" t="s">
        <v>290</v>
      </c>
      <c r="E139" s="160" t="s">
        <v>1</v>
      </c>
      <c r="F139" s="161" t="s">
        <v>292</v>
      </c>
      <c r="H139" s="162">
        <v>95.688000000000002</v>
      </c>
      <c r="I139" s="163"/>
      <c r="L139" s="159"/>
      <c r="M139" s="164"/>
      <c r="T139" s="165"/>
      <c r="AT139" s="160" t="s">
        <v>290</v>
      </c>
      <c r="AU139" s="160" t="s">
        <v>85</v>
      </c>
      <c r="AV139" s="13" t="s">
        <v>288</v>
      </c>
      <c r="AW139" s="13" t="s">
        <v>32</v>
      </c>
      <c r="AX139" s="13" t="s">
        <v>83</v>
      </c>
      <c r="AY139" s="160" t="s">
        <v>282</v>
      </c>
    </row>
    <row r="140" spans="2:65" s="1" customFormat="1" ht="33" customHeight="1" x14ac:dyDescent="0.2">
      <c r="B140" s="32"/>
      <c r="C140" s="137" t="s">
        <v>85</v>
      </c>
      <c r="D140" s="137" t="s">
        <v>284</v>
      </c>
      <c r="E140" s="138" t="s">
        <v>6431</v>
      </c>
      <c r="F140" s="139" t="s">
        <v>6432</v>
      </c>
      <c r="G140" s="140" t="s">
        <v>295</v>
      </c>
      <c r="H140" s="141">
        <v>65.198999999999998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6433</v>
      </c>
    </row>
    <row r="141" spans="2:65" s="12" customFormat="1" x14ac:dyDescent="0.2">
      <c r="B141" s="151"/>
      <c r="D141" s="152" t="s">
        <v>290</v>
      </c>
      <c r="E141" s="153" t="s">
        <v>1</v>
      </c>
      <c r="F141" s="154" t="s">
        <v>6434</v>
      </c>
      <c r="H141" s="155">
        <v>65.198999999999998</v>
      </c>
      <c r="I141" s="156"/>
      <c r="L141" s="151"/>
      <c r="M141" s="157"/>
      <c r="T141" s="158"/>
      <c r="AT141" s="153" t="s">
        <v>290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282</v>
      </c>
    </row>
    <row r="142" spans="2:65" s="14" customFormat="1" x14ac:dyDescent="0.2">
      <c r="B142" s="166"/>
      <c r="D142" s="152" t="s">
        <v>290</v>
      </c>
      <c r="E142" s="167" t="s">
        <v>1</v>
      </c>
      <c r="F142" s="168" t="s">
        <v>306</v>
      </c>
      <c r="H142" s="169">
        <v>65.198999999999998</v>
      </c>
      <c r="I142" s="170"/>
      <c r="L142" s="166"/>
      <c r="M142" s="171"/>
      <c r="T142" s="172"/>
      <c r="AT142" s="167" t="s">
        <v>290</v>
      </c>
      <c r="AU142" s="167" t="s">
        <v>85</v>
      </c>
      <c r="AV142" s="14" t="s">
        <v>105</v>
      </c>
      <c r="AW142" s="14" t="s">
        <v>32</v>
      </c>
      <c r="AX142" s="14" t="s">
        <v>76</v>
      </c>
      <c r="AY142" s="167" t="s">
        <v>282</v>
      </c>
    </row>
    <row r="143" spans="2:65" s="13" customFormat="1" x14ac:dyDescent="0.2">
      <c r="B143" s="159"/>
      <c r="D143" s="152" t="s">
        <v>290</v>
      </c>
      <c r="E143" s="160" t="s">
        <v>1</v>
      </c>
      <c r="F143" s="161" t="s">
        <v>292</v>
      </c>
      <c r="H143" s="162">
        <v>65.198999999999998</v>
      </c>
      <c r="I143" s="163"/>
      <c r="L143" s="159"/>
      <c r="M143" s="164"/>
      <c r="T143" s="165"/>
      <c r="AT143" s="160" t="s">
        <v>290</v>
      </c>
      <c r="AU143" s="160" t="s">
        <v>85</v>
      </c>
      <c r="AV143" s="13" t="s">
        <v>288</v>
      </c>
      <c r="AW143" s="13" t="s">
        <v>32</v>
      </c>
      <c r="AX143" s="13" t="s">
        <v>83</v>
      </c>
      <c r="AY143" s="160" t="s">
        <v>282</v>
      </c>
    </row>
    <row r="144" spans="2:65" s="1" customFormat="1" ht="37.9" customHeight="1" x14ac:dyDescent="0.2">
      <c r="B144" s="32"/>
      <c r="C144" s="137" t="s">
        <v>105</v>
      </c>
      <c r="D144" s="137" t="s">
        <v>284</v>
      </c>
      <c r="E144" s="138" t="s">
        <v>344</v>
      </c>
      <c r="F144" s="139" t="s">
        <v>345</v>
      </c>
      <c r="G144" s="140" t="s">
        <v>295</v>
      </c>
      <c r="H144" s="141">
        <v>22.747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288</v>
      </c>
      <c r="BM144" s="149" t="s">
        <v>6227</v>
      </c>
    </row>
    <row r="145" spans="2:65" s="12" customFormat="1" x14ac:dyDescent="0.2">
      <c r="B145" s="151"/>
      <c r="D145" s="152" t="s">
        <v>290</v>
      </c>
      <c r="E145" s="153" t="s">
        <v>1</v>
      </c>
      <c r="F145" s="154" t="s">
        <v>6435</v>
      </c>
      <c r="H145" s="155">
        <v>22.747</v>
      </c>
      <c r="I145" s="156"/>
      <c r="L145" s="151"/>
      <c r="M145" s="157"/>
      <c r="T145" s="158"/>
      <c r="AT145" s="153" t="s">
        <v>290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282</v>
      </c>
    </row>
    <row r="146" spans="2:65" s="13" customFormat="1" x14ac:dyDescent="0.2">
      <c r="B146" s="159"/>
      <c r="D146" s="152" t="s">
        <v>290</v>
      </c>
      <c r="E146" s="160" t="s">
        <v>1</v>
      </c>
      <c r="F146" s="161" t="s">
        <v>292</v>
      </c>
      <c r="H146" s="162">
        <v>22.747</v>
      </c>
      <c r="I146" s="163"/>
      <c r="L146" s="159"/>
      <c r="M146" s="164"/>
      <c r="T146" s="165"/>
      <c r="AT146" s="160" t="s">
        <v>290</v>
      </c>
      <c r="AU146" s="160" t="s">
        <v>85</v>
      </c>
      <c r="AV146" s="13" t="s">
        <v>288</v>
      </c>
      <c r="AW146" s="13" t="s">
        <v>32</v>
      </c>
      <c r="AX146" s="13" t="s">
        <v>83</v>
      </c>
      <c r="AY146" s="160" t="s">
        <v>282</v>
      </c>
    </row>
    <row r="147" spans="2:65" s="1" customFormat="1" ht="37.9" customHeight="1" x14ac:dyDescent="0.2">
      <c r="B147" s="32"/>
      <c r="C147" s="137" t="s">
        <v>288</v>
      </c>
      <c r="D147" s="137" t="s">
        <v>284</v>
      </c>
      <c r="E147" s="138" t="s">
        <v>351</v>
      </c>
      <c r="F147" s="139" t="s">
        <v>352</v>
      </c>
      <c r="G147" s="140" t="s">
        <v>295</v>
      </c>
      <c r="H147" s="141">
        <v>28.706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288</v>
      </c>
      <c r="AT147" s="149" t="s">
        <v>284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288</v>
      </c>
      <c r="BM147" s="149" t="s">
        <v>6436</v>
      </c>
    </row>
    <row r="148" spans="2:65" s="15" customFormat="1" x14ac:dyDescent="0.2">
      <c r="B148" s="173"/>
      <c r="D148" s="152" t="s">
        <v>290</v>
      </c>
      <c r="E148" s="174" t="s">
        <v>1</v>
      </c>
      <c r="F148" s="175" t="s">
        <v>347</v>
      </c>
      <c r="H148" s="174" t="s">
        <v>1</v>
      </c>
      <c r="I148" s="176"/>
      <c r="L148" s="173"/>
      <c r="M148" s="177"/>
      <c r="T148" s="178"/>
      <c r="AT148" s="174" t="s">
        <v>290</v>
      </c>
      <c r="AU148" s="174" t="s">
        <v>85</v>
      </c>
      <c r="AV148" s="15" t="s">
        <v>83</v>
      </c>
      <c r="AW148" s="15" t="s">
        <v>32</v>
      </c>
      <c r="AX148" s="15" t="s">
        <v>76</v>
      </c>
      <c r="AY148" s="174" t="s">
        <v>282</v>
      </c>
    </row>
    <row r="149" spans="2:65" s="12" customFormat="1" x14ac:dyDescent="0.2">
      <c r="B149" s="151"/>
      <c r="D149" s="152" t="s">
        <v>290</v>
      </c>
      <c r="E149" s="153" t="s">
        <v>1</v>
      </c>
      <c r="F149" s="154" t="s">
        <v>6437</v>
      </c>
      <c r="H149" s="155">
        <v>28.706</v>
      </c>
      <c r="I149" s="156"/>
      <c r="L149" s="151"/>
      <c r="M149" s="157"/>
      <c r="T149" s="158"/>
      <c r="AT149" s="153" t="s">
        <v>290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282</v>
      </c>
    </row>
    <row r="150" spans="2:65" s="14" customFormat="1" x14ac:dyDescent="0.2">
      <c r="B150" s="166"/>
      <c r="D150" s="152" t="s">
        <v>290</v>
      </c>
      <c r="E150" s="167" t="s">
        <v>1</v>
      </c>
      <c r="F150" s="168" t="s">
        <v>306</v>
      </c>
      <c r="H150" s="169">
        <v>28.706</v>
      </c>
      <c r="I150" s="170"/>
      <c r="L150" s="166"/>
      <c r="M150" s="171"/>
      <c r="T150" s="172"/>
      <c r="AT150" s="167" t="s">
        <v>290</v>
      </c>
      <c r="AU150" s="167" t="s">
        <v>85</v>
      </c>
      <c r="AV150" s="14" t="s">
        <v>105</v>
      </c>
      <c r="AW150" s="14" t="s">
        <v>32</v>
      </c>
      <c r="AX150" s="14" t="s">
        <v>76</v>
      </c>
      <c r="AY150" s="167" t="s">
        <v>282</v>
      </c>
    </row>
    <row r="151" spans="2:65" s="13" customFormat="1" x14ac:dyDescent="0.2">
      <c r="B151" s="159"/>
      <c r="D151" s="152" t="s">
        <v>290</v>
      </c>
      <c r="E151" s="160" t="s">
        <v>1</v>
      </c>
      <c r="F151" s="161" t="s">
        <v>292</v>
      </c>
      <c r="H151" s="162">
        <v>28.706</v>
      </c>
      <c r="I151" s="163"/>
      <c r="L151" s="159"/>
      <c r="M151" s="164"/>
      <c r="T151" s="165"/>
      <c r="AT151" s="160" t="s">
        <v>290</v>
      </c>
      <c r="AU151" s="160" t="s">
        <v>85</v>
      </c>
      <c r="AV151" s="13" t="s">
        <v>288</v>
      </c>
      <c r="AW151" s="13" t="s">
        <v>32</v>
      </c>
      <c r="AX151" s="13" t="s">
        <v>83</v>
      </c>
      <c r="AY151" s="160" t="s">
        <v>282</v>
      </c>
    </row>
    <row r="152" spans="2:65" s="1" customFormat="1" ht="37.9" customHeight="1" x14ac:dyDescent="0.2">
      <c r="B152" s="32"/>
      <c r="C152" s="137" t="s">
        <v>330</v>
      </c>
      <c r="D152" s="137" t="s">
        <v>284</v>
      </c>
      <c r="E152" s="138" t="s">
        <v>357</v>
      </c>
      <c r="F152" s="139" t="s">
        <v>358</v>
      </c>
      <c r="G152" s="140" t="s">
        <v>295</v>
      </c>
      <c r="H152" s="141">
        <v>861.18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288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288</v>
      </c>
      <c r="BM152" s="149" t="s">
        <v>6438</v>
      </c>
    </row>
    <row r="153" spans="2:65" s="12" customFormat="1" x14ac:dyDescent="0.2">
      <c r="B153" s="151"/>
      <c r="D153" s="152" t="s">
        <v>290</v>
      </c>
      <c r="F153" s="154" t="s">
        <v>6439</v>
      </c>
      <c r="H153" s="155">
        <v>861.18</v>
      </c>
      <c r="I153" s="156"/>
      <c r="L153" s="151"/>
      <c r="M153" s="157"/>
      <c r="T153" s="158"/>
      <c r="AT153" s="153" t="s">
        <v>290</v>
      </c>
      <c r="AU153" s="153" t="s">
        <v>85</v>
      </c>
      <c r="AV153" s="12" t="s">
        <v>85</v>
      </c>
      <c r="AW153" s="12" t="s">
        <v>4</v>
      </c>
      <c r="AX153" s="12" t="s">
        <v>83</v>
      </c>
      <c r="AY153" s="153" t="s">
        <v>282</v>
      </c>
    </row>
    <row r="154" spans="2:65" s="1" customFormat="1" ht="24.2" customHeight="1" x14ac:dyDescent="0.2">
      <c r="B154" s="32"/>
      <c r="C154" s="137" t="s">
        <v>338</v>
      </c>
      <c r="D154" s="137" t="s">
        <v>284</v>
      </c>
      <c r="E154" s="138" t="s">
        <v>370</v>
      </c>
      <c r="F154" s="139" t="s">
        <v>371</v>
      </c>
      <c r="G154" s="140" t="s">
        <v>287</v>
      </c>
      <c r="H154" s="141">
        <v>40.875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288</v>
      </c>
      <c r="BM154" s="149" t="s">
        <v>6232</v>
      </c>
    </row>
    <row r="155" spans="2:65" s="12" customFormat="1" x14ac:dyDescent="0.2">
      <c r="B155" s="151"/>
      <c r="D155" s="152" t="s">
        <v>290</v>
      </c>
      <c r="E155" s="153" t="s">
        <v>1</v>
      </c>
      <c r="F155" s="154" t="s">
        <v>6440</v>
      </c>
      <c r="H155" s="155">
        <v>40.875</v>
      </c>
      <c r="I155" s="156"/>
      <c r="L155" s="151"/>
      <c r="M155" s="157"/>
      <c r="T155" s="158"/>
      <c r="AT155" s="153" t="s">
        <v>290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282</v>
      </c>
    </row>
    <row r="156" spans="2:65" s="13" customFormat="1" x14ac:dyDescent="0.2">
      <c r="B156" s="159"/>
      <c r="D156" s="152" t="s">
        <v>290</v>
      </c>
      <c r="E156" s="160" t="s">
        <v>1</v>
      </c>
      <c r="F156" s="161" t="s">
        <v>292</v>
      </c>
      <c r="H156" s="162">
        <v>40.875</v>
      </c>
      <c r="I156" s="163"/>
      <c r="L156" s="159"/>
      <c r="M156" s="164"/>
      <c r="T156" s="165"/>
      <c r="AT156" s="160" t="s">
        <v>290</v>
      </c>
      <c r="AU156" s="160" t="s">
        <v>85</v>
      </c>
      <c r="AV156" s="13" t="s">
        <v>288</v>
      </c>
      <c r="AW156" s="13" t="s">
        <v>32</v>
      </c>
      <c r="AX156" s="13" t="s">
        <v>83</v>
      </c>
      <c r="AY156" s="160" t="s">
        <v>282</v>
      </c>
    </row>
    <row r="157" spans="2:65" s="1" customFormat="1" ht="33" customHeight="1" x14ac:dyDescent="0.2">
      <c r="B157" s="32"/>
      <c r="C157" s="137" t="s">
        <v>343</v>
      </c>
      <c r="D157" s="137" t="s">
        <v>284</v>
      </c>
      <c r="E157" s="138" t="s">
        <v>374</v>
      </c>
      <c r="F157" s="139" t="s">
        <v>375</v>
      </c>
      <c r="G157" s="140" t="s">
        <v>376</v>
      </c>
      <c r="H157" s="141">
        <v>47.939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288</v>
      </c>
      <c r="AT157" s="149" t="s">
        <v>284</v>
      </c>
      <c r="AU157" s="149" t="s">
        <v>85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288</v>
      </c>
      <c r="BM157" s="149" t="s">
        <v>6441</v>
      </c>
    </row>
    <row r="158" spans="2:65" s="15" customFormat="1" x14ac:dyDescent="0.2">
      <c r="B158" s="173"/>
      <c r="D158" s="152" t="s">
        <v>290</v>
      </c>
      <c r="E158" s="174" t="s">
        <v>1</v>
      </c>
      <c r="F158" s="175" t="s">
        <v>347</v>
      </c>
      <c r="H158" s="174" t="s">
        <v>1</v>
      </c>
      <c r="I158" s="176"/>
      <c r="L158" s="173"/>
      <c r="M158" s="177"/>
      <c r="T158" s="178"/>
      <c r="AT158" s="174" t="s">
        <v>290</v>
      </c>
      <c r="AU158" s="174" t="s">
        <v>85</v>
      </c>
      <c r="AV158" s="15" t="s">
        <v>83</v>
      </c>
      <c r="AW158" s="15" t="s">
        <v>32</v>
      </c>
      <c r="AX158" s="15" t="s">
        <v>76</v>
      </c>
      <c r="AY158" s="174" t="s">
        <v>282</v>
      </c>
    </row>
    <row r="159" spans="2:65" s="12" customFormat="1" x14ac:dyDescent="0.2">
      <c r="B159" s="151"/>
      <c r="D159" s="152" t="s">
        <v>290</v>
      </c>
      <c r="E159" s="153" t="s">
        <v>1</v>
      </c>
      <c r="F159" s="154" t="s">
        <v>6437</v>
      </c>
      <c r="H159" s="155">
        <v>28.706</v>
      </c>
      <c r="I159" s="156"/>
      <c r="L159" s="151"/>
      <c r="M159" s="157"/>
      <c r="T159" s="158"/>
      <c r="AT159" s="153" t="s">
        <v>290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282</v>
      </c>
    </row>
    <row r="160" spans="2:65" s="13" customFormat="1" x14ac:dyDescent="0.2">
      <c r="B160" s="159"/>
      <c r="D160" s="152" t="s">
        <v>290</v>
      </c>
      <c r="E160" s="160" t="s">
        <v>1</v>
      </c>
      <c r="F160" s="161" t="s">
        <v>292</v>
      </c>
      <c r="H160" s="162">
        <v>28.706</v>
      </c>
      <c r="I160" s="163"/>
      <c r="L160" s="159"/>
      <c r="M160" s="164"/>
      <c r="T160" s="165"/>
      <c r="AT160" s="160" t="s">
        <v>290</v>
      </c>
      <c r="AU160" s="160" t="s">
        <v>85</v>
      </c>
      <c r="AV160" s="13" t="s">
        <v>288</v>
      </c>
      <c r="AW160" s="13" t="s">
        <v>32</v>
      </c>
      <c r="AX160" s="13" t="s">
        <v>83</v>
      </c>
      <c r="AY160" s="160" t="s">
        <v>282</v>
      </c>
    </row>
    <row r="161" spans="2:65" s="12" customFormat="1" x14ac:dyDescent="0.2">
      <c r="B161" s="151"/>
      <c r="D161" s="152" t="s">
        <v>290</v>
      </c>
      <c r="F161" s="154" t="s">
        <v>6442</v>
      </c>
      <c r="H161" s="155">
        <v>47.939</v>
      </c>
      <c r="I161" s="156"/>
      <c r="L161" s="151"/>
      <c r="M161" s="157"/>
      <c r="T161" s="158"/>
      <c r="AT161" s="153" t="s">
        <v>290</v>
      </c>
      <c r="AU161" s="153" t="s">
        <v>85</v>
      </c>
      <c r="AV161" s="12" t="s">
        <v>85</v>
      </c>
      <c r="AW161" s="12" t="s">
        <v>4</v>
      </c>
      <c r="AX161" s="12" t="s">
        <v>83</v>
      </c>
      <c r="AY161" s="153" t="s">
        <v>282</v>
      </c>
    </row>
    <row r="162" spans="2:65" s="1" customFormat="1" ht="16.5" customHeight="1" x14ac:dyDescent="0.2">
      <c r="B162" s="32"/>
      <c r="C162" s="137" t="s">
        <v>350</v>
      </c>
      <c r="D162" s="137" t="s">
        <v>284</v>
      </c>
      <c r="E162" s="138" t="s">
        <v>379</v>
      </c>
      <c r="F162" s="139" t="s">
        <v>380</v>
      </c>
      <c r="G162" s="140" t="s">
        <v>295</v>
      </c>
      <c r="H162" s="141">
        <v>22.747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288</v>
      </c>
      <c r="AT162" s="149" t="s">
        <v>284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288</v>
      </c>
      <c r="BM162" s="149" t="s">
        <v>6236</v>
      </c>
    </row>
    <row r="163" spans="2:65" s="15" customFormat="1" x14ac:dyDescent="0.2">
      <c r="B163" s="173"/>
      <c r="D163" s="152" t="s">
        <v>290</v>
      </c>
      <c r="E163" s="174" t="s">
        <v>1</v>
      </c>
      <c r="F163" s="175" t="s">
        <v>382</v>
      </c>
      <c r="H163" s="174" t="s">
        <v>1</v>
      </c>
      <c r="I163" s="176"/>
      <c r="L163" s="173"/>
      <c r="M163" s="177"/>
      <c r="T163" s="178"/>
      <c r="AT163" s="174" t="s">
        <v>290</v>
      </c>
      <c r="AU163" s="174" t="s">
        <v>85</v>
      </c>
      <c r="AV163" s="15" t="s">
        <v>83</v>
      </c>
      <c r="AW163" s="15" t="s">
        <v>32</v>
      </c>
      <c r="AX163" s="15" t="s">
        <v>76</v>
      </c>
      <c r="AY163" s="174" t="s">
        <v>282</v>
      </c>
    </row>
    <row r="164" spans="2:65" s="12" customFormat="1" x14ac:dyDescent="0.2">
      <c r="B164" s="151"/>
      <c r="D164" s="152" t="s">
        <v>290</v>
      </c>
      <c r="E164" s="153" t="s">
        <v>1</v>
      </c>
      <c r="F164" s="154" t="s">
        <v>6443</v>
      </c>
      <c r="H164" s="155">
        <v>22.747</v>
      </c>
      <c r="I164" s="156"/>
      <c r="L164" s="151"/>
      <c r="M164" s="157"/>
      <c r="T164" s="158"/>
      <c r="AT164" s="153" t="s">
        <v>290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282</v>
      </c>
    </row>
    <row r="165" spans="2:65" s="13" customFormat="1" x14ac:dyDescent="0.2">
      <c r="B165" s="159"/>
      <c r="D165" s="152" t="s">
        <v>290</v>
      </c>
      <c r="E165" s="160" t="s">
        <v>1</v>
      </c>
      <c r="F165" s="161" t="s">
        <v>292</v>
      </c>
      <c r="H165" s="162">
        <v>22.747</v>
      </c>
      <c r="I165" s="163"/>
      <c r="L165" s="159"/>
      <c r="M165" s="164"/>
      <c r="T165" s="165"/>
      <c r="AT165" s="160" t="s">
        <v>290</v>
      </c>
      <c r="AU165" s="160" t="s">
        <v>85</v>
      </c>
      <c r="AV165" s="13" t="s">
        <v>288</v>
      </c>
      <c r="AW165" s="13" t="s">
        <v>32</v>
      </c>
      <c r="AX165" s="13" t="s">
        <v>83</v>
      </c>
      <c r="AY165" s="160" t="s">
        <v>282</v>
      </c>
    </row>
    <row r="166" spans="2:65" s="1" customFormat="1" ht="16.5" customHeight="1" x14ac:dyDescent="0.2">
      <c r="B166" s="32"/>
      <c r="C166" s="137" t="s">
        <v>356</v>
      </c>
      <c r="D166" s="137" t="s">
        <v>284</v>
      </c>
      <c r="E166" s="138" t="s">
        <v>384</v>
      </c>
      <c r="F166" s="139" t="s">
        <v>380</v>
      </c>
      <c r="G166" s="140" t="s">
        <v>295</v>
      </c>
      <c r="H166" s="141">
        <v>28.706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288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288</v>
      </c>
      <c r="BM166" s="149" t="s">
        <v>6444</v>
      </c>
    </row>
    <row r="167" spans="2:65" s="15" customFormat="1" x14ac:dyDescent="0.2">
      <c r="B167" s="173"/>
      <c r="D167" s="152" t="s">
        <v>290</v>
      </c>
      <c r="E167" s="174" t="s">
        <v>1</v>
      </c>
      <c r="F167" s="175" t="s">
        <v>347</v>
      </c>
      <c r="H167" s="174" t="s">
        <v>1</v>
      </c>
      <c r="I167" s="176"/>
      <c r="L167" s="173"/>
      <c r="M167" s="177"/>
      <c r="T167" s="178"/>
      <c r="AT167" s="174" t="s">
        <v>290</v>
      </c>
      <c r="AU167" s="174" t="s">
        <v>85</v>
      </c>
      <c r="AV167" s="15" t="s">
        <v>83</v>
      </c>
      <c r="AW167" s="15" t="s">
        <v>32</v>
      </c>
      <c r="AX167" s="15" t="s">
        <v>76</v>
      </c>
      <c r="AY167" s="174" t="s">
        <v>282</v>
      </c>
    </row>
    <row r="168" spans="2:65" s="12" customFormat="1" x14ac:dyDescent="0.2">
      <c r="B168" s="151"/>
      <c r="D168" s="152" t="s">
        <v>290</v>
      </c>
      <c r="E168" s="153" t="s">
        <v>1</v>
      </c>
      <c r="F168" s="154" t="s">
        <v>6445</v>
      </c>
      <c r="H168" s="155">
        <v>28.706</v>
      </c>
      <c r="I168" s="156"/>
      <c r="L168" s="151"/>
      <c r="M168" s="157"/>
      <c r="T168" s="158"/>
      <c r="AT168" s="153" t="s">
        <v>290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282</v>
      </c>
    </row>
    <row r="169" spans="2:65" s="13" customFormat="1" x14ac:dyDescent="0.2">
      <c r="B169" s="159"/>
      <c r="D169" s="152" t="s">
        <v>290</v>
      </c>
      <c r="E169" s="160" t="s">
        <v>1</v>
      </c>
      <c r="F169" s="161" t="s">
        <v>292</v>
      </c>
      <c r="H169" s="162">
        <v>28.706</v>
      </c>
      <c r="I169" s="163"/>
      <c r="L169" s="159"/>
      <c r="M169" s="164"/>
      <c r="T169" s="165"/>
      <c r="AT169" s="160" t="s">
        <v>290</v>
      </c>
      <c r="AU169" s="160" t="s">
        <v>85</v>
      </c>
      <c r="AV169" s="13" t="s">
        <v>288</v>
      </c>
      <c r="AW169" s="13" t="s">
        <v>32</v>
      </c>
      <c r="AX169" s="13" t="s">
        <v>83</v>
      </c>
      <c r="AY169" s="160" t="s">
        <v>282</v>
      </c>
    </row>
    <row r="170" spans="2:65" s="1" customFormat="1" ht="24.2" customHeight="1" x14ac:dyDescent="0.2">
      <c r="B170" s="32"/>
      <c r="C170" s="137" t="s">
        <v>361</v>
      </c>
      <c r="D170" s="137" t="s">
        <v>284</v>
      </c>
      <c r="E170" s="138" t="s">
        <v>387</v>
      </c>
      <c r="F170" s="139" t="s">
        <v>6446</v>
      </c>
      <c r="G170" s="140" t="s">
        <v>295</v>
      </c>
      <c r="H170" s="141">
        <v>42.451999999999998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288</v>
      </c>
      <c r="AT170" s="149" t="s">
        <v>284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288</v>
      </c>
      <c r="BM170" s="149" t="s">
        <v>6447</v>
      </c>
    </row>
    <row r="171" spans="2:65" s="12" customFormat="1" x14ac:dyDescent="0.2">
      <c r="B171" s="151"/>
      <c r="D171" s="152" t="s">
        <v>290</v>
      </c>
      <c r="E171" s="153" t="s">
        <v>1</v>
      </c>
      <c r="F171" s="154" t="s">
        <v>6448</v>
      </c>
      <c r="H171" s="155">
        <v>42.451999999999998</v>
      </c>
      <c r="I171" s="156"/>
      <c r="L171" s="151"/>
      <c r="M171" s="157"/>
      <c r="T171" s="158"/>
      <c r="AT171" s="153" t="s">
        <v>290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282</v>
      </c>
    </row>
    <row r="172" spans="2:65" s="14" customFormat="1" x14ac:dyDescent="0.2">
      <c r="B172" s="166"/>
      <c r="D172" s="152" t="s">
        <v>290</v>
      </c>
      <c r="E172" s="167" t="s">
        <v>1</v>
      </c>
      <c r="F172" s="168" t="s">
        <v>306</v>
      </c>
      <c r="H172" s="169">
        <v>42.451999999999998</v>
      </c>
      <c r="I172" s="170"/>
      <c r="L172" s="166"/>
      <c r="M172" s="171"/>
      <c r="T172" s="172"/>
      <c r="AT172" s="167" t="s">
        <v>290</v>
      </c>
      <c r="AU172" s="167" t="s">
        <v>85</v>
      </c>
      <c r="AV172" s="14" t="s">
        <v>105</v>
      </c>
      <c r="AW172" s="14" t="s">
        <v>32</v>
      </c>
      <c r="AX172" s="14" t="s">
        <v>76</v>
      </c>
      <c r="AY172" s="167" t="s">
        <v>282</v>
      </c>
    </row>
    <row r="173" spans="2:65" s="13" customFormat="1" x14ac:dyDescent="0.2">
      <c r="B173" s="159"/>
      <c r="D173" s="152" t="s">
        <v>290</v>
      </c>
      <c r="E173" s="160" t="s">
        <v>1</v>
      </c>
      <c r="F173" s="161" t="s">
        <v>292</v>
      </c>
      <c r="H173" s="162">
        <v>42.451999999999998</v>
      </c>
      <c r="I173" s="163"/>
      <c r="L173" s="159"/>
      <c r="M173" s="164"/>
      <c r="T173" s="165"/>
      <c r="AT173" s="160" t="s">
        <v>290</v>
      </c>
      <c r="AU173" s="160" t="s">
        <v>85</v>
      </c>
      <c r="AV173" s="13" t="s">
        <v>288</v>
      </c>
      <c r="AW173" s="13" t="s">
        <v>32</v>
      </c>
      <c r="AX173" s="13" t="s">
        <v>83</v>
      </c>
      <c r="AY173" s="160" t="s">
        <v>282</v>
      </c>
    </row>
    <row r="174" spans="2:65" s="11" customFormat="1" ht="22.9" customHeight="1" x14ac:dyDescent="0.2">
      <c r="B174" s="125"/>
      <c r="D174" s="126" t="s">
        <v>75</v>
      </c>
      <c r="E174" s="135" t="s">
        <v>85</v>
      </c>
      <c r="F174" s="135" t="s">
        <v>404</v>
      </c>
      <c r="I174" s="128"/>
      <c r="J174" s="136">
        <f>BK174</f>
        <v>0</v>
      </c>
      <c r="L174" s="125"/>
      <c r="M174" s="130"/>
      <c r="P174" s="131">
        <f>SUM(P175:P186)</f>
        <v>0</v>
      </c>
      <c r="R174" s="131">
        <f>SUM(R175:R186)</f>
        <v>32.298928299999993</v>
      </c>
      <c r="T174" s="132">
        <f>SUM(T175:T186)</f>
        <v>0</v>
      </c>
      <c r="AR174" s="126" t="s">
        <v>83</v>
      </c>
      <c r="AT174" s="133" t="s">
        <v>75</v>
      </c>
      <c r="AU174" s="133" t="s">
        <v>83</v>
      </c>
      <c r="AY174" s="126" t="s">
        <v>282</v>
      </c>
      <c r="BK174" s="134">
        <f>SUM(BK175:BK186)</f>
        <v>0</v>
      </c>
    </row>
    <row r="175" spans="2:65" s="1" customFormat="1" ht="16.5" customHeight="1" x14ac:dyDescent="0.2">
      <c r="B175" s="32"/>
      <c r="C175" s="137" t="s">
        <v>185</v>
      </c>
      <c r="D175" s="137" t="s">
        <v>284</v>
      </c>
      <c r="E175" s="138" t="s">
        <v>6240</v>
      </c>
      <c r="F175" s="139" t="s">
        <v>6241</v>
      </c>
      <c r="G175" s="140" t="s">
        <v>295</v>
      </c>
      <c r="H175" s="141">
        <v>14.244999999999999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2.2563399999999998</v>
      </c>
      <c r="R175" s="147">
        <f>Q175*H175</f>
        <v>32.141563299999994</v>
      </c>
      <c r="S175" s="147">
        <v>0</v>
      </c>
      <c r="T175" s="148">
        <f>S175*H175</f>
        <v>0</v>
      </c>
      <c r="AR175" s="149" t="s">
        <v>288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288</v>
      </c>
      <c r="BM175" s="149" t="s">
        <v>6242</v>
      </c>
    </row>
    <row r="176" spans="2:65" s="12" customFormat="1" x14ac:dyDescent="0.2">
      <c r="B176" s="151"/>
      <c r="D176" s="152" t="s">
        <v>290</v>
      </c>
      <c r="E176" s="153" t="s">
        <v>1</v>
      </c>
      <c r="F176" s="154" t="s">
        <v>6449</v>
      </c>
      <c r="H176" s="155">
        <v>4.25</v>
      </c>
      <c r="I176" s="156"/>
      <c r="L176" s="151"/>
      <c r="M176" s="157"/>
      <c r="T176" s="158"/>
      <c r="AT176" s="153" t="s">
        <v>290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282</v>
      </c>
    </row>
    <row r="177" spans="2:65" s="12" customFormat="1" x14ac:dyDescent="0.2">
      <c r="B177" s="151"/>
      <c r="D177" s="152" t="s">
        <v>290</v>
      </c>
      <c r="E177" s="153" t="s">
        <v>1</v>
      </c>
      <c r="F177" s="154" t="s">
        <v>6450</v>
      </c>
      <c r="H177" s="155">
        <v>3.38</v>
      </c>
      <c r="I177" s="156"/>
      <c r="L177" s="151"/>
      <c r="M177" s="157"/>
      <c r="T177" s="158"/>
      <c r="AT177" s="153" t="s">
        <v>290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282</v>
      </c>
    </row>
    <row r="178" spans="2:65" s="12" customFormat="1" x14ac:dyDescent="0.2">
      <c r="B178" s="151"/>
      <c r="D178" s="152" t="s">
        <v>290</v>
      </c>
      <c r="E178" s="153" t="s">
        <v>1</v>
      </c>
      <c r="F178" s="154" t="s">
        <v>6451</v>
      </c>
      <c r="H178" s="155">
        <v>6.6150000000000002</v>
      </c>
      <c r="I178" s="156"/>
      <c r="L178" s="151"/>
      <c r="M178" s="157"/>
      <c r="T178" s="158"/>
      <c r="AT178" s="153" t="s">
        <v>290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282</v>
      </c>
    </row>
    <row r="179" spans="2:65" s="13" customFormat="1" x14ac:dyDescent="0.2">
      <c r="B179" s="159"/>
      <c r="D179" s="152" t="s">
        <v>290</v>
      </c>
      <c r="E179" s="160" t="s">
        <v>1</v>
      </c>
      <c r="F179" s="161" t="s">
        <v>292</v>
      </c>
      <c r="H179" s="162">
        <v>14.245000000000001</v>
      </c>
      <c r="I179" s="163"/>
      <c r="L179" s="159"/>
      <c r="M179" s="164"/>
      <c r="T179" s="165"/>
      <c r="AT179" s="160" t="s">
        <v>290</v>
      </c>
      <c r="AU179" s="160" t="s">
        <v>85</v>
      </c>
      <c r="AV179" s="13" t="s">
        <v>288</v>
      </c>
      <c r="AW179" s="13" t="s">
        <v>32</v>
      </c>
      <c r="AX179" s="13" t="s">
        <v>83</v>
      </c>
      <c r="AY179" s="160" t="s">
        <v>282</v>
      </c>
    </row>
    <row r="180" spans="2:65" s="1" customFormat="1" ht="16.5" customHeight="1" x14ac:dyDescent="0.2">
      <c r="B180" s="32"/>
      <c r="C180" s="137" t="s">
        <v>188</v>
      </c>
      <c r="D180" s="137" t="s">
        <v>284</v>
      </c>
      <c r="E180" s="138" t="s">
        <v>429</v>
      </c>
      <c r="F180" s="139" t="s">
        <v>430</v>
      </c>
      <c r="G180" s="140" t="s">
        <v>287</v>
      </c>
      <c r="H180" s="141">
        <v>58.5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41</v>
      </c>
      <c r="P180" s="147">
        <f>O180*H180</f>
        <v>0</v>
      </c>
      <c r="Q180" s="147">
        <v>2.6900000000000001E-3</v>
      </c>
      <c r="R180" s="147">
        <f>Q180*H180</f>
        <v>0.157365</v>
      </c>
      <c r="S180" s="147">
        <v>0</v>
      </c>
      <c r="T180" s="148">
        <f>S180*H180</f>
        <v>0</v>
      </c>
      <c r="AR180" s="149" t="s">
        <v>288</v>
      </c>
      <c r="AT180" s="149" t="s">
        <v>284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288</v>
      </c>
      <c r="BM180" s="149" t="s">
        <v>6245</v>
      </c>
    </row>
    <row r="181" spans="2:65" s="12" customFormat="1" x14ac:dyDescent="0.2">
      <c r="B181" s="151"/>
      <c r="D181" s="152" t="s">
        <v>290</v>
      </c>
      <c r="E181" s="153" t="s">
        <v>1</v>
      </c>
      <c r="F181" s="154" t="s">
        <v>6452</v>
      </c>
      <c r="H181" s="155">
        <v>15.3</v>
      </c>
      <c r="I181" s="156"/>
      <c r="L181" s="151"/>
      <c r="M181" s="157"/>
      <c r="T181" s="158"/>
      <c r="AT181" s="153" t="s">
        <v>290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282</v>
      </c>
    </row>
    <row r="182" spans="2:65" s="12" customFormat="1" x14ac:dyDescent="0.2">
      <c r="B182" s="151"/>
      <c r="D182" s="152" t="s">
        <v>290</v>
      </c>
      <c r="E182" s="153" t="s">
        <v>1</v>
      </c>
      <c r="F182" s="154" t="s">
        <v>6453</v>
      </c>
      <c r="H182" s="155">
        <v>3.9</v>
      </c>
      <c r="I182" s="156"/>
      <c r="L182" s="151"/>
      <c r="M182" s="157"/>
      <c r="T182" s="158"/>
      <c r="AT182" s="153" t="s">
        <v>290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282</v>
      </c>
    </row>
    <row r="183" spans="2:65" s="12" customFormat="1" x14ac:dyDescent="0.2">
      <c r="B183" s="151"/>
      <c r="D183" s="152" t="s">
        <v>290</v>
      </c>
      <c r="E183" s="153" t="s">
        <v>1</v>
      </c>
      <c r="F183" s="154" t="s">
        <v>6454</v>
      </c>
      <c r="H183" s="155">
        <v>10.4</v>
      </c>
      <c r="I183" s="156"/>
      <c r="L183" s="151"/>
      <c r="M183" s="157"/>
      <c r="T183" s="158"/>
      <c r="AT183" s="153" t="s">
        <v>290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282</v>
      </c>
    </row>
    <row r="184" spans="2:65" s="12" customFormat="1" x14ac:dyDescent="0.2">
      <c r="B184" s="151"/>
      <c r="D184" s="152" t="s">
        <v>290</v>
      </c>
      <c r="E184" s="153" t="s">
        <v>1</v>
      </c>
      <c r="F184" s="154" t="s">
        <v>6455</v>
      </c>
      <c r="H184" s="155">
        <v>28.9</v>
      </c>
      <c r="I184" s="156"/>
      <c r="L184" s="151"/>
      <c r="M184" s="157"/>
      <c r="T184" s="158"/>
      <c r="AT184" s="153" t="s">
        <v>290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282</v>
      </c>
    </row>
    <row r="185" spans="2:65" s="13" customFormat="1" x14ac:dyDescent="0.2">
      <c r="B185" s="159"/>
      <c r="D185" s="152" t="s">
        <v>290</v>
      </c>
      <c r="E185" s="160" t="s">
        <v>1</v>
      </c>
      <c r="F185" s="161" t="s">
        <v>292</v>
      </c>
      <c r="H185" s="162">
        <v>58.5</v>
      </c>
      <c r="I185" s="163"/>
      <c r="L185" s="159"/>
      <c r="M185" s="164"/>
      <c r="T185" s="165"/>
      <c r="AT185" s="160" t="s">
        <v>290</v>
      </c>
      <c r="AU185" s="160" t="s">
        <v>85</v>
      </c>
      <c r="AV185" s="13" t="s">
        <v>288</v>
      </c>
      <c r="AW185" s="13" t="s">
        <v>32</v>
      </c>
      <c r="AX185" s="13" t="s">
        <v>83</v>
      </c>
      <c r="AY185" s="160" t="s">
        <v>282</v>
      </c>
    </row>
    <row r="186" spans="2:65" s="1" customFormat="1" ht="16.5" customHeight="1" x14ac:dyDescent="0.2">
      <c r="B186" s="32"/>
      <c r="C186" s="137" t="s">
        <v>191</v>
      </c>
      <c r="D186" s="137" t="s">
        <v>284</v>
      </c>
      <c r="E186" s="138" t="s">
        <v>440</v>
      </c>
      <c r="F186" s="139" t="s">
        <v>441</v>
      </c>
      <c r="G186" s="140" t="s">
        <v>287</v>
      </c>
      <c r="H186" s="141">
        <v>58.5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288</v>
      </c>
      <c r="AT186" s="149" t="s">
        <v>284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288</v>
      </c>
      <c r="BM186" s="149" t="s">
        <v>6248</v>
      </c>
    </row>
    <row r="187" spans="2:65" s="11" customFormat="1" ht="22.9" customHeight="1" x14ac:dyDescent="0.2">
      <c r="B187" s="125"/>
      <c r="D187" s="126" t="s">
        <v>75</v>
      </c>
      <c r="E187" s="135" t="s">
        <v>105</v>
      </c>
      <c r="F187" s="135" t="s">
        <v>565</v>
      </c>
      <c r="I187" s="128"/>
      <c r="J187" s="136">
        <f>BK187</f>
        <v>0</v>
      </c>
      <c r="L187" s="125"/>
      <c r="M187" s="130"/>
      <c r="P187" s="131">
        <f>SUM(P188:P205)</f>
        <v>0</v>
      </c>
      <c r="R187" s="131">
        <f>SUM(R188:R205)</f>
        <v>1.29756067</v>
      </c>
      <c r="T187" s="132">
        <f>SUM(T188:T205)</f>
        <v>0</v>
      </c>
      <c r="AR187" s="126" t="s">
        <v>83</v>
      </c>
      <c r="AT187" s="133" t="s">
        <v>75</v>
      </c>
      <c r="AU187" s="133" t="s">
        <v>83</v>
      </c>
      <c r="AY187" s="126" t="s">
        <v>282</v>
      </c>
      <c r="BK187" s="134">
        <f>SUM(BK188:BK205)</f>
        <v>0</v>
      </c>
    </row>
    <row r="188" spans="2:65" s="1" customFormat="1" ht="21.75" customHeight="1" x14ac:dyDescent="0.2">
      <c r="B188" s="32"/>
      <c r="C188" s="137" t="s">
        <v>194</v>
      </c>
      <c r="D188" s="137" t="s">
        <v>284</v>
      </c>
      <c r="E188" s="138" t="s">
        <v>6456</v>
      </c>
      <c r="F188" s="139" t="s">
        <v>6457</v>
      </c>
      <c r="G188" s="140" t="s">
        <v>295</v>
      </c>
      <c r="H188" s="141">
        <v>6.7030000000000003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288</v>
      </c>
      <c r="AT188" s="149" t="s">
        <v>284</v>
      </c>
      <c r="AU188" s="149" t="s">
        <v>85</v>
      </c>
      <c r="AY188" s="17" t="s">
        <v>282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288</v>
      </c>
      <c r="BM188" s="149" t="s">
        <v>6458</v>
      </c>
    </row>
    <row r="189" spans="2:65" s="12" customFormat="1" x14ac:dyDescent="0.2">
      <c r="B189" s="151"/>
      <c r="D189" s="152" t="s">
        <v>290</v>
      </c>
      <c r="E189" s="153" t="s">
        <v>1</v>
      </c>
      <c r="F189" s="154" t="s">
        <v>6459</v>
      </c>
      <c r="H189" s="155">
        <v>2.9430000000000001</v>
      </c>
      <c r="I189" s="156"/>
      <c r="L189" s="151"/>
      <c r="M189" s="157"/>
      <c r="T189" s="158"/>
      <c r="AT189" s="153" t="s">
        <v>290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282</v>
      </c>
    </row>
    <row r="190" spans="2:65" s="12" customFormat="1" x14ac:dyDescent="0.2">
      <c r="B190" s="151"/>
      <c r="D190" s="152" t="s">
        <v>290</v>
      </c>
      <c r="E190" s="153" t="s">
        <v>1</v>
      </c>
      <c r="F190" s="154" t="s">
        <v>6460</v>
      </c>
      <c r="H190" s="155">
        <v>5.5590000000000002</v>
      </c>
      <c r="I190" s="156"/>
      <c r="L190" s="151"/>
      <c r="M190" s="157"/>
      <c r="T190" s="158"/>
      <c r="AT190" s="153" t="s">
        <v>290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282</v>
      </c>
    </row>
    <row r="191" spans="2:65" s="12" customFormat="1" x14ac:dyDescent="0.2">
      <c r="B191" s="151"/>
      <c r="D191" s="152" t="s">
        <v>290</v>
      </c>
      <c r="E191" s="153" t="s">
        <v>1</v>
      </c>
      <c r="F191" s="154" t="s">
        <v>6461</v>
      </c>
      <c r="H191" s="155">
        <v>-1.7989999999999999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282</v>
      </c>
    </row>
    <row r="192" spans="2:65" s="13" customFormat="1" x14ac:dyDescent="0.2">
      <c r="B192" s="159"/>
      <c r="D192" s="152" t="s">
        <v>290</v>
      </c>
      <c r="E192" s="160" t="s">
        <v>1</v>
      </c>
      <c r="F192" s="161" t="s">
        <v>292</v>
      </c>
      <c r="H192" s="162">
        <v>6.7030000000000012</v>
      </c>
      <c r="I192" s="163"/>
      <c r="L192" s="159"/>
      <c r="M192" s="164"/>
      <c r="T192" s="165"/>
      <c r="AT192" s="160" t="s">
        <v>290</v>
      </c>
      <c r="AU192" s="160" t="s">
        <v>85</v>
      </c>
      <c r="AV192" s="13" t="s">
        <v>288</v>
      </c>
      <c r="AW192" s="13" t="s">
        <v>32</v>
      </c>
      <c r="AX192" s="13" t="s">
        <v>83</v>
      </c>
      <c r="AY192" s="160" t="s">
        <v>282</v>
      </c>
    </row>
    <row r="193" spans="2:65" s="1" customFormat="1" ht="24.2" customHeight="1" x14ac:dyDescent="0.2">
      <c r="B193" s="32"/>
      <c r="C193" s="137" t="s">
        <v>8</v>
      </c>
      <c r="D193" s="137" t="s">
        <v>284</v>
      </c>
      <c r="E193" s="138" t="s">
        <v>6462</v>
      </c>
      <c r="F193" s="139" t="s">
        <v>6463</v>
      </c>
      <c r="G193" s="140" t="s">
        <v>295</v>
      </c>
      <c r="H193" s="141">
        <v>1.7989999999999999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288</v>
      </c>
      <c r="AT193" s="149" t="s">
        <v>284</v>
      </c>
      <c r="AU193" s="149" t="s">
        <v>85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288</v>
      </c>
      <c r="BM193" s="149" t="s">
        <v>6464</v>
      </c>
    </row>
    <row r="194" spans="2:65" s="12" customFormat="1" x14ac:dyDescent="0.2">
      <c r="B194" s="151"/>
      <c r="D194" s="152" t="s">
        <v>290</v>
      </c>
      <c r="E194" s="153" t="s">
        <v>1</v>
      </c>
      <c r="F194" s="154" t="s">
        <v>6465</v>
      </c>
      <c r="H194" s="155">
        <v>1.7989999999999999</v>
      </c>
      <c r="I194" s="156"/>
      <c r="L194" s="151"/>
      <c r="M194" s="157"/>
      <c r="T194" s="158"/>
      <c r="AT194" s="153" t="s">
        <v>290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282</v>
      </c>
    </row>
    <row r="195" spans="2:65" s="13" customFormat="1" x14ac:dyDescent="0.2">
      <c r="B195" s="159"/>
      <c r="D195" s="152" t="s">
        <v>290</v>
      </c>
      <c r="E195" s="160" t="s">
        <v>1</v>
      </c>
      <c r="F195" s="161" t="s">
        <v>292</v>
      </c>
      <c r="H195" s="162">
        <v>1.7989999999999999</v>
      </c>
      <c r="I195" s="163"/>
      <c r="L195" s="159"/>
      <c r="M195" s="164"/>
      <c r="T195" s="165"/>
      <c r="AT195" s="160" t="s">
        <v>290</v>
      </c>
      <c r="AU195" s="160" t="s">
        <v>85</v>
      </c>
      <c r="AV195" s="13" t="s">
        <v>288</v>
      </c>
      <c r="AW195" s="13" t="s">
        <v>32</v>
      </c>
      <c r="AX195" s="13" t="s">
        <v>83</v>
      </c>
      <c r="AY195" s="160" t="s">
        <v>282</v>
      </c>
    </row>
    <row r="196" spans="2:65" s="1" customFormat="1" ht="24.2" customHeight="1" x14ac:dyDescent="0.2">
      <c r="B196" s="32"/>
      <c r="C196" s="137" t="s">
        <v>199</v>
      </c>
      <c r="D196" s="137" t="s">
        <v>284</v>
      </c>
      <c r="E196" s="138" t="s">
        <v>6466</v>
      </c>
      <c r="F196" s="139" t="s">
        <v>6467</v>
      </c>
      <c r="G196" s="140" t="s">
        <v>287</v>
      </c>
      <c r="H196" s="141">
        <v>52.32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2.3700000000000001E-3</v>
      </c>
      <c r="R196" s="147">
        <f>Q196*H196</f>
        <v>0.12399840000000001</v>
      </c>
      <c r="S196" s="147">
        <v>0</v>
      </c>
      <c r="T196" s="148">
        <f>S196*H196</f>
        <v>0</v>
      </c>
      <c r="AR196" s="149" t="s">
        <v>288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288</v>
      </c>
      <c r="BM196" s="149" t="s">
        <v>6468</v>
      </c>
    </row>
    <row r="197" spans="2:65" s="12" customFormat="1" x14ac:dyDescent="0.2">
      <c r="B197" s="151"/>
      <c r="D197" s="152" t="s">
        <v>290</v>
      </c>
      <c r="E197" s="153" t="s">
        <v>1</v>
      </c>
      <c r="F197" s="154" t="s">
        <v>6469</v>
      </c>
      <c r="H197" s="155">
        <v>52.32</v>
      </c>
      <c r="I197" s="156"/>
      <c r="L197" s="151"/>
      <c r="M197" s="157"/>
      <c r="T197" s="158"/>
      <c r="AT197" s="153" t="s">
        <v>290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282</v>
      </c>
    </row>
    <row r="198" spans="2:65" s="13" customFormat="1" x14ac:dyDescent="0.2">
      <c r="B198" s="159"/>
      <c r="D198" s="152" t="s">
        <v>290</v>
      </c>
      <c r="E198" s="160" t="s">
        <v>1</v>
      </c>
      <c r="F198" s="161" t="s">
        <v>292</v>
      </c>
      <c r="H198" s="162">
        <v>52.32</v>
      </c>
      <c r="I198" s="163"/>
      <c r="L198" s="159"/>
      <c r="M198" s="164"/>
      <c r="T198" s="165"/>
      <c r="AT198" s="160" t="s">
        <v>290</v>
      </c>
      <c r="AU198" s="160" t="s">
        <v>85</v>
      </c>
      <c r="AV198" s="13" t="s">
        <v>288</v>
      </c>
      <c r="AW198" s="13" t="s">
        <v>32</v>
      </c>
      <c r="AX198" s="13" t="s">
        <v>83</v>
      </c>
      <c r="AY198" s="160" t="s">
        <v>282</v>
      </c>
    </row>
    <row r="199" spans="2:65" s="1" customFormat="1" ht="24.2" customHeight="1" x14ac:dyDescent="0.2">
      <c r="B199" s="32"/>
      <c r="C199" s="137" t="s">
        <v>202</v>
      </c>
      <c r="D199" s="137" t="s">
        <v>284</v>
      </c>
      <c r="E199" s="138" t="s">
        <v>6470</v>
      </c>
      <c r="F199" s="139" t="s">
        <v>6471</v>
      </c>
      <c r="G199" s="140" t="s">
        <v>287</v>
      </c>
      <c r="H199" s="141">
        <v>52.32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288</v>
      </c>
      <c r="AT199" s="149" t="s">
        <v>284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288</v>
      </c>
      <c r="BM199" s="149" t="s">
        <v>6472</v>
      </c>
    </row>
    <row r="200" spans="2:65" s="1" customFormat="1" ht="21.75" customHeight="1" x14ac:dyDescent="0.2">
      <c r="B200" s="32"/>
      <c r="C200" s="137" t="s">
        <v>205</v>
      </c>
      <c r="D200" s="137" t="s">
        <v>284</v>
      </c>
      <c r="E200" s="138" t="s">
        <v>6473</v>
      </c>
      <c r="F200" s="139" t="s">
        <v>6474</v>
      </c>
      <c r="G200" s="140" t="s">
        <v>287</v>
      </c>
      <c r="H200" s="141">
        <v>8.9930000000000003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41</v>
      </c>
      <c r="P200" s="147">
        <f>O200*H200</f>
        <v>0</v>
      </c>
      <c r="Q200" s="147">
        <v>2.5000000000000001E-3</v>
      </c>
      <c r="R200" s="147">
        <f>Q200*H200</f>
        <v>2.2482500000000002E-2</v>
      </c>
      <c r="S200" s="147">
        <v>0</v>
      </c>
      <c r="T200" s="148">
        <f>S200*H200</f>
        <v>0</v>
      </c>
      <c r="AR200" s="149" t="s">
        <v>288</v>
      </c>
      <c r="AT200" s="149" t="s">
        <v>284</v>
      </c>
      <c r="AU200" s="149" t="s">
        <v>85</v>
      </c>
      <c r="AY200" s="17" t="s">
        <v>282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288</v>
      </c>
      <c r="BM200" s="149" t="s">
        <v>6475</v>
      </c>
    </row>
    <row r="201" spans="2:65" s="12" customFormat="1" x14ac:dyDescent="0.2">
      <c r="B201" s="151"/>
      <c r="D201" s="152" t="s">
        <v>290</v>
      </c>
      <c r="E201" s="153" t="s">
        <v>1</v>
      </c>
      <c r="F201" s="154" t="s">
        <v>6476</v>
      </c>
      <c r="H201" s="155">
        <v>8.9930000000000003</v>
      </c>
      <c r="I201" s="156"/>
      <c r="L201" s="151"/>
      <c r="M201" s="157"/>
      <c r="T201" s="158"/>
      <c r="AT201" s="153" t="s">
        <v>290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282</v>
      </c>
    </row>
    <row r="202" spans="2:65" s="13" customFormat="1" x14ac:dyDescent="0.2">
      <c r="B202" s="159"/>
      <c r="D202" s="152" t="s">
        <v>290</v>
      </c>
      <c r="E202" s="160" t="s">
        <v>1</v>
      </c>
      <c r="F202" s="161" t="s">
        <v>292</v>
      </c>
      <c r="H202" s="162">
        <v>8.9930000000000003</v>
      </c>
      <c r="I202" s="163"/>
      <c r="L202" s="159"/>
      <c r="M202" s="164"/>
      <c r="T202" s="165"/>
      <c r="AT202" s="160" t="s">
        <v>290</v>
      </c>
      <c r="AU202" s="160" t="s">
        <v>85</v>
      </c>
      <c r="AV202" s="13" t="s">
        <v>288</v>
      </c>
      <c r="AW202" s="13" t="s">
        <v>32</v>
      </c>
      <c r="AX202" s="13" t="s">
        <v>83</v>
      </c>
      <c r="AY202" s="160" t="s">
        <v>282</v>
      </c>
    </row>
    <row r="203" spans="2:65" s="1" customFormat="1" ht="21.75" customHeight="1" x14ac:dyDescent="0.2">
      <c r="B203" s="32"/>
      <c r="C203" s="137" t="s">
        <v>416</v>
      </c>
      <c r="D203" s="137" t="s">
        <v>284</v>
      </c>
      <c r="E203" s="138" t="s">
        <v>6477</v>
      </c>
      <c r="F203" s="139" t="s">
        <v>6478</v>
      </c>
      <c r="G203" s="140" t="s">
        <v>376</v>
      </c>
      <c r="H203" s="141">
        <v>1.103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1.04359</v>
      </c>
      <c r="R203" s="147">
        <f>Q203*H203</f>
        <v>1.1510797699999999</v>
      </c>
      <c r="S203" s="147">
        <v>0</v>
      </c>
      <c r="T203" s="148">
        <f>S203*H203</f>
        <v>0</v>
      </c>
      <c r="AR203" s="149" t="s">
        <v>288</v>
      </c>
      <c r="AT203" s="149" t="s">
        <v>284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288</v>
      </c>
      <c r="BM203" s="149" t="s">
        <v>6479</v>
      </c>
    </row>
    <row r="204" spans="2:65" s="12" customFormat="1" x14ac:dyDescent="0.2">
      <c r="B204" s="151"/>
      <c r="D204" s="152" t="s">
        <v>290</v>
      </c>
      <c r="E204" s="153" t="s">
        <v>1</v>
      </c>
      <c r="F204" s="154" t="s">
        <v>6480</v>
      </c>
      <c r="H204" s="155">
        <v>1.103</v>
      </c>
      <c r="I204" s="156"/>
      <c r="L204" s="151"/>
      <c r="M204" s="157"/>
      <c r="T204" s="158"/>
      <c r="AT204" s="153" t="s">
        <v>290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282</v>
      </c>
    </row>
    <row r="205" spans="2:65" s="13" customFormat="1" x14ac:dyDescent="0.2">
      <c r="B205" s="159"/>
      <c r="D205" s="152" t="s">
        <v>290</v>
      </c>
      <c r="E205" s="160" t="s">
        <v>1</v>
      </c>
      <c r="F205" s="161" t="s">
        <v>292</v>
      </c>
      <c r="H205" s="162">
        <v>1.103</v>
      </c>
      <c r="I205" s="163"/>
      <c r="L205" s="159"/>
      <c r="M205" s="164"/>
      <c r="T205" s="165"/>
      <c r="AT205" s="160" t="s">
        <v>290</v>
      </c>
      <c r="AU205" s="160" t="s">
        <v>85</v>
      </c>
      <c r="AV205" s="13" t="s">
        <v>288</v>
      </c>
      <c r="AW205" s="13" t="s">
        <v>32</v>
      </c>
      <c r="AX205" s="13" t="s">
        <v>83</v>
      </c>
      <c r="AY205" s="160" t="s">
        <v>282</v>
      </c>
    </row>
    <row r="206" spans="2:65" s="11" customFormat="1" ht="22.9" customHeight="1" x14ac:dyDescent="0.2">
      <c r="B206" s="125"/>
      <c r="D206" s="126" t="s">
        <v>75</v>
      </c>
      <c r="E206" s="135" t="s">
        <v>338</v>
      </c>
      <c r="F206" s="135" t="s">
        <v>1025</v>
      </c>
      <c r="I206" s="128"/>
      <c r="J206" s="136">
        <f>BK206</f>
        <v>0</v>
      </c>
      <c r="L206" s="125"/>
      <c r="M206" s="130"/>
      <c r="P206" s="131">
        <f>SUM(P207:P226)</f>
        <v>0</v>
      </c>
      <c r="R206" s="131">
        <f>SUM(R207:R226)</f>
        <v>13.30655767</v>
      </c>
      <c r="T206" s="132">
        <f>SUM(T207:T226)</f>
        <v>0</v>
      </c>
      <c r="AR206" s="126" t="s">
        <v>83</v>
      </c>
      <c r="AT206" s="133" t="s">
        <v>75</v>
      </c>
      <c r="AU206" s="133" t="s">
        <v>83</v>
      </c>
      <c r="AY206" s="126" t="s">
        <v>282</v>
      </c>
      <c r="BK206" s="134">
        <f>SUM(BK207:BK226)</f>
        <v>0</v>
      </c>
    </row>
    <row r="207" spans="2:65" s="1" customFormat="1" ht="33" customHeight="1" x14ac:dyDescent="0.2">
      <c r="B207" s="32"/>
      <c r="C207" s="137" t="s">
        <v>208</v>
      </c>
      <c r="D207" s="137" t="s">
        <v>284</v>
      </c>
      <c r="E207" s="138" t="s">
        <v>1180</v>
      </c>
      <c r="F207" s="139" t="s">
        <v>6249</v>
      </c>
      <c r="G207" s="140" t="s">
        <v>295</v>
      </c>
      <c r="H207" s="141">
        <v>4.0880000000000001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2.2563399999999998</v>
      </c>
      <c r="R207" s="147">
        <f>Q207*H207</f>
        <v>9.2239179199999999</v>
      </c>
      <c r="S207" s="147">
        <v>0</v>
      </c>
      <c r="T207" s="148">
        <f>S207*H207</f>
        <v>0</v>
      </c>
      <c r="AR207" s="149" t="s">
        <v>288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288</v>
      </c>
      <c r="BM207" s="149" t="s">
        <v>6481</v>
      </c>
    </row>
    <row r="208" spans="2:65" s="15" customFormat="1" x14ac:dyDescent="0.2">
      <c r="B208" s="173"/>
      <c r="D208" s="152" t="s">
        <v>290</v>
      </c>
      <c r="E208" s="174" t="s">
        <v>1</v>
      </c>
      <c r="F208" s="175" t="s">
        <v>6251</v>
      </c>
      <c r="H208" s="174" t="s">
        <v>1</v>
      </c>
      <c r="I208" s="176"/>
      <c r="L208" s="173"/>
      <c r="M208" s="177"/>
      <c r="T208" s="178"/>
      <c r="AT208" s="174" t="s">
        <v>290</v>
      </c>
      <c r="AU208" s="174" t="s">
        <v>85</v>
      </c>
      <c r="AV208" s="15" t="s">
        <v>83</v>
      </c>
      <c r="AW208" s="15" t="s">
        <v>32</v>
      </c>
      <c r="AX208" s="15" t="s">
        <v>76</v>
      </c>
      <c r="AY208" s="174" t="s">
        <v>282</v>
      </c>
    </row>
    <row r="209" spans="2:65" s="12" customFormat="1" x14ac:dyDescent="0.2">
      <c r="B209" s="151"/>
      <c r="D209" s="152" t="s">
        <v>290</v>
      </c>
      <c r="E209" s="153" t="s">
        <v>1</v>
      </c>
      <c r="F209" s="154" t="s">
        <v>6482</v>
      </c>
      <c r="H209" s="155">
        <v>4.0880000000000001</v>
      </c>
      <c r="I209" s="156"/>
      <c r="L209" s="151"/>
      <c r="M209" s="157"/>
      <c r="T209" s="158"/>
      <c r="AT209" s="153" t="s">
        <v>290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282</v>
      </c>
    </row>
    <row r="210" spans="2:65" s="13" customFormat="1" x14ac:dyDescent="0.2">
      <c r="B210" s="159"/>
      <c r="D210" s="152" t="s">
        <v>290</v>
      </c>
      <c r="E210" s="160" t="s">
        <v>1</v>
      </c>
      <c r="F210" s="161" t="s">
        <v>292</v>
      </c>
      <c r="H210" s="162">
        <v>4.0880000000000001</v>
      </c>
      <c r="I210" s="163"/>
      <c r="L210" s="159"/>
      <c r="M210" s="164"/>
      <c r="T210" s="165"/>
      <c r="AT210" s="160" t="s">
        <v>290</v>
      </c>
      <c r="AU210" s="160" t="s">
        <v>85</v>
      </c>
      <c r="AV210" s="13" t="s">
        <v>288</v>
      </c>
      <c r="AW210" s="13" t="s">
        <v>32</v>
      </c>
      <c r="AX210" s="13" t="s">
        <v>83</v>
      </c>
      <c r="AY210" s="160" t="s">
        <v>282</v>
      </c>
    </row>
    <row r="211" spans="2:65" s="1" customFormat="1" ht="24.2" customHeight="1" x14ac:dyDescent="0.2">
      <c r="B211" s="32"/>
      <c r="C211" s="137" t="s">
        <v>7</v>
      </c>
      <c r="D211" s="137" t="s">
        <v>284</v>
      </c>
      <c r="E211" s="138" t="s">
        <v>1196</v>
      </c>
      <c r="F211" s="139" t="s">
        <v>1197</v>
      </c>
      <c r="G211" s="140" t="s">
        <v>295</v>
      </c>
      <c r="H211" s="141">
        <v>4.0880000000000001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288</v>
      </c>
      <c r="AT211" s="149" t="s">
        <v>284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288</v>
      </c>
      <c r="BM211" s="149" t="s">
        <v>6483</v>
      </c>
    </row>
    <row r="212" spans="2:65" s="1" customFormat="1" ht="33" customHeight="1" x14ac:dyDescent="0.2">
      <c r="B212" s="32"/>
      <c r="C212" s="137" t="s">
        <v>222</v>
      </c>
      <c r="D212" s="137" t="s">
        <v>284</v>
      </c>
      <c r="E212" s="138" t="s">
        <v>1204</v>
      </c>
      <c r="F212" s="139" t="s">
        <v>1205</v>
      </c>
      <c r="G212" s="140" t="s">
        <v>295</v>
      </c>
      <c r="H212" s="141">
        <v>4.0880000000000001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288</v>
      </c>
      <c r="AT212" s="149" t="s">
        <v>284</v>
      </c>
      <c r="AU212" s="149" t="s">
        <v>85</v>
      </c>
      <c r="AY212" s="17" t="s">
        <v>282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288</v>
      </c>
      <c r="BM212" s="149" t="s">
        <v>6484</v>
      </c>
    </row>
    <row r="213" spans="2:65" s="1" customFormat="1" ht="16.5" customHeight="1" x14ac:dyDescent="0.2">
      <c r="B213" s="32"/>
      <c r="C213" s="137" t="s">
        <v>447</v>
      </c>
      <c r="D213" s="137" t="s">
        <v>284</v>
      </c>
      <c r="E213" s="138" t="s">
        <v>6255</v>
      </c>
      <c r="F213" s="139" t="s">
        <v>6256</v>
      </c>
      <c r="G213" s="140" t="s">
        <v>287</v>
      </c>
      <c r="H213" s="141">
        <v>3.77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41</v>
      </c>
      <c r="P213" s="147">
        <f>O213*H213</f>
        <v>0</v>
      </c>
      <c r="Q213" s="147">
        <v>1.3520000000000001E-2</v>
      </c>
      <c r="R213" s="147">
        <f>Q213*H213</f>
        <v>5.0970400000000006E-2</v>
      </c>
      <c r="S213" s="147">
        <v>0</v>
      </c>
      <c r="T213" s="148">
        <f>S213*H213</f>
        <v>0</v>
      </c>
      <c r="AR213" s="149" t="s">
        <v>288</v>
      </c>
      <c r="AT213" s="149" t="s">
        <v>284</v>
      </c>
      <c r="AU213" s="149" t="s">
        <v>85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288</v>
      </c>
      <c r="BM213" s="149" t="s">
        <v>6257</v>
      </c>
    </row>
    <row r="214" spans="2:65" s="15" customFormat="1" x14ac:dyDescent="0.2">
      <c r="B214" s="173"/>
      <c r="D214" s="152" t="s">
        <v>290</v>
      </c>
      <c r="E214" s="174" t="s">
        <v>1</v>
      </c>
      <c r="F214" s="175" t="s">
        <v>6251</v>
      </c>
      <c r="H214" s="174" t="s">
        <v>1</v>
      </c>
      <c r="I214" s="176"/>
      <c r="L214" s="173"/>
      <c r="M214" s="177"/>
      <c r="T214" s="178"/>
      <c r="AT214" s="174" t="s">
        <v>290</v>
      </c>
      <c r="AU214" s="174" t="s">
        <v>85</v>
      </c>
      <c r="AV214" s="15" t="s">
        <v>83</v>
      </c>
      <c r="AW214" s="15" t="s">
        <v>32</v>
      </c>
      <c r="AX214" s="15" t="s">
        <v>76</v>
      </c>
      <c r="AY214" s="174" t="s">
        <v>282</v>
      </c>
    </row>
    <row r="215" spans="2:65" s="12" customFormat="1" x14ac:dyDescent="0.2">
      <c r="B215" s="151"/>
      <c r="D215" s="152" t="s">
        <v>290</v>
      </c>
      <c r="E215" s="153" t="s">
        <v>1</v>
      </c>
      <c r="F215" s="154" t="s">
        <v>6485</v>
      </c>
      <c r="H215" s="155">
        <v>3.77</v>
      </c>
      <c r="I215" s="156"/>
      <c r="L215" s="151"/>
      <c r="M215" s="157"/>
      <c r="T215" s="158"/>
      <c r="AT215" s="153" t="s">
        <v>290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282</v>
      </c>
    </row>
    <row r="216" spans="2:65" s="13" customFormat="1" x14ac:dyDescent="0.2">
      <c r="B216" s="159"/>
      <c r="D216" s="152" t="s">
        <v>290</v>
      </c>
      <c r="E216" s="160" t="s">
        <v>1</v>
      </c>
      <c r="F216" s="161" t="s">
        <v>292</v>
      </c>
      <c r="H216" s="162">
        <v>3.77</v>
      </c>
      <c r="I216" s="163"/>
      <c r="L216" s="159"/>
      <c r="M216" s="164"/>
      <c r="T216" s="165"/>
      <c r="AT216" s="160" t="s">
        <v>290</v>
      </c>
      <c r="AU216" s="160" t="s">
        <v>85</v>
      </c>
      <c r="AV216" s="13" t="s">
        <v>288</v>
      </c>
      <c r="AW216" s="13" t="s">
        <v>32</v>
      </c>
      <c r="AX216" s="13" t="s">
        <v>83</v>
      </c>
      <c r="AY216" s="160" t="s">
        <v>282</v>
      </c>
    </row>
    <row r="217" spans="2:65" s="1" customFormat="1" ht="16.5" customHeight="1" x14ac:dyDescent="0.2">
      <c r="B217" s="32"/>
      <c r="C217" s="137" t="s">
        <v>453</v>
      </c>
      <c r="D217" s="137" t="s">
        <v>284</v>
      </c>
      <c r="E217" s="138" t="s">
        <v>6259</v>
      </c>
      <c r="F217" s="139" t="s">
        <v>6260</v>
      </c>
      <c r="G217" s="140" t="s">
        <v>287</v>
      </c>
      <c r="H217" s="141">
        <v>3.77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288</v>
      </c>
      <c r="AT217" s="149" t="s">
        <v>284</v>
      </c>
      <c r="AU217" s="149" t="s">
        <v>85</v>
      </c>
      <c r="AY217" s="17" t="s">
        <v>282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288</v>
      </c>
      <c r="BM217" s="149" t="s">
        <v>6261</v>
      </c>
    </row>
    <row r="218" spans="2:65" s="1" customFormat="1" ht="16.5" customHeight="1" x14ac:dyDescent="0.2">
      <c r="B218" s="32"/>
      <c r="C218" s="137" t="s">
        <v>459</v>
      </c>
      <c r="D218" s="137" t="s">
        <v>284</v>
      </c>
      <c r="E218" s="138" t="s">
        <v>1208</v>
      </c>
      <c r="F218" s="139" t="s">
        <v>1209</v>
      </c>
      <c r="G218" s="140" t="s">
        <v>376</v>
      </c>
      <c r="H218" s="141">
        <v>0.155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41</v>
      </c>
      <c r="P218" s="147">
        <f>O218*H218</f>
        <v>0</v>
      </c>
      <c r="Q218" s="147">
        <v>1.06277</v>
      </c>
      <c r="R218" s="147">
        <f>Q218*H218</f>
        <v>0.16472935</v>
      </c>
      <c r="S218" s="147">
        <v>0</v>
      </c>
      <c r="T218" s="148">
        <f>S218*H218</f>
        <v>0</v>
      </c>
      <c r="AR218" s="149" t="s">
        <v>288</v>
      </c>
      <c r="AT218" s="149" t="s">
        <v>284</v>
      </c>
      <c r="AU218" s="149" t="s">
        <v>85</v>
      </c>
      <c r="AY218" s="17" t="s">
        <v>282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288</v>
      </c>
      <c r="BM218" s="149" t="s">
        <v>6262</v>
      </c>
    </row>
    <row r="219" spans="2:65" s="15" customFormat="1" x14ac:dyDescent="0.2">
      <c r="B219" s="173"/>
      <c r="D219" s="152" t="s">
        <v>290</v>
      </c>
      <c r="E219" s="174" t="s">
        <v>1</v>
      </c>
      <c r="F219" s="175" t="s">
        <v>6251</v>
      </c>
      <c r="H219" s="174" t="s">
        <v>1</v>
      </c>
      <c r="I219" s="176"/>
      <c r="L219" s="173"/>
      <c r="M219" s="177"/>
      <c r="T219" s="178"/>
      <c r="AT219" s="174" t="s">
        <v>290</v>
      </c>
      <c r="AU219" s="174" t="s">
        <v>85</v>
      </c>
      <c r="AV219" s="15" t="s">
        <v>83</v>
      </c>
      <c r="AW219" s="15" t="s">
        <v>32</v>
      </c>
      <c r="AX219" s="15" t="s">
        <v>76</v>
      </c>
      <c r="AY219" s="174" t="s">
        <v>282</v>
      </c>
    </row>
    <row r="220" spans="2:65" s="12" customFormat="1" x14ac:dyDescent="0.2">
      <c r="B220" s="151"/>
      <c r="D220" s="152" t="s">
        <v>290</v>
      </c>
      <c r="E220" s="153" t="s">
        <v>1</v>
      </c>
      <c r="F220" s="154" t="s">
        <v>6486</v>
      </c>
      <c r="H220" s="155">
        <v>0.155</v>
      </c>
      <c r="I220" s="156"/>
      <c r="L220" s="151"/>
      <c r="M220" s="157"/>
      <c r="T220" s="158"/>
      <c r="AT220" s="153" t="s">
        <v>290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282</v>
      </c>
    </row>
    <row r="221" spans="2:65" s="14" customFormat="1" x14ac:dyDescent="0.2">
      <c r="B221" s="166"/>
      <c r="D221" s="152" t="s">
        <v>290</v>
      </c>
      <c r="E221" s="167" t="s">
        <v>1</v>
      </c>
      <c r="F221" s="168" t="s">
        <v>306</v>
      </c>
      <c r="H221" s="169">
        <v>0.155</v>
      </c>
      <c r="I221" s="170"/>
      <c r="L221" s="166"/>
      <c r="M221" s="171"/>
      <c r="T221" s="172"/>
      <c r="AT221" s="167" t="s">
        <v>290</v>
      </c>
      <c r="AU221" s="167" t="s">
        <v>85</v>
      </c>
      <c r="AV221" s="14" t="s">
        <v>105</v>
      </c>
      <c r="AW221" s="14" t="s">
        <v>32</v>
      </c>
      <c r="AX221" s="14" t="s">
        <v>76</v>
      </c>
      <c r="AY221" s="167" t="s">
        <v>282</v>
      </c>
    </row>
    <row r="222" spans="2:65" s="13" customFormat="1" x14ac:dyDescent="0.2">
      <c r="B222" s="159"/>
      <c r="D222" s="152" t="s">
        <v>290</v>
      </c>
      <c r="E222" s="160" t="s">
        <v>1</v>
      </c>
      <c r="F222" s="161" t="s">
        <v>292</v>
      </c>
      <c r="H222" s="162">
        <v>0.155</v>
      </c>
      <c r="I222" s="163"/>
      <c r="L222" s="159"/>
      <c r="M222" s="164"/>
      <c r="T222" s="165"/>
      <c r="AT222" s="160" t="s">
        <v>290</v>
      </c>
      <c r="AU222" s="160" t="s">
        <v>85</v>
      </c>
      <c r="AV222" s="13" t="s">
        <v>288</v>
      </c>
      <c r="AW222" s="13" t="s">
        <v>32</v>
      </c>
      <c r="AX222" s="13" t="s">
        <v>83</v>
      </c>
      <c r="AY222" s="160" t="s">
        <v>282</v>
      </c>
    </row>
    <row r="223" spans="2:65" s="1" customFormat="1" ht="16.5" customHeight="1" x14ac:dyDescent="0.2">
      <c r="B223" s="32"/>
      <c r="C223" s="137" t="s">
        <v>463</v>
      </c>
      <c r="D223" s="137" t="s">
        <v>284</v>
      </c>
      <c r="E223" s="138" t="s">
        <v>6264</v>
      </c>
      <c r="F223" s="139" t="s">
        <v>6265</v>
      </c>
      <c r="G223" s="140" t="s">
        <v>295</v>
      </c>
      <c r="H223" s="141">
        <v>1.9530000000000001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41</v>
      </c>
      <c r="P223" s="147">
        <f>O223*H223</f>
        <v>0</v>
      </c>
      <c r="Q223" s="147">
        <v>1.98</v>
      </c>
      <c r="R223" s="147">
        <f>Q223*H223</f>
        <v>3.86694</v>
      </c>
      <c r="S223" s="147">
        <v>0</v>
      </c>
      <c r="T223" s="148">
        <f>S223*H223</f>
        <v>0</v>
      </c>
      <c r="AR223" s="149" t="s">
        <v>288</v>
      </c>
      <c r="AT223" s="149" t="s">
        <v>284</v>
      </c>
      <c r="AU223" s="149" t="s">
        <v>85</v>
      </c>
      <c r="AY223" s="17" t="s">
        <v>282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288</v>
      </c>
      <c r="BM223" s="149" t="s">
        <v>6487</v>
      </c>
    </row>
    <row r="224" spans="2:65" s="15" customFormat="1" x14ac:dyDescent="0.2">
      <c r="B224" s="173"/>
      <c r="D224" s="152" t="s">
        <v>290</v>
      </c>
      <c r="E224" s="174" t="s">
        <v>1</v>
      </c>
      <c r="F224" s="175" t="s">
        <v>6251</v>
      </c>
      <c r="H224" s="174" t="s">
        <v>1</v>
      </c>
      <c r="I224" s="176"/>
      <c r="L224" s="173"/>
      <c r="M224" s="177"/>
      <c r="T224" s="178"/>
      <c r="AT224" s="174" t="s">
        <v>290</v>
      </c>
      <c r="AU224" s="174" t="s">
        <v>85</v>
      </c>
      <c r="AV224" s="15" t="s">
        <v>83</v>
      </c>
      <c r="AW224" s="15" t="s">
        <v>32</v>
      </c>
      <c r="AX224" s="15" t="s">
        <v>76</v>
      </c>
      <c r="AY224" s="174" t="s">
        <v>282</v>
      </c>
    </row>
    <row r="225" spans="2:65" s="12" customFormat="1" x14ac:dyDescent="0.2">
      <c r="B225" s="151"/>
      <c r="D225" s="152" t="s">
        <v>290</v>
      </c>
      <c r="E225" s="153" t="s">
        <v>1</v>
      </c>
      <c r="F225" s="154" t="s">
        <v>6488</v>
      </c>
      <c r="H225" s="155">
        <v>1.9530000000000001</v>
      </c>
      <c r="I225" s="156"/>
      <c r="L225" s="151"/>
      <c r="M225" s="157"/>
      <c r="T225" s="158"/>
      <c r="AT225" s="153" t="s">
        <v>290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282</v>
      </c>
    </row>
    <row r="226" spans="2:65" s="13" customFormat="1" x14ac:dyDescent="0.2">
      <c r="B226" s="159"/>
      <c r="D226" s="152" t="s">
        <v>290</v>
      </c>
      <c r="E226" s="160" t="s">
        <v>1</v>
      </c>
      <c r="F226" s="161" t="s">
        <v>292</v>
      </c>
      <c r="H226" s="162">
        <v>1.9530000000000001</v>
      </c>
      <c r="I226" s="163"/>
      <c r="L226" s="159"/>
      <c r="M226" s="164"/>
      <c r="T226" s="165"/>
      <c r="AT226" s="160" t="s">
        <v>290</v>
      </c>
      <c r="AU226" s="160" t="s">
        <v>85</v>
      </c>
      <c r="AV226" s="13" t="s">
        <v>288</v>
      </c>
      <c r="AW226" s="13" t="s">
        <v>32</v>
      </c>
      <c r="AX226" s="13" t="s">
        <v>83</v>
      </c>
      <c r="AY226" s="160" t="s">
        <v>282</v>
      </c>
    </row>
    <row r="227" spans="2:65" s="11" customFormat="1" ht="22.9" customHeight="1" x14ac:dyDescent="0.2">
      <c r="B227" s="125"/>
      <c r="D227" s="126" t="s">
        <v>75</v>
      </c>
      <c r="E227" s="135" t="s">
        <v>356</v>
      </c>
      <c r="F227" s="135" t="s">
        <v>1315</v>
      </c>
      <c r="I227" s="128"/>
      <c r="J227" s="136">
        <f>BK227</f>
        <v>0</v>
      </c>
      <c r="L227" s="125"/>
      <c r="M227" s="130"/>
      <c r="P227" s="131">
        <f>SUM(P228:P238)</f>
        <v>0</v>
      </c>
      <c r="R227" s="131">
        <f>SUM(R228:R238)</f>
        <v>2.7505855500000003</v>
      </c>
      <c r="T227" s="132">
        <f>SUM(T228:T238)</f>
        <v>0</v>
      </c>
      <c r="AR227" s="126" t="s">
        <v>83</v>
      </c>
      <c r="AT227" s="133" t="s">
        <v>75</v>
      </c>
      <c r="AU227" s="133" t="s">
        <v>83</v>
      </c>
      <c r="AY227" s="126" t="s">
        <v>282</v>
      </c>
      <c r="BK227" s="134">
        <f>SUM(BK228:BK238)</f>
        <v>0</v>
      </c>
    </row>
    <row r="228" spans="2:65" s="1" customFormat="1" ht="33" customHeight="1" x14ac:dyDescent="0.2">
      <c r="B228" s="32"/>
      <c r="C228" s="137" t="s">
        <v>468</v>
      </c>
      <c r="D228" s="137" t="s">
        <v>284</v>
      </c>
      <c r="E228" s="138" t="s">
        <v>1352</v>
      </c>
      <c r="F228" s="139" t="s">
        <v>1353</v>
      </c>
      <c r="G228" s="140" t="s">
        <v>287</v>
      </c>
      <c r="H228" s="141">
        <v>74.234999999999999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41</v>
      </c>
      <c r="P228" s="147">
        <f>O228*H228</f>
        <v>0</v>
      </c>
      <c r="Q228" s="147">
        <v>1.2999999999999999E-4</v>
      </c>
      <c r="R228" s="147">
        <f>Q228*H228</f>
        <v>9.6505499999999991E-3</v>
      </c>
      <c r="S228" s="147">
        <v>0</v>
      </c>
      <c r="T228" s="148">
        <f>S228*H228</f>
        <v>0</v>
      </c>
      <c r="AR228" s="149" t="s">
        <v>288</v>
      </c>
      <c r="AT228" s="149" t="s">
        <v>284</v>
      </c>
      <c r="AU228" s="149" t="s">
        <v>85</v>
      </c>
      <c r="AY228" s="17" t="s">
        <v>282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288</v>
      </c>
      <c r="BM228" s="149" t="s">
        <v>6280</v>
      </c>
    </row>
    <row r="229" spans="2:65" s="12" customFormat="1" x14ac:dyDescent="0.2">
      <c r="B229" s="151"/>
      <c r="D229" s="152" t="s">
        <v>290</v>
      </c>
      <c r="E229" s="153" t="s">
        <v>1</v>
      </c>
      <c r="F229" s="154" t="s">
        <v>6440</v>
      </c>
      <c r="H229" s="155">
        <v>40.875</v>
      </c>
      <c r="I229" s="156"/>
      <c r="L229" s="151"/>
      <c r="M229" s="157"/>
      <c r="T229" s="158"/>
      <c r="AT229" s="153" t="s">
        <v>290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282</v>
      </c>
    </row>
    <row r="230" spans="2:65" s="12" customFormat="1" x14ac:dyDescent="0.2">
      <c r="B230" s="151"/>
      <c r="D230" s="152" t="s">
        <v>290</v>
      </c>
      <c r="E230" s="153" t="s">
        <v>1</v>
      </c>
      <c r="F230" s="154" t="s">
        <v>6489</v>
      </c>
      <c r="H230" s="155">
        <v>33.36</v>
      </c>
      <c r="I230" s="156"/>
      <c r="L230" s="151"/>
      <c r="M230" s="157"/>
      <c r="T230" s="158"/>
      <c r="AT230" s="153" t="s">
        <v>290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282</v>
      </c>
    </row>
    <row r="231" spans="2:65" s="13" customFormat="1" x14ac:dyDescent="0.2">
      <c r="B231" s="159"/>
      <c r="D231" s="152" t="s">
        <v>290</v>
      </c>
      <c r="E231" s="160" t="s">
        <v>1</v>
      </c>
      <c r="F231" s="161" t="s">
        <v>292</v>
      </c>
      <c r="H231" s="162">
        <v>74.234999999999999</v>
      </c>
      <c r="I231" s="163"/>
      <c r="L231" s="159"/>
      <c r="M231" s="164"/>
      <c r="T231" s="165"/>
      <c r="AT231" s="160" t="s">
        <v>290</v>
      </c>
      <c r="AU231" s="160" t="s">
        <v>85</v>
      </c>
      <c r="AV231" s="13" t="s">
        <v>288</v>
      </c>
      <c r="AW231" s="13" t="s">
        <v>32</v>
      </c>
      <c r="AX231" s="13" t="s">
        <v>83</v>
      </c>
      <c r="AY231" s="160" t="s">
        <v>282</v>
      </c>
    </row>
    <row r="232" spans="2:65" s="1" customFormat="1" ht="24.2" customHeight="1" x14ac:dyDescent="0.2">
      <c r="B232" s="32"/>
      <c r="C232" s="137" t="s">
        <v>476</v>
      </c>
      <c r="D232" s="137" t="s">
        <v>284</v>
      </c>
      <c r="E232" s="138" t="s">
        <v>1357</v>
      </c>
      <c r="F232" s="139" t="s">
        <v>1358</v>
      </c>
      <c r="G232" s="140" t="s">
        <v>287</v>
      </c>
      <c r="H232" s="141">
        <v>40.875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41</v>
      </c>
      <c r="P232" s="147">
        <f>O232*H232</f>
        <v>0</v>
      </c>
      <c r="Q232" s="147">
        <v>4.0000000000000003E-5</v>
      </c>
      <c r="R232" s="147">
        <f>Q232*H232</f>
        <v>1.6350000000000002E-3</v>
      </c>
      <c r="S232" s="147">
        <v>0</v>
      </c>
      <c r="T232" s="148">
        <f>S232*H232</f>
        <v>0</v>
      </c>
      <c r="AR232" s="149" t="s">
        <v>288</v>
      </c>
      <c r="AT232" s="149" t="s">
        <v>284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288</v>
      </c>
      <c r="BM232" s="149" t="s">
        <v>6283</v>
      </c>
    </row>
    <row r="233" spans="2:65" s="1" customFormat="1" ht="16.5" customHeight="1" x14ac:dyDescent="0.2">
      <c r="B233" s="32"/>
      <c r="C233" s="137" t="s">
        <v>482</v>
      </c>
      <c r="D233" s="137" t="s">
        <v>284</v>
      </c>
      <c r="E233" s="138" t="s">
        <v>6284</v>
      </c>
      <c r="F233" s="139" t="s">
        <v>6285</v>
      </c>
      <c r="G233" s="140" t="s">
        <v>613</v>
      </c>
      <c r="H233" s="141">
        <v>27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41</v>
      </c>
      <c r="P233" s="147">
        <f>O233*H233</f>
        <v>0</v>
      </c>
      <c r="Q233" s="147">
        <v>1.4999999999999999E-4</v>
      </c>
      <c r="R233" s="147">
        <f>Q233*H233</f>
        <v>4.0499999999999998E-3</v>
      </c>
      <c r="S233" s="147">
        <v>0</v>
      </c>
      <c r="T233" s="148">
        <f>S233*H233</f>
        <v>0</v>
      </c>
      <c r="AR233" s="149" t="s">
        <v>288</v>
      </c>
      <c r="AT233" s="149" t="s">
        <v>284</v>
      </c>
      <c r="AU233" s="149" t="s">
        <v>85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288</v>
      </c>
      <c r="BM233" s="149" t="s">
        <v>6490</v>
      </c>
    </row>
    <row r="234" spans="2:65" s="12" customFormat="1" x14ac:dyDescent="0.2">
      <c r="B234" s="151"/>
      <c r="D234" s="152" t="s">
        <v>290</v>
      </c>
      <c r="E234" s="153" t="s">
        <v>1</v>
      </c>
      <c r="F234" s="154" t="s">
        <v>468</v>
      </c>
      <c r="H234" s="155">
        <v>27</v>
      </c>
      <c r="I234" s="156"/>
      <c r="L234" s="151"/>
      <c r="M234" s="157"/>
      <c r="T234" s="158"/>
      <c r="AT234" s="153" t="s">
        <v>290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282</v>
      </c>
    </row>
    <row r="235" spans="2:65" s="13" customFormat="1" x14ac:dyDescent="0.2">
      <c r="B235" s="159"/>
      <c r="D235" s="152" t="s">
        <v>290</v>
      </c>
      <c r="E235" s="160" t="s">
        <v>1</v>
      </c>
      <c r="F235" s="161" t="s">
        <v>292</v>
      </c>
      <c r="H235" s="162">
        <v>27</v>
      </c>
      <c r="I235" s="163"/>
      <c r="L235" s="159"/>
      <c r="M235" s="164"/>
      <c r="T235" s="165"/>
      <c r="AT235" s="160" t="s">
        <v>290</v>
      </c>
      <c r="AU235" s="160" t="s">
        <v>85</v>
      </c>
      <c r="AV235" s="13" t="s">
        <v>288</v>
      </c>
      <c r="AW235" s="13" t="s">
        <v>32</v>
      </c>
      <c r="AX235" s="13" t="s">
        <v>83</v>
      </c>
      <c r="AY235" s="160" t="s">
        <v>282</v>
      </c>
    </row>
    <row r="236" spans="2:65" s="1" customFormat="1" ht="16.5" customHeight="1" x14ac:dyDescent="0.2">
      <c r="B236" s="32"/>
      <c r="C236" s="179" t="s">
        <v>487</v>
      </c>
      <c r="D236" s="179" t="s">
        <v>1020</v>
      </c>
      <c r="E236" s="180" t="s">
        <v>6288</v>
      </c>
      <c r="F236" s="181" t="s">
        <v>6289</v>
      </c>
      <c r="G236" s="182" t="s">
        <v>613</v>
      </c>
      <c r="H236" s="183">
        <v>27</v>
      </c>
      <c r="I236" s="184"/>
      <c r="J236" s="185">
        <f>ROUND(I236*H236,2)</f>
        <v>0</v>
      </c>
      <c r="K236" s="186"/>
      <c r="L236" s="187"/>
      <c r="M236" s="188" t="s">
        <v>1</v>
      </c>
      <c r="N236" s="189" t="s">
        <v>41</v>
      </c>
      <c r="P236" s="147">
        <f>O236*H236</f>
        <v>0</v>
      </c>
      <c r="Q236" s="147">
        <v>0.10100000000000001</v>
      </c>
      <c r="R236" s="147">
        <f>Q236*H236</f>
        <v>2.7270000000000003</v>
      </c>
      <c r="S236" s="147">
        <v>0</v>
      </c>
      <c r="T236" s="148">
        <f>S236*H236</f>
        <v>0</v>
      </c>
      <c r="AR236" s="149" t="s">
        <v>350</v>
      </c>
      <c r="AT236" s="149" t="s">
        <v>1020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288</v>
      </c>
      <c r="BM236" s="149" t="s">
        <v>6491</v>
      </c>
    </row>
    <row r="237" spans="2:65" s="1" customFormat="1" ht="16.5" customHeight="1" x14ac:dyDescent="0.2">
      <c r="B237" s="32"/>
      <c r="C237" s="137" t="s">
        <v>493</v>
      </c>
      <c r="D237" s="137" t="s">
        <v>284</v>
      </c>
      <c r="E237" s="138" t="s">
        <v>1418</v>
      </c>
      <c r="F237" s="139" t="s">
        <v>1419</v>
      </c>
      <c r="G237" s="140" t="s">
        <v>613</v>
      </c>
      <c r="H237" s="141">
        <v>1</v>
      </c>
      <c r="I237" s="142"/>
      <c r="J237" s="143">
        <f>ROUND(I237*H237,2)</f>
        <v>0</v>
      </c>
      <c r="K237" s="144"/>
      <c r="L237" s="32"/>
      <c r="M237" s="145" t="s">
        <v>1</v>
      </c>
      <c r="N237" s="146" t="s">
        <v>41</v>
      </c>
      <c r="P237" s="147">
        <f>O237*H237</f>
        <v>0</v>
      </c>
      <c r="Q237" s="147">
        <v>2.5000000000000001E-4</v>
      </c>
      <c r="R237" s="147">
        <f>Q237*H237</f>
        <v>2.5000000000000001E-4</v>
      </c>
      <c r="S237" s="147">
        <v>0</v>
      </c>
      <c r="T237" s="148">
        <f>S237*H237</f>
        <v>0</v>
      </c>
      <c r="AR237" s="149" t="s">
        <v>288</v>
      </c>
      <c r="AT237" s="149" t="s">
        <v>284</v>
      </c>
      <c r="AU237" s="149" t="s">
        <v>85</v>
      </c>
      <c r="AY237" s="17" t="s">
        <v>282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288</v>
      </c>
      <c r="BM237" s="149" t="s">
        <v>6291</v>
      </c>
    </row>
    <row r="238" spans="2:65" s="1" customFormat="1" ht="24.2" customHeight="1" x14ac:dyDescent="0.2">
      <c r="B238" s="32"/>
      <c r="C238" s="179" t="s">
        <v>498</v>
      </c>
      <c r="D238" s="179" t="s">
        <v>1020</v>
      </c>
      <c r="E238" s="180" t="s">
        <v>1422</v>
      </c>
      <c r="F238" s="181" t="s">
        <v>6292</v>
      </c>
      <c r="G238" s="182" t="s">
        <v>613</v>
      </c>
      <c r="H238" s="183">
        <v>1</v>
      </c>
      <c r="I238" s="184"/>
      <c r="J238" s="185">
        <f>ROUND(I238*H238,2)</f>
        <v>0</v>
      </c>
      <c r="K238" s="186"/>
      <c r="L238" s="187"/>
      <c r="M238" s="188" t="s">
        <v>1</v>
      </c>
      <c r="N238" s="189" t="s">
        <v>41</v>
      </c>
      <c r="P238" s="147">
        <f>O238*H238</f>
        <v>0</v>
      </c>
      <c r="Q238" s="147">
        <v>8.0000000000000002E-3</v>
      </c>
      <c r="R238" s="147">
        <f>Q238*H238</f>
        <v>8.0000000000000002E-3</v>
      </c>
      <c r="S238" s="147">
        <v>0</v>
      </c>
      <c r="T238" s="148">
        <f>S238*H238</f>
        <v>0</v>
      </c>
      <c r="AR238" s="149" t="s">
        <v>350</v>
      </c>
      <c r="AT238" s="149" t="s">
        <v>1020</v>
      </c>
      <c r="AU238" s="149" t="s">
        <v>85</v>
      </c>
      <c r="AY238" s="17" t="s">
        <v>282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288</v>
      </c>
      <c r="BM238" s="149" t="s">
        <v>6293</v>
      </c>
    </row>
    <row r="239" spans="2:65" s="11" customFormat="1" ht="22.9" customHeight="1" x14ac:dyDescent="0.2">
      <c r="B239" s="125"/>
      <c r="D239" s="126" t="s">
        <v>75</v>
      </c>
      <c r="E239" s="135" t="s">
        <v>1425</v>
      </c>
      <c r="F239" s="135" t="s">
        <v>1426</v>
      </c>
      <c r="I239" s="128"/>
      <c r="J239" s="136">
        <f>BK239</f>
        <v>0</v>
      </c>
      <c r="L239" s="125"/>
      <c r="M239" s="130"/>
      <c r="P239" s="131">
        <f>P240</f>
        <v>0</v>
      </c>
      <c r="R239" s="131">
        <f>R240</f>
        <v>0</v>
      </c>
      <c r="T239" s="132">
        <f>T240</f>
        <v>0</v>
      </c>
      <c r="AR239" s="126" t="s">
        <v>83</v>
      </c>
      <c r="AT239" s="133" t="s">
        <v>75</v>
      </c>
      <c r="AU239" s="133" t="s">
        <v>83</v>
      </c>
      <c r="AY239" s="126" t="s">
        <v>282</v>
      </c>
      <c r="BK239" s="134">
        <f>BK240</f>
        <v>0</v>
      </c>
    </row>
    <row r="240" spans="2:65" s="1" customFormat="1" ht="16.5" customHeight="1" x14ac:dyDescent="0.2">
      <c r="B240" s="32"/>
      <c r="C240" s="137" t="s">
        <v>503</v>
      </c>
      <c r="D240" s="137" t="s">
        <v>284</v>
      </c>
      <c r="E240" s="138" t="s">
        <v>6294</v>
      </c>
      <c r="F240" s="139" t="s">
        <v>6295</v>
      </c>
      <c r="G240" s="140" t="s">
        <v>376</v>
      </c>
      <c r="H240" s="141">
        <v>49.654000000000003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288</v>
      </c>
      <c r="AT240" s="149" t="s">
        <v>284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288</v>
      </c>
      <c r="BM240" s="149" t="s">
        <v>6296</v>
      </c>
    </row>
    <row r="241" spans="2:65" s="11" customFormat="1" ht="25.9" customHeight="1" x14ac:dyDescent="0.2">
      <c r="B241" s="125"/>
      <c r="D241" s="126" t="s">
        <v>75</v>
      </c>
      <c r="E241" s="127" t="s">
        <v>1431</v>
      </c>
      <c r="F241" s="127" t="s">
        <v>1432</v>
      </c>
      <c r="I241" s="128"/>
      <c r="J241" s="129">
        <f>BK241</f>
        <v>0</v>
      </c>
      <c r="L241" s="125"/>
      <c r="M241" s="130"/>
      <c r="P241" s="131">
        <f>P242+P253+P291+P317+P337+P351</f>
        <v>0</v>
      </c>
      <c r="R241" s="131">
        <f>R242+R253+R291+R317+R337+R351</f>
        <v>5.4417797600000011</v>
      </c>
      <c r="T241" s="132">
        <f>T242+T253+T291+T317+T337+T351</f>
        <v>0</v>
      </c>
      <c r="AR241" s="126" t="s">
        <v>85</v>
      </c>
      <c r="AT241" s="133" t="s">
        <v>75</v>
      </c>
      <c r="AU241" s="133" t="s">
        <v>76</v>
      </c>
      <c r="AY241" s="126" t="s">
        <v>282</v>
      </c>
      <c r="BK241" s="134">
        <f>BK242+BK253+BK291+BK317+BK337+BK351</f>
        <v>0</v>
      </c>
    </row>
    <row r="242" spans="2:65" s="11" customFormat="1" ht="22.9" customHeight="1" x14ac:dyDescent="0.2">
      <c r="B242" s="125"/>
      <c r="D242" s="126" t="s">
        <v>75</v>
      </c>
      <c r="E242" s="135" t="s">
        <v>1502</v>
      </c>
      <c r="F242" s="135" t="s">
        <v>1503</v>
      </c>
      <c r="I242" s="128"/>
      <c r="J242" s="136">
        <f>BK242</f>
        <v>0</v>
      </c>
      <c r="L242" s="125"/>
      <c r="M242" s="130"/>
      <c r="P242" s="131">
        <f>SUM(P243:P252)</f>
        <v>0</v>
      </c>
      <c r="R242" s="131">
        <f>SUM(R243:R252)</f>
        <v>0.326957</v>
      </c>
      <c r="T242" s="132">
        <f>SUM(T243:T252)</f>
        <v>0</v>
      </c>
      <c r="AR242" s="126" t="s">
        <v>85</v>
      </c>
      <c r="AT242" s="133" t="s">
        <v>75</v>
      </c>
      <c r="AU242" s="133" t="s">
        <v>83</v>
      </c>
      <c r="AY242" s="126" t="s">
        <v>282</v>
      </c>
      <c r="BK242" s="134">
        <f>SUM(BK243:BK252)</f>
        <v>0</v>
      </c>
    </row>
    <row r="243" spans="2:65" s="1" customFormat="1" ht="24.2" customHeight="1" x14ac:dyDescent="0.2">
      <c r="B243" s="32"/>
      <c r="C243" s="137" t="s">
        <v>508</v>
      </c>
      <c r="D243" s="137" t="s">
        <v>284</v>
      </c>
      <c r="E243" s="138" t="s">
        <v>1599</v>
      </c>
      <c r="F243" s="139" t="s">
        <v>1600</v>
      </c>
      <c r="G243" s="140" t="s">
        <v>287</v>
      </c>
      <c r="H243" s="141">
        <v>57.453000000000003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199</v>
      </c>
      <c r="AT243" s="149" t="s">
        <v>284</v>
      </c>
      <c r="AU243" s="149" t="s">
        <v>85</v>
      </c>
      <c r="AY243" s="17" t="s">
        <v>282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199</v>
      </c>
      <c r="BM243" s="149" t="s">
        <v>6297</v>
      </c>
    </row>
    <row r="244" spans="2:65" s="15" customFormat="1" x14ac:dyDescent="0.2">
      <c r="B244" s="173"/>
      <c r="D244" s="152" t="s">
        <v>290</v>
      </c>
      <c r="E244" s="174" t="s">
        <v>1</v>
      </c>
      <c r="F244" s="175" t="s">
        <v>6298</v>
      </c>
      <c r="H244" s="174" t="s">
        <v>1</v>
      </c>
      <c r="I244" s="176"/>
      <c r="L244" s="173"/>
      <c r="M244" s="177"/>
      <c r="T244" s="178"/>
      <c r="AT244" s="174" t="s">
        <v>290</v>
      </c>
      <c r="AU244" s="174" t="s">
        <v>85</v>
      </c>
      <c r="AV244" s="15" t="s">
        <v>83</v>
      </c>
      <c r="AW244" s="15" t="s">
        <v>32</v>
      </c>
      <c r="AX244" s="15" t="s">
        <v>76</v>
      </c>
      <c r="AY244" s="174" t="s">
        <v>282</v>
      </c>
    </row>
    <row r="245" spans="2:65" s="12" customFormat="1" x14ac:dyDescent="0.2">
      <c r="B245" s="151"/>
      <c r="D245" s="152" t="s">
        <v>290</v>
      </c>
      <c r="E245" s="153" t="s">
        <v>1</v>
      </c>
      <c r="F245" s="154" t="s">
        <v>6492</v>
      </c>
      <c r="H245" s="155">
        <v>57.453000000000003</v>
      </c>
      <c r="I245" s="156"/>
      <c r="L245" s="151"/>
      <c r="M245" s="157"/>
      <c r="T245" s="158"/>
      <c r="AT245" s="153" t="s">
        <v>290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282</v>
      </c>
    </row>
    <row r="246" spans="2:65" s="13" customFormat="1" x14ac:dyDescent="0.2">
      <c r="B246" s="159"/>
      <c r="D246" s="152" t="s">
        <v>290</v>
      </c>
      <c r="E246" s="160" t="s">
        <v>1</v>
      </c>
      <c r="F246" s="161" t="s">
        <v>292</v>
      </c>
      <c r="H246" s="162">
        <v>57.453000000000003</v>
      </c>
      <c r="I246" s="163"/>
      <c r="L246" s="159"/>
      <c r="M246" s="164"/>
      <c r="T246" s="165"/>
      <c r="AT246" s="160" t="s">
        <v>290</v>
      </c>
      <c r="AU246" s="160" t="s">
        <v>85</v>
      </c>
      <c r="AV246" s="13" t="s">
        <v>288</v>
      </c>
      <c r="AW246" s="13" t="s">
        <v>32</v>
      </c>
      <c r="AX246" s="13" t="s">
        <v>83</v>
      </c>
      <c r="AY246" s="160" t="s">
        <v>282</v>
      </c>
    </row>
    <row r="247" spans="2:65" s="1" customFormat="1" ht="37.9" customHeight="1" x14ac:dyDescent="0.2">
      <c r="B247" s="32"/>
      <c r="C247" s="179" t="s">
        <v>513</v>
      </c>
      <c r="D247" s="179" t="s">
        <v>1020</v>
      </c>
      <c r="E247" s="180" t="s">
        <v>1608</v>
      </c>
      <c r="F247" s="181" t="s">
        <v>1609</v>
      </c>
      <c r="G247" s="182" t="s">
        <v>287</v>
      </c>
      <c r="H247" s="183">
        <v>61.69</v>
      </c>
      <c r="I247" s="184"/>
      <c r="J247" s="185">
        <f>ROUND(I247*H247,2)</f>
        <v>0</v>
      </c>
      <c r="K247" s="186"/>
      <c r="L247" s="187"/>
      <c r="M247" s="188" t="s">
        <v>1</v>
      </c>
      <c r="N247" s="189" t="s">
        <v>41</v>
      </c>
      <c r="P247" s="147">
        <f>O247*H247</f>
        <v>0</v>
      </c>
      <c r="Q247" s="147">
        <v>5.3E-3</v>
      </c>
      <c r="R247" s="147">
        <f>Q247*H247</f>
        <v>0.326957</v>
      </c>
      <c r="S247" s="147">
        <v>0</v>
      </c>
      <c r="T247" s="148">
        <f>S247*H247</f>
        <v>0</v>
      </c>
      <c r="AR247" s="149" t="s">
        <v>498</v>
      </c>
      <c r="AT247" s="149" t="s">
        <v>1020</v>
      </c>
      <c r="AU247" s="149" t="s">
        <v>85</v>
      </c>
      <c r="AY247" s="17" t="s">
        <v>282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199</v>
      </c>
      <c r="BM247" s="149" t="s">
        <v>6300</v>
      </c>
    </row>
    <row r="248" spans="2:65" s="15" customFormat="1" x14ac:dyDescent="0.2">
      <c r="B248" s="173"/>
      <c r="D248" s="152" t="s">
        <v>290</v>
      </c>
      <c r="E248" s="174" t="s">
        <v>1</v>
      </c>
      <c r="F248" s="175" t="s">
        <v>6298</v>
      </c>
      <c r="H248" s="174" t="s">
        <v>1</v>
      </c>
      <c r="I248" s="176"/>
      <c r="L248" s="173"/>
      <c r="M248" s="177"/>
      <c r="T248" s="178"/>
      <c r="AT248" s="174" t="s">
        <v>290</v>
      </c>
      <c r="AU248" s="174" t="s">
        <v>85</v>
      </c>
      <c r="AV248" s="15" t="s">
        <v>83</v>
      </c>
      <c r="AW248" s="15" t="s">
        <v>32</v>
      </c>
      <c r="AX248" s="15" t="s">
        <v>76</v>
      </c>
      <c r="AY248" s="174" t="s">
        <v>282</v>
      </c>
    </row>
    <row r="249" spans="2:65" s="12" customFormat="1" x14ac:dyDescent="0.2">
      <c r="B249" s="151"/>
      <c r="D249" s="152" t="s">
        <v>290</v>
      </c>
      <c r="E249" s="153" t="s">
        <v>1</v>
      </c>
      <c r="F249" s="154" t="s">
        <v>6299</v>
      </c>
      <c r="H249" s="155">
        <v>52.93</v>
      </c>
      <c r="I249" s="156"/>
      <c r="L249" s="151"/>
      <c r="M249" s="157"/>
      <c r="T249" s="158"/>
      <c r="AT249" s="153" t="s">
        <v>290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282</v>
      </c>
    </row>
    <row r="250" spans="2:65" s="13" customFormat="1" x14ac:dyDescent="0.2">
      <c r="B250" s="159"/>
      <c r="D250" s="152" t="s">
        <v>290</v>
      </c>
      <c r="E250" s="160" t="s">
        <v>1</v>
      </c>
      <c r="F250" s="161" t="s">
        <v>292</v>
      </c>
      <c r="H250" s="162">
        <v>52.93</v>
      </c>
      <c r="I250" s="163"/>
      <c r="L250" s="159"/>
      <c r="M250" s="164"/>
      <c r="T250" s="165"/>
      <c r="AT250" s="160" t="s">
        <v>290</v>
      </c>
      <c r="AU250" s="160" t="s">
        <v>85</v>
      </c>
      <c r="AV250" s="13" t="s">
        <v>288</v>
      </c>
      <c r="AW250" s="13" t="s">
        <v>32</v>
      </c>
      <c r="AX250" s="13" t="s">
        <v>83</v>
      </c>
      <c r="AY250" s="160" t="s">
        <v>282</v>
      </c>
    </row>
    <row r="251" spans="2:65" s="12" customFormat="1" x14ac:dyDescent="0.2">
      <c r="B251" s="151"/>
      <c r="D251" s="152" t="s">
        <v>290</v>
      </c>
      <c r="F251" s="154" t="s">
        <v>6301</v>
      </c>
      <c r="H251" s="155">
        <v>61.69</v>
      </c>
      <c r="I251" s="156"/>
      <c r="L251" s="151"/>
      <c r="M251" s="157"/>
      <c r="T251" s="158"/>
      <c r="AT251" s="153" t="s">
        <v>290</v>
      </c>
      <c r="AU251" s="153" t="s">
        <v>85</v>
      </c>
      <c r="AV251" s="12" t="s">
        <v>85</v>
      </c>
      <c r="AW251" s="12" t="s">
        <v>4</v>
      </c>
      <c r="AX251" s="12" t="s">
        <v>83</v>
      </c>
      <c r="AY251" s="153" t="s">
        <v>282</v>
      </c>
    </row>
    <row r="252" spans="2:65" s="1" customFormat="1" ht="24.2" customHeight="1" x14ac:dyDescent="0.2">
      <c r="B252" s="32"/>
      <c r="C252" s="137" t="s">
        <v>518</v>
      </c>
      <c r="D252" s="137" t="s">
        <v>284</v>
      </c>
      <c r="E252" s="138" t="s">
        <v>6302</v>
      </c>
      <c r="F252" s="139" t="s">
        <v>6303</v>
      </c>
      <c r="G252" s="140" t="s">
        <v>376</v>
      </c>
      <c r="H252" s="141">
        <v>0.32700000000000001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41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199</v>
      </c>
      <c r="AT252" s="149" t="s">
        <v>284</v>
      </c>
      <c r="AU252" s="149" t="s">
        <v>85</v>
      </c>
      <c r="AY252" s="17" t="s">
        <v>282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199</v>
      </c>
      <c r="BM252" s="149" t="s">
        <v>6304</v>
      </c>
    </row>
    <row r="253" spans="2:65" s="11" customFormat="1" ht="22.9" customHeight="1" x14ac:dyDescent="0.2">
      <c r="B253" s="125"/>
      <c r="D253" s="126" t="s">
        <v>75</v>
      </c>
      <c r="E253" s="135" t="s">
        <v>1849</v>
      </c>
      <c r="F253" s="135" t="s">
        <v>1850</v>
      </c>
      <c r="I253" s="128"/>
      <c r="J253" s="136">
        <f>BK253</f>
        <v>0</v>
      </c>
      <c r="L253" s="125"/>
      <c r="M253" s="130"/>
      <c r="P253" s="131">
        <f>SUM(P254:P290)</f>
        <v>0</v>
      </c>
      <c r="R253" s="131">
        <f>SUM(R254:R290)</f>
        <v>2.5205541200000003</v>
      </c>
      <c r="T253" s="132">
        <f>SUM(T254:T290)</f>
        <v>0</v>
      </c>
      <c r="AR253" s="126" t="s">
        <v>85</v>
      </c>
      <c r="AT253" s="133" t="s">
        <v>75</v>
      </c>
      <c r="AU253" s="133" t="s">
        <v>83</v>
      </c>
      <c r="AY253" s="126" t="s">
        <v>282</v>
      </c>
      <c r="BK253" s="134">
        <f>SUM(BK254:BK290)</f>
        <v>0</v>
      </c>
    </row>
    <row r="254" spans="2:65" s="1" customFormat="1" ht="24.2" customHeight="1" x14ac:dyDescent="0.2">
      <c r="B254" s="32"/>
      <c r="C254" s="137" t="s">
        <v>523</v>
      </c>
      <c r="D254" s="137" t="s">
        <v>284</v>
      </c>
      <c r="E254" s="138" t="s">
        <v>6305</v>
      </c>
      <c r="F254" s="139" t="s">
        <v>6306</v>
      </c>
      <c r="G254" s="140" t="s">
        <v>471</v>
      </c>
      <c r="H254" s="141">
        <v>179.9</v>
      </c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199</v>
      </c>
      <c r="AT254" s="149" t="s">
        <v>284</v>
      </c>
      <c r="AU254" s="149" t="s">
        <v>85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199</v>
      </c>
      <c r="BM254" s="149" t="s">
        <v>6307</v>
      </c>
    </row>
    <row r="255" spans="2:65" s="15" customFormat="1" x14ac:dyDescent="0.2">
      <c r="B255" s="173"/>
      <c r="D255" s="152" t="s">
        <v>290</v>
      </c>
      <c r="E255" s="174" t="s">
        <v>1</v>
      </c>
      <c r="F255" s="175" t="s">
        <v>6308</v>
      </c>
      <c r="H255" s="174" t="s">
        <v>1</v>
      </c>
      <c r="I255" s="176"/>
      <c r="L255" s="173"/>
      <c r="M255" s="177"/>
      <c r="T255" s="178"/>
      <c r="AT255" s="174" t="s">
        <v>290</v>
      </c>
      <c r="AU255" s="174" t="s">
        <v>85</v>
      </c>
      <c r="AV255" s="15" t="s">
        <v>83</v>
      </c>
      <c r="AW255" s="15" t="s">
        <v>32</v>
      </c>
      <c r="AX255" s="15" t="s">
        <v>76</v>
      </c>
      <c r="AY255" s="174" t="s">
        <v>282</v>
      </c>
    </row>
    <row r="256" spans="2:65" s="12" customFormat="1" x14ac:dyDescent="0.2">
      <c r="B256" s="151"/>
      <c r="D256" s="152" t="s">
        <v>290</v>
      </c>
      <c r="E256" s="153" t="s">
        <v>1</v>
      </c>
      <c r="F256" s="154" t="s">
        <v>6493</v>
      </c>
      <c r="H256" s="155">
        <v>179.9</v>
      </c>
      <c r="I256" s="156"/>
      <c r="L256" s="151"/>
      <c r="M256" s="157"/>
      <c r="T256" s="158"/>
      <c r="AT256" s="153" t="s">
        <v>290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282</v>
      </c>
    </row>
    <row r="257" spans="2:65" s="14" customFormat="1" x14ac:dyDescent="0.2">
      <c r="B257" s="166"/>
      <c r="D257" s="152" t="s">
        <v>290</v>
      </c>
      <c r="E257" s="167" t="s">
        <v>1</v>
      </c>
      <c r="F257" s="168" t="s">
        <v>306</v>
      </c>
      <c r="H257" s="169">
        <v>179.9</v>
      </c>
      <c r="I257" s="170"/>
      <c r="L257" s="166"/>
      <c r="M257" s="171"/>
      <c r="T257" s="172"/>
      <c r="AT257" s="167" t="s">
        <v>290</v>
      </c>
      <c r="AU257" s="167" t="s">
        <v>85</v>
      </c>
      <c r="AV257" s="14" t="s">
        <v>105</v>
      </c>
      <c r="AW257" s="14" t="s">
        <v>32</v>
      </c>
      <c r="AX257" s="14" t="s">
        <v>76</v>
      </c>
      <c r="AY257" s="167" t="s">
        <v>282</v>
      </c>
    </row>
    <row r="258" spans="2:65" s="13" customFormat="1" x14ac:dyDescent="0.2">
      <c r="B258" s="159"/>
      <c r="D258" s="152" t="s">
        <v>290</v>
      </c>
      <c r="E258" s="160" t="s">
        <v>1</v>
      </c>
      <c r="F258" s="161" t="s">
        <v>292</v>
      </c>
      <c r="H258" s="162">
        <v>179.9</v>
      </c>
      <c r="I258" s="163"/>
      <c r="L258" s="159"/>
      <c r="M258" s="164"/>
      <c r="T258" s="165"/>
      <c r="AT258" s="160" t="s">
        <v>290</v>
      </c>
      <c r="AU258" s="160" t="s">
        <v>85</v>
      </c>
      <c r="AV258" s="13" t="s">
        <v>288</v>
      </c>
      <c r="AW258" s="13" t="s">
        <v>32</v>
      </c>
      <c r="AX258" s="13" t="s">
        <v>83</v>
      </c>
      <c r="AY258" s="160" t="s">
        <v>282</v>
      </c>
    </row>
    <row r="259" spans="2:65" s="1" customFormat="1" ht="16.5" customHeight="1" x14ac:dyDescent="0.2">
      <c r="B259" s="32"/>
      <c r="C259" s="179" t="s">
        <v>528</v>
      </c>
      <c r="D259" s="179" t="s">
        <v>1020</v>
      </c>
      <c r="E259" s="180" t="s">
        <v>6310</v>
      </c>
      <c r="F259" s="181" t="s">
        <v>6311</v>
      </c>
      <c r="G259" s="182" t="s">
        <v>295</v>
      </c>
      <c r="H259" s="183">
        <v>1.9790000000000001</v>
      </c>
      <c r="I259" s="184"/>
      <c r="J259" s="185">
        <f>ROUND(I259*H259,2)</f>
        <v>0</v>
      </c>
      <c r="K259" s="186"/>
      <c r="L259" s="187"/>
      <c r="M259" s="188" t="s">
        <v>1</v>
      </c>
      <c r="N259" s="189" t="s">
        <v>41</v>
      </c>
      <c r="P259" s="147">
        <f>O259*H259</f>
        <v>0</v>
      </c>
      <c r="Q259" s="147">
        <v>0.55000000000000004</v>
      </c>
      <c r="R259" s="147">
        <f>Q259*H259</f>
        <v>1.0884500000000001</v>
      </c>
      <c r="S259" s="147">
        <v>0</v>
      </c>
      <c r="T259" s="148">
        <f>S259*H259</f>
        <v>0</v>
      </c>
      <c r="AR259" s="149" t="s">
        <v>498</v>
      </c>
      <c r="AT259" s="149" t="s">
        <v>1020</v>
      </c>
      <c r="AU259" s="149" t="s">
        <v>85</v>
      </c>
      <c r="AY259" s="17" t="s">
        <v>282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199</v>
      </c>
      <c r="BM259" s="149" t="s">
        <v>6312</v>
      </c>
    </row>
    <row r="260" spans="2:65" s="15" customFormat="1" x14ac:dyDescent="0.2">
      <c r="B260" s="173"/>
      <c r="D260" s="152" t="s">
        <v>290</v>
      </c>
      <c r="E260" s="174" t="s">
        <v>1</v>
      </c>
      <c r="F260" s="175" t="s">
        <v>6308</v>
      </c>
      <c r="H260" s="174" t="s">
        <v>1</v>
      </c>
      <c r="I260" s="176"/>
      <c r="L260" s="173"/>
      <c r="M260" s="177"/>
      <c r="T260" s="178"/>
      <c r="AT260" s="174" t="s">
        <v>290</v>
      </c>
      <c r="AU260" s="174" t="s">
        <v>85</v>
      </c>
      <c r="AV260" s="15" t="s">
        <v>83</v>
      </c>
      <c r="AW260" s="15" t="s">
        <v>32</v>
      </c>
      <c r="AX260" s="15" t="s">
        <v>76</v>
      </c>
      <c r="AY260" s="174" t="s">
        <v>282</v>
      </c>
    </row>
    <row r="261" spans="2:65" s="12" customFormat="1" x14ac:dyDescent="0.2">
      <c r="B261" s="151"/>
      <c r="D261" s="152" t="s">
        <v>290</v>
      </c>
      <c r="E261" s="153" t="s">
        <v>1</v>
      </c>
      <c r="F261" s="154" t="s">
        <v>6494</v>
      </c>
      <c r="H261" s="155">
        <v>1.7989999999999999</v>
      </c>
      <c r="I261" s="156"/>
      <c r="L261" s="151"/>
      <c r="M261" s="157"/>
      <c r="T261" s="158"/>
      <c r="AT261" s="153" t="s">
        <v>290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282</v>
      </c>
    </row>
    <row r="262" spans="2:65" s="14" customFormat="1" x14ac:dyDescent="0.2">
      <c r="B262" s="166"/>
      <c r="D262" s="152" t="s">
        <v>290</v>
      </c>
      <c r="E262" s="167" t="s">
        <v>1</v>
      </c>
      <c r="F262" s="168" t="s">
        <v>306</v>
      </c>
      <c r="H262" s="169">
        <v>1.7989999999999999</v>
      </c>
      <c r="I262" s="170"/>
      <c r="L262" s="166"/>
      <c r="M262" s="171"/>
      <c r="T262" s="172"/>
      <c r="AT262" s="167" t="s">
        <v>290</v>
      </c>
      <c r="AU262" s="167" t="s">
        <v>85</v>
      </c>
      <c r="AV262" s="14" t="s">
        <v>105</v>
      </c>
      <c r="AW262" s="14" t="s">
        <v>32</v>
      </c>
      <c r="AX262" s="14" t="s">
        <v>76</v>
      </c>
      <c r="AY262" s="167" t="s">
        <v>282</v>
      </c>
    </row>
    <row r="263" spans="2:65" s="13" customFormat="1" x14ac:dyDescent="0.2">
      <c r="B263" s="159"/>
      <c r="D263" s="152" t="s">
        <v>290</v>
      </c>
      <c r="E263" s="160" t="s">
        <v>1</v>
      </c>
      <c r="F263" s="161" t="s">
        <v>292</v>
      </c>
      <c r="H263" s="162">
        <v>1.7989999999999999</v>
      </c>
      <c r="I263" s="163"/>
      <c r="L263" s="159"/>
      <c r="M263" s="164"/>
      <c r="T263" s="165"/>
      <c r="AT263" s="160" t="s">
        <v>290</v>
      </c>
      <c r="AU263" s="160" t="s">
        <v>85</v>
      </c>
      <c r="AV263" s="13" t="s">
        <v>288</v>
      </c>
      <c r="AW263" s="13" t="s">
        <v>32</v>
      </c>
      <c r="AX263" s="13" t="s">
        <v>83</v>
      </c>
      <c r="AY263" s="160" t="s">
        <v>282</v>
      </c>
    </row>
    <row r="264" spans="2:65" s="12" customFormat="1" x14ac:dyDescent="0.2">
      <c r="B264" s="151"/>
      <c r="D264" s="152" t="s">
        <v>290</v>
      </c>
      <c r="F264" s="154" t="s">
        <v>6495</v>
      </c>
      <c r="H264" s="155">
        <v>1.9790000000000001</v>
      </c>
      <c r="I264" s="156"/>
      <c r="L264" s="151"/>
      <c r="M264" s="157"/>
      <c r="T264" s="158"/>
      <c r="AT264" s="153" t="s">
        <v>290</v>
      </c>
      <c r="AU264" s="153" t="s">
        <v>85</v>
      </c>
      <c r="AV264" s="12" t="s">
        <v>85</v>
      </c>
      <c r="AW264" s="12" t="s">
        <v>4</v>
      </c>
      <c r="AX264" s="12" t="s">
        <v>83</v>
      </c>
      <c r="AY264" s="153" t="s">
        <v>282</v>
      </c>
    </row>
    <row r="265" spans="2:65" s="1" customFormat="1" ht="24.2" customHeight="1" x14ac:dyDescent="0.2">
      <c r="B265" s="32"/>
      <c r="C265" s="137" t="s">
        <v>539</v>
      </c>
      <c r="D265" s="137" t="s">
        <v>284</v>
      </c>
      <c r="E265" s="138" t="s">
        <v>6315</v>
      </c>
      <c r="F265" s="139" t="s">
        <v>6316</v>
      </c>
      <c r="G265" s="140" t="s">
        <v>295</v>
      </c>
      <c r="H265" s="141">
        <v>1.9790000000000001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41</v>
      </c>
      <c r="P265" s="147">
        <f>O265*H265</f>
        <v>0</v>
      </c>
      <c r="Q265" s="147">
        <v>1.2659999999999999E-2</v>
      </c>
      <c r="R265" s="147">
        <f>Q265*H265</f>
        <v>2.5054139999999999E-2</v>
      </c>
      <c r="S265" s="147">
        <v>0</v>
      </c>
      <c r="T265" s="148">
        <f>S265*H265</f>
        <v>0</v>
      </c>
      <c r="AR265" s="149" t="s">
        <v>199</v>
      </c>
      <c r="AT265" s="149" t="s">
        <v>284</v>
      </c>
      <c r="AU265" s="149" t="s">
        <v>85</v>
      </c>
      <c r="AY265" s="17" t="s">
        <v>282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199</v>
      </c>
      <c r="BM265" s="149" t="s">
        <v>6317</v>
      </c>
    </row>
    <row r="266" spans="2:65" s="12" customFormat="1" x14ac:dyDescent="0.2">
      <c r="B266" s="151"/>
      <c r="D266" s="152" t="s">
        <v>290</v>
      </c>
      <c r="E266" s="153" t="s">
        <v>1</v>
      </c>
      <c r="F266" s="154" t="s">
        <v>6496</v>
      </c>
      <c r="H266" s="155">
        <v>1.9790000000000001</v>
      </c>
      <c r="I266" s="156"/>
      <c r="L266" s="151"/>
      <c r="M266" s="157"/>
      <c r="T266" s="158"/>
      <c r="AT266" s="153" t="s">
        <v>290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282</v>
      </c>
    </row>
    <row r="267" spans="2:65" s="13" customFormat="1" x14ac:dyDescent="0.2">
      <c r="B267" s="159"/>
      <c r="D267" s="152" t="s">
        <v>290</v>
      </c>
      <c r="E267" s="160" t="s">
        <v>1</v>
      </c>
      <c r="F267" s="161" t="s">
        <v>292</v>
      </c>
      <c r="H267" s="162">
        <v>1.9790000000000001</v>
      </c>
      <c r="I267" s="163"/>
      <c r="L267" s="159"/>
      <c r="M267" s="164"/>
      <c r="T267" s="165"/>
      <c r="AT267" s="160" t="s">
        <v>290</v>
      </c>
      <c r="AU267" s="160" t="s">
        <v>85</v>
      </c>
      <c r="AV267" s="13" t="s">
        <v>288</v>
      </c>
      <c r="AW267" s="13" t="s">
        <v>32</v>
      </c>
      <c r="AX267" s="13" t="s">
        <v>83</v>
      </c>
      <c r="AY267" s="160" t="s">
        <v>282</v>
      </c>
    </row>
    <row r="268" spans="2:65" s="1" customFormat="1" ht="24.2" customHeight="1" x14ac:dyDescent="0.2">
      <c r="B268" s="32"/>
      <c r="C268" s="137" t="s">
        <v>545</v>
      </c>
      <c r="D268" s="137" t="s">
        <v>284</v>
      </c>
      <c r="E268" s="138" t="s">
        <v>1852</v>
      </c>
      <c r="F268" s="139" t="s">
        <v>1853</v>
      </c>
      <c r="G268" s="140" t="s">
        <v>471</v>
      </c>
      <c r="H268" s="141">
        <v>97.15</v>
      </c>
      <c r="I268" s="142"/>
      <c r="J268" s="143">
        <f>ROUND(I268*H268,2)</f>
        <v>0</v>
      </c>
      <c r="K268" s="144"/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199</v>
      </c>
      <c r="AT268" s="149" t="s">
        <v>284</v>
      </c>
      <c r="AU268" s="149" t="s">
        <v>85</v>
      </c>
      <c r="AY268" s="17" t="s">
        <v>282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199</v>
      </c>
      <c r="BM268" s="149" t="s">
        <v>6319</v>
      </c>
    </row>
    <row r="269" spans="2:65" s="15" customFormat="1" x14ac:dyDescent="0.2">
      <c r="B269" s="173"/>
      <c r="D269" s="152" t="s">
        <v>290</v>
      </c>
      <c r="E269" s="174" t="s">
        <v>1</v>
      </c>
      <c r="F269" s="175" t="s">
        <v>6320</v>
      </c>
      <c r="H269" s="174" t="s">
        <v>1</v>
      </c>
      <c r="I269" s="176"/>
      <c r="L269" s="173"/>
      <c r="M269" s="177"/>
      <c r="T269" s="178"/>
      <c r="AT269" s="174" t="s">
        <v>290</v>
      </c>
      <c r="AU269" s="174" t="s">
        <v>85</v>
      </c>
      <c r="AV269" s="15" t="s">
        <v>83</v>
      </c>
      <c r="AW269" s="15" t="s">
        <v>32</v>
      </c>
      <c r="AX269" s="15" t="s">
        <v>76</v>
      </c>
      <c r="AY269" s="174" t="s">
        <v>282</v>
      </c>
    </row>
    <row r="270" spans="2:65" s="12" customFormat="1" x14ac:dyDescent="0.2">
      <c r="B270" s="151"/>
      <c r="D270" s="152" t="s">
        <v>290</v>
      </c>
      <c r="E270" s="153" t="s">
        <v>1</v>
      </c>
      <c r="F270" s="154" t="s">
        <v>6497</v>
      </c>
      <c r="H270" s="155">
        <v>97.15</v>
      </c>
      <c r="I270" s="156"/>
      <c r="L270" s="151"/>
      <c r="M270" s="157"/>
      <c r="T270" s="158"/>
      <c r="AT270" s="153" t="s">
        <v>290</v>
      </c>
      <c r="AU270" s="153" t="s">
        <v>85</v>
      </c>
      <c r="AV270" s="12" t="s">
        <v>85</v>
      </c>
      <c r="AW270" s="12" t="s">
        <v>32</v>
      </c>
      <c r="AX270" s="12" t="s">
        <v>76</v>
      </c>
      <c r="AY270" s="153" t="s">
        <v>282</v>
      </c>
    </row>
    <row r="271" spans="2:65" s="14" customFormat="1" x14ac:dyDescent="0.2">
      <c r="B271" s="166"/>
      <c r="D271" s="152" t="s">
        <v>290</v>
      </c>
      <c r="E271" s="167" t="s">
        <v>1</v>
      </c>
      <c r="F271" s="168" t="s">
        <v>306</v>
      </c>
      <c r="H271" s="169">
        <v>97.15</v>
      </c>
      <c r="I271" s="170"/>
      <c r="L271" s="166"/>
      <c r="M271" s="171"/>
      <c r="T271" s="172"/>
      <c r="AT271" s="167" t="s">
        <v>290</v>
      </c>
      <c r="AU271" s="167" t="s">
        <v>85</v>
      </c>
      <c r="AV271" s="14" t="s">
        <v>105</v>
      </c>
      <c r="AW271" s="14" t="s">
        <v>32</v>
      </c>
      <c r="AX271" s="14" t="s">
        <v>76</v>
      </c>
      <c r="AY271" s="167" t="s">
        <v>282</v>
      </c>
    </row>
    <row r="272" spans="2:65" s="13" customFormat="1" x14ac:dyDescent="0.2">
      <c r="B272" s="159"/>
      <c r="D272" s="152" t="s">
        <v>290</v>
      </c>
      <c r="E272" s="160" t="s">
        <v>1</v>
      </c>
      <c r="F272" s="161" t="s">
        <v>292</v>
      </c>
      <c r="H272" s="162">
        <v>97.15</v>
      </c>
      <c r="I272" s="163"/>
      <c r="L272" s="159"/>
      <c r="M272" s="164"/>
      <c r="T272" s="165"/>
      <c r="AT272" s="160" t="s">
        <v>290</v>
      </c>
      <c r="AU272" s="160" t="s">
        <v>85</v>
      </c>
      <c r="AV272" s="13" t="s">
        <v>288</v>
      </c>
      <c r="AW272" s="13" t="s">
        <v>32</v>
      </c>
      <c r="AX272" s="13" t="s">
        <v>83</v>
      </c>
      <c r="AY272" s="160" t="s">
        <v>282</v>
      </c>
    </row>
    <row r="273" spans="2:65" s="1" customFormat="1" ht="16.5" customHeight="1" x14ac:dyDescent="0.2">
      <c r="B273" s="32"/>
      <c r="C273" s="179" t="s">
        <v>550</v>
      </c>
      <c r="D273" s="179" t="s">
        <v>1020</v>
      </c>
      <c r="E273" s="180" t="s">
        <v>1880</v>
      </c>
      <c r="F273" s="181" t="s">
        <v>1881</v>
      </c>
      <c r="G273" s="182" t="s">
        <v>295</v>
      </c>
      <c r="H273" s="183">
        <v>0.874</v>
      </c>
      <c r="I273" s="184"/>
      <c r="J273" s="185">
        <f>ROUND(I273*H273,2)</f>
        <v>0</v>
      </c>
      <c r="K273" s="186"/>
      <c r="L273" s="187"/>
      <c r="M273" s="188" t="s">
        <v>1</v>
      </c>
      <c r="N273" s="189" t="s">
        <v>41</v>
      </c>
      <c r="P273" s="147">
        <f>O273*H273</f>
        <v>0</v>
      </c>
      <c r="Q273" s="147">
        <v>0.55000000000000004</v>
      </c>
      <c r="R273" s="147">
        <f>Q273*H273</f>
        <v>0.48070000000000002</v>
      </c>
      <c r="S273" s="147">
        <v>0</v>
      </c>
      <c r="T273" s="148">
        <f>S273*H273</f>
        <v>0</v>
      </c>
      <c r="AR273" s="149" t="s">
        <v>498</v>
      </c>
      <c r="AT273" s="149" t="s">
        <v>1020</v>
      </c>
      <c r="AU273" s="149" t="s">
        <v>85</v>
      </c>
      <c r="AY273" s="17" t="s">
        <v>282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83</v>
      </c>
      <c r="BK273" s="150">
        <f>ROUND(I273*H273,2)</f>
        <v>0</v>
      </c>
      <c r="BL273" s="17" t="s">
        <v>199</v>
      </c>
      <c r="BM273" s="149" t="s">
        <v>6322</v>
      </c>
    </row>
    <row r="274" spans="2:65" s="15" customFormat="1" x14ac:dyDescent="0.2">
      <c r="B274" s="173"/>
      <c r="D274" s="152" t="s">
        <v>290</v>
      </c>
      <c r="E274" s="174" t="s">
        <v>1</v>
      </c>
      <c r="F274" s="175" t="s">
        <v>6320</v>
      </c>
      <c r="H274" s="174" t="s">
        <v>1</v>
      </c>
      <c r="I274" s="176"/>
      <c r="L274" s="173"/>
      <c r="M274" s="177"/>
      <c r="T274" s="178"/>
      <c r="AT274" s="174" t="s">
        <v>290</v>
      </c>
      <c r="AU274" s="174" t="s">
        <v>85</v>
      </c>
      <c r="AV274" s="15" t="s">
        <v>83</v>
      </c>
      <c r="AW274" s="15" t="s">
        <v>32</v>
      </c>
      <c r="AX274" s="15" t="s">
        <v>76</v>
      </c>
      <c r="AY274" s="174" t="s">
        <v>282</v>
      </c>
    </row>
    <row r="275" spans="2:65" s="12" customFormat="1" x14ac:dyDescent="0.2">
      <c r="B275" s="151"/>
      <c r="D275" s="152" t="s">
        <v>290</v>
      </c>
      <c r="E275" s="153" t="s">
        <v>1</v>
      </c>
      <c r="F275" s="154" t="s">
        <v>6498</v>
      </c>
      <c r="H275" s="155">
        <v>0.874</v>
      </c>
      <c r="I275" s="156"/>
      <c r="L275" s="151"/>
      <c r="M275" s="157"/>
      <c r="T275" s="158"/>
      <c r="AT275" s="153" t="s">
        <v>290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282</v>
      </c>
    </row>
    <row r="276" spans="2:65" s="14" customFormat="1" x14ac:dyDescent="0.2">
      <c r="B276" s="166"/>
      <c r="D276" s="152" t="s">
        <v>290</v>
      </c>
      <c r="E276" s="167" t="s">
        <v>1</v>
      </c>
      <c r="F276" s="168" t="s">
        <v>306</v>
      </c>
      <c r="H276" s="169">
        <v>0.874</v>
      </c>
      <c r="I276" s="170"/>
      <c r="L276" s="166"/>
      <c r="M276" s="171"/>
      <c r="T276" s="172"/>
      <c r="AT276" s="167" t="s">
        <v>290</v>
      </c>
      <c r="AU276" s="167" t="s">
        <v>85</v>
      </c>
      <c r="AV276" s="14" t="s">
        <v>105</v>
      </c>
      <c r="AW276" s="14" t="s">
        <v>32</v>
      </c>
      <c r="AX276" s="14" t="s">
        <v>76</v>
      </c>
      <c r="AY276" s="167" t="s">
        <v>282</v>
      </c>
    </row>
    <row r="277" spans="2:65" s="13" customFormat="1" x14ac:dyDescent="0.2">
      <c r="B277" s="159"/>
      <c r="D277" s="152" t="s">
        <v>290</v>
      </c>
      <c r="E277" s="160" t="s">
        <v>1</v>
      </c>
      <c r="F277" s="161" t="s">
        <v>292</v>
      </c>
      <c r="H277" s="162">
        <v>0.874</v>
      </c>
      <c r="I277" s="163"/>
      <c r="L277" s="159"/>
      <c r="M277" s="164"/>
      <c r="T277" s="165"/>
      <c r="AT277" s="160" t="s">
        <v>290</v>
      </c>
      <c r="AU277" s="160" t="s">
        <v>85</v>
      </c>
      <c r="AV277" s="13" t="s">
        <v>288</v>
      </c>
      <c r="AW277" s="13" t="s">
        <v>32</v>
      </c>
      <c r="AX277" s="13" t="s">
        <v>83</v>
      </c>
      <c r="AY277" s="160" t="s">
        <v>282</v>
      </c>
    </row>
    <row r="278" spans="2:65" s="1" customFormat="1" ht="24.2" customHeight="1" x14ac:dyDescent="0.2">
      <c r="B278" s="32"/>
      <c r="C278" s="137" t="s">
        <v>555</v>
      </c>
      <c r="D278" s="137" t="s">
        <v>284</v>
      </c>
      <c r="E278" s="138" t="s">
        <v>1890</v>
      </c>
      <c r="F278" s="139" t="s">
        <v>1891</v>
      </c>
      <c r="G278" s="140" t="s">
        <v>287</v>
      </c>
      <c r="H278" s="141">
        <v>57.453000000000003</v>
      </c>
      <c r="I278" s="142"/>
      <c r="J278" s="143">
        <f>ROUND(I278*H278,2)</f>
        <v>0</v>
      </c>
      <c r="K278" s="144"/>
      <c r="L278" s="32"/>
      <c r="M278" s="145" t="s">
        <v>1</v>
      </c>
      <c r="N278" s="146" t="s">
        <v>41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199</v>
      </c>
      <c r="AT278" s="149" t="s">
        <v>284</v>
      </c>
      <c r="AU278" s="149" t="s">
        <v>85</v>
      </c>
      <c r="AY278" s="17" t="s">
        <v>282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199</v>
      </c>
      <c r="BM278" s="149" t="s">
        <v>6324</v>
      </c>
    </row>
    <row r="279" spans="2:65" s="15" customFormat="1" x14ac:dyDescent="0.2">
      <c r="B279" s="173"/>
      <c r="D279" s="152" t="s">
        <v>290</v>
      </c>
      <c r="E279" s="174" t="s">
        <v>1</v>
      </c>
      <c r="F279" s="175" t="s">
        <v>6298</v>
      </c>
      <c r="H279" s="174" t="s">
        <v>1</v>
      </c>
      <c r="I279" s="176"/>
      <c r="L279" s="173"/>
      <c r="M279" s="177"/>
      <c r="T279" s="178"/>
      <c r="AT279" s="174" t="s">
        <v>290</v>
      </c>
      <c r="AU279" s="174" t="s">
        <v>85</v>
      </c>
      <c r="AV279" s="15" t="s">
        <v>83</v>
      </c>
      <c r="AW279" s="15" t="s">
        <v>32</v>
      </c>
      <c r="AX279" s="15" t="s">
        <v>76</v>
      </c>
      <c r="AY279" s="174" t="s">
        <v>282</v>
      </c>
    </row>
    <row r="280" spans="2:65" s="12" customFormat="1" x14ac:dyDescent="0.2">
      <c r="B280" s="151"/>
      <c r="D280" s="152" t="s">
        <v>290</v>
      </c>
      <c r="E280" s="153" t="s">
        <v>1</v>
      </c>
      <c r="F280" s="154" t="s">
        <v>6492</v>
      </c>
      <c r="H280" s="155">
        <v>57.453000000000003</v>
      </c>
      <c r="I280" s="156"/>
      <c r="L280" s="151"/>
      <c r="M280" s="157"/>
      <c r="T280" s="158"/>
      <c r="AT280" s="153" t="s">
        <v>290</v>
      </c>
      <c r="AU280" s="153" t="s">
        <v>85</v>
      </c>
      <c r="AV280" s="12" t="s">
        <v>85</v>
      </c>
      <c r="AW280" s="12" t="s">
        <v>32</v>
      </c>
      <c r="AX280" s="12" t="s">
        <v>76</v>
      </c>
      <c r="AY280" s="153" t="s">
        <v>282</v>
      </c>
    </row>
    <row r="281" spans="2:65" s="13" customFormat="1" x14ac:dyDescent="0.2">
      <c r="B281" s="159"/>
      <c r="D281" s="152" t="s">
        <v>290</v>
      </c>
      <c r="E281" s="160" t="s">
        <v>1</v>
      </c>
      <c r="F281" s="161" t="s">
        <v>292</v>
      </c>
      <c r="H281" s="162">
        <v>57.453000000000003</v>
      </c>
      <c r="I281" s="163"/>
      <c r="L281" s="159"/>
      <c r="M281" s="164"/>
      <c r="T281" s="165"/>
      <c r="AT281" s="160" t="s">
        <v>290</v>
      </c>
      <c r="AU281" s="160" t="s">
        <v>85</v>
      </c>
      <c r="AV281" s="13" t="s">
        <v>288</v>
      </c>
      <c r="AW281" s="13" t="s">
        <v>32</v>
      </c>
      <c r="AX281" s="13" t="s">
        <v>83</v>
      </c>
      <c r="AY281" s="160" t="s">
        <v>282</v>
      </c>
    </row>
    <row r="282" spans="2:65" s="1" customFormat="1" ht="16.5" customHeight="1" x14ac:dyDescent="0.2">
      <c r="B282" s="32"/>
      <c r="C282" s="179" t="s">
        <v>560</v>
      </c>
      <c r="D282" s="179" t="s">
        <v>1020</v>
      </c>
      <c r="E282" s="180" t="s">
        <v>1894</v>
      </c>
      <c r="F282" s="181" t="s">
        <v>1895</v>
      </c>
      <c r="G282" s="182" t="s">
        <v>295</v>
      </c>
      <c r="H282" s="183">
        <v>1.58</v>
      </c>
      <c r="I282" s="184"/>
      <c r="J282" s="185">
        <f>ROUND(I282*H282,2)</f>
        <v>0</v>
      </c>
      <c r="K282" s="186"/>
      <c r="L282" s="187"/>
      <c r="M282" s="188" t="s">
        <v>1</v>
      </c>
      <c r="N282" s="189" t="s">
        <v>41</v>
      </c>
      <c r="P282" s="147">
        <f>O282*H282</f>
        <v>0</v>
      </c>
      <c r="Q282" s="147">
        <v>0.55000000000000004</v>
      </c>
      <c r="R282" s="147">
        <f>Q282*H282</f>
        <v>0.86900000000000011</v>
      </c>
      <c r="S282" s="147">
        <v>0</v>
      </c>
      <c r="T282" s="148">
        <f>S282*H282</f>
        <v>0</v>
      </c>
      <c r="AR282" s="149" t="s">
        <v>498</v>
      </c>
      <c r="AT282" s="149" t="s">
        <v>1020</v>
      </c>
      <c r="AU282" s="149" t="s">
        <v>85</v>
      </c>
      <c r="AY282" s="17" t="s">
        <v>282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199</v>
      </c>
      <c r="BM282" s="149" t="s">
        <v>6325</v>
      </c>
    </row>
    <row r="283" spans="2:65" s="15" customFormat="1" x14ac:dyDescent="0.2">
      <c r="B283" s="173"/>
      <c r="D283" s="152" t="s">
        <v>290</v>
      </c>
      <c r="E283" s="174" t="s">
        <v>1</v>
      </c>
      <c r="F283" s="175" t="s">
        <v>6298</v>
      </c>
      <c r="H283" s="174" t="s">
        <v>1</v>
      </c>
      <c r="I283" s="176"/>
      <c r="L283" s="173"/>
      <c r="M283" s="177"/>
      <c r="T283" s="178"/>
      <c r="AT283" s="174" t="s">
        <v>290</v>
      </c>
      <c r="AU283" s="174" t="s">
        <v>85</v>
      </c>
      <c r="AV283" s="15" t="s">
        <v>83</v>
      </c>
      <c r="AW283" s="15" t="s">
        <v>32</v>
      </c>
      <c r="AX283" s="15" t="s">
        <v>76</v>
      </c>
      <c r="AY283" s="174" t="s">
        <v>282</v>
      </c>
    </row>
    <row r="284" spans="2:65" s="12" customFormat="1" x14ac:dyDescent="0.2">
      <c r="B284" s="151"/>
      <c r="D284" s="152" t="s">
        <v>290</v>
      </c>
      <c r="E284" s="153" t="s">
        <v>1</v>
      </c>
      <c r="F284" s="154" t="s">
        <v>6499</v>
      </c>
      <c r="H284" s="155">
        <v>1.4359999999999999</v>
      </c>
      <c r="I284" s="156"/>
      <c r="L284" s="151"/>
      <c r="M284" s="157"/>
      <c r="T284" s="158"/>
      <c r="AT284" s="153" t="s">
        <v>290</v>
      </c>
      <c r="AU284" s="153" t="s">
        <v>85</v>
      </c>
      <c r="AV284" s="12" t="s">
        <v>85</v>
      </c>
      <c r="AW284" s="12" t="s">
        <v>32</v>
      </c>
      <c r="AX284" s="12" t="s">
        <v>76</v>
      </c>
      <c r="AY284" s="153" t="s">
        <v>282</v>
      </c>
    </row>
    <row r="285" spans="2:65" s="13" customFormat="1" x14ac:dyDescent="0.2">
      <c r="B285" s="159"/>
      <c r="D285" s="152" t="s">
        <v>290</v>
      </c>
      <c r="E285" s="160" t="s">
        <v>1</v>
      </c>
      <c r="F285" s="161" t="s">
        <v>292</v>
      </c>
      <c r="H285" s="162">
        <v>1.4359999999999999</v>
      </c>
      <c r="I285" s="163"/>
      <c r="L285" s="159"/>
      <c r="M285" s="164"/>
      <c r="T285" s="165"/>
      <c r="AT285" s="160" t="s">
        <v>290</v>
      </c>
      <c r="AU285" s="160" t="s">
        <v>85</v>
      </c>
      <c r="AV285" s="13" t="s">
        <v>288</v>
      </c>
      <c r="AW285" s="13" t="s">
        <v>32</v>
      </c>
      <c r="AX285" s="13" t="s">
        <v>83</v>
      </c>
      <c r="AY285" s="160" t="s">
        <v>282</v>
      </c>
    </row>
    <row r="286" spans="2:65" s="12" customFormat="1" x14ac:dyDescent="0.2">
      <c r="B286" s="151"/>
      <c r="D286" s="152" t="s">
        <v>290</v>
      </c>
      <c r="F286" s="154" t="s">
        <v>6500</v>
      </c>
      <c r="H286" s="155">
        <v>1.58</v>
      </c>
      <c r="I286" s="156"/>
      <c r="L286" s="151"/>
      <c r="M286" s="157"/>
      <c r="T286" s="158"/>
      <c r="AT286" s="153" t="s">
        <v>290</v>
      </c>
      <c r="AU286" s="153" t="s">
        <v>85</v>
      </c>
      <c r="AV286" s="12" t="s">
        <v>85</v>
      </c>
      <c r="AW286" s="12" t="s">
        <v>4</v>
      </c>
      <c r="AX286" s="12" t="s">
        <v>83</v>
      </c>
      <c r="AY286" s="153" t="s">
        <v>282</v>
      </c>
    </row>
    <row r="287" spans="2:65" s="1" customFormat="1" ht="24.2" customHeight="1" x14ac:dyDescent="0.2">
      <c r="B287" s="32"/>
      <c r="C287" s="137" t="s">
        <v>566</v>
      </c>
      <c r="D287" s="137" t="s">
        <v>284</v>
      </c>
      <c r="E287" s="138" t="s">
        <v>1937</v>
      </c>
      <c r="F287" s="139" t="s">
        <v>1938</v>
      </c>
      <c r="G287" s="140" t="s">
        <v>295</v>
      </c>
      <c r="H287" s="141">
        <v>2.4540000000000002</v>
      </c>
      <c r="I287" s="142"/>
      <c r="J287" s="143">
        <f>ROUND(I287*H287,2)</f>
        <v>0</v>
      </c>
      <c r="K287" s="144"/>
      <c r="L287" s="32"/>
      <c r="M287" s="145" t="s">
        <v>1</v>
      </c>
      <c r="N287" s="146" t="s">
        <v>41</v>
      </c>
      <c r="P287" s="147">
        <f>O287*H287</f>
        <v>0</v>
      </c>
      <c r="Q287" s="147">
        <v>2.3369999999999998E-2</v>
      </c>
      <c r="R287" s="147">
        <f>Q287*H287</f>
        <v>5.7349980000000002E-2</v>
      </c>
      <c r="S287" s="147">
        <v>0</v>
      </c>
      <c r="T287" s="148">
        <f>S287*H287</f>
        <v>0</v>
      </c>
      <c r="AR287" s="149" t="s">
        <v>199</v>
      </c>
      <c r="AT287" s="149" t="s">
        <v>284</v>
      </c>
      <c r="AU287" s="149" t="s">
        <v>85</v>
      </c>
      <c r="AY287" s="17" t="s">
        <v>282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199</v>
      </c>
      <c r="BM287" s="149" t="s">
        <v>6328</v>
      </c>
    </row>
    <row r="288" spans="2:65" s="12" customFormat="1" x14ac:dyDescent="0.2">
      <c r="B288" s="151"/>
      <c r="D288" s="152" t="s">
        <v>290</v>
      </c>
      <c r="E288" s="153" t="s">
        <v>1</v>
      </c>
      <c r="F288" s="154" t="s">
        <v>6501</v>
      </c>
      <c r="H288" s="155">
        <v>2.4540000000000002</v>
      </c>
      <c r="I288" s="156"/>
      <c r="L288" s="151"/>
      <c r="M288" s="157"/>
      <c r="T288" s="158"/>
      <c r="AT288" s="153" t="s">
        <v>290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282</v>
      </c>
    </row>
    <row r="289" spans="2:65" s="13" customFormat="1" x14ac:dyDescent="0.2">
      <c r="B289" s="159"/>
      <c r="D289" s="152" t="s">
        <v>290</v>
      </c>
      <c r="E289" s="160" t="s">
        <v>1</v>
      </c>
      <c r="F289" s="161" t="s">
        <v>292</v>
      </c>
      <c r="H289" s="162">
        <v>2.4540000000000002</v>
      </c>
      <c r="I289" s="163"/>
      <c r="L289" s="159"/>
      <c r="M289" s="164"/>
      <c r="T289" s="165"/>
      <c r="AT289" s="160" t="s">
        <v>290</v>
      </c>
      <c r="AU289" s="160" t="s">
        <v>85</v>
      </c>
      <c r="AV289" s="13" t="s">
        <v>288</v>
      </c>
      <c r="AW289" s="13" t="s">
        <v>32</v>
      </c>
      <c r="AX289" s="13" t="s">
        <v>83</v>
      </c>
      <c r="AY289" s="160" t="s">
        <v>282</v>
      </c>
    </row>
    <row r="290" spans="2:65" s="1" customFormat="1" ht="24.2" customHeight="1" x14ac:dyDescent="0.2">
      <c r="B290" s="32"/>
      <c r="C290" s="137" t="s">
        <v>574</v>
      </c>
      <c r="D290" s="137" t="s">
        <v>284</v>
      </c>
      <c r="E290" s="138" t="s">
        <v>6330</v>
      </c>
      <c r="F290" s="139" t="s">
        <v>6331</v>
      </c>
      <c r="G290" s="140" t="s">
        <v>376</v>
      </c>
      <c r="H290" s="141">
        <v>2.5209999999999999</v>
      </c>
      <c r="I290" s="142"/>
      <c r="J290" s="143">
        <f>ROUND(I290*H290,2)</f>
        <v>0</v>
      </c>
      <c r="K290" s="144"/>
      <c r="L290" s="32"/>
      <c r="M290" s="145" t="s">
        <v>1</v>
      </c>
      <c r="N290" s="146" t="s">
        <v>41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199</v>
      </c>
      <c r="AT290" s="149" t="s">
        <v>284</v>
      </c>
      <c r="AU290" s="149" t="s">
        <v>85</v>
      </c>
      <c r="AY290" s="17" t="s">
        <v>282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83</v>
      </c>
      <c r="BK290" s="150">
        <f>ROUND(I290*H290,2)</f>
        <v>0</v>
      </c>
      <c r="BL290" s="17" t="s">
        <v>199</v>
      </c>
      <c r="BM290" s="149" t="s">
        <v>6332</v>
      </c>
    </row>
    <row r="291" spans="2:65" s="11" customFormat="1" ht="22.9" customHeight="1" x14ac:dyDescent="0.2">
      <c r="B291" s="125"/>
      <c r="D291" s="126" t="s">
        <v>75</v>
      </c>
      <c r="E291" s="135" t="s">
        <v>2075</v>
      </c>
      <c r="F291" s="135" t="s">
        <v>2076</v>
      </c>
      <c r="I291" s="128"/>
      <c r="J291" s="136">
        <f>BK291</f>
        <v>0</v>
      </c>
      <c r="L291" s="125"/>
      <c r="M291" s="130"/>
      <c r="P291" s="131">
        <f>SUM(P292:P316)</f>
        <v>0</v>
      </c>
      <c r="R291" s="131">
        <f>SUM(R292:R316)</f>
        <v>0.33081840000000007</v>
      </c>
      <c r="T291" s="132">
        <f>SUM(T292:T316)</f>
        <v>0</v>
      </c>
      <c r="AR291" s="126" t="s">
        <v>85</v>
      </c>
      <c r="AT291" s="133" t="s">
        <v>75</v>
      </c>
      <c r="AU291" s="133" t="s">
        <v>83</v>
      </c>
      <c r="AY291" s="126" t="s">
        <v>282</v>
      </c>
      <c r="BK291" s="134">
        <f>SUM(BK292:BK316)</f>
        <v>0</v>
      </c>
    </row>
    <row r="292" spans="2:65" s="1" customFormat="1" ht="44.25" customHeight="1" x14ac:dyDescent="0.2">
      <c r="B292" s="32"/>
      <c r="C292" s="137" t="s">
        <v>580</v>
      </c>
      <c r="D292" s="137" t="s">
        <v>284</v>
      </c>
      <c r="E292" s="138" t="s">
        <v>2078</v>
      </c>
      <c r="F292" s="139" t="s">
        <v>6333</v>
      </c>
      <c r="G292" s="140" t="s">
        <v>287</v>
      </c>
      <c r="H292" s="141">
        <v>57.453000000000003</v>
      </c>
      <c r="I292" s="142"/>
      <c r="J292" s="143">
        <f>ROUND(I292*H292,2)</f>
        <v>0</v>
      </c>
      <c r="K292" s="144"/>
      <c r="L292" s="32"/>
      <c r="M292" s="145" t="s">
        <v>1</v>
      </c>
      <c r="N292" s="146" t="s">
        <v>41</v>
      </c>
      <c r="P292" s="147">
        <f>O292*H292</f>
        <v>0</v>
      </c>
      <c r="Q292" s="147">
        <v>2.66E-3</v>
      </c>
      <c r="R292" s="147">
        <f>Q292*H292</f>
        <v>0.15282498</v>
      </c>
      <c r="S292" s="147">
        <v>0</v>
      </c>
      <c r="T292" s="148">
        <f>S292*H292</f>
        <v>0</v>
      </c>
      <c r="AR292" s="149" t="s">
        <v>199</v>
      </c>
      <c r="AT292" s="149" t="s">
        <v>284</v>
      </c>
      <c r="AU292" s="149" t="s">
        <v>85</v>
      </c>
      <c r="AY292" s="17" t="s">
        <v>282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199</v>
      </c>
      <c r="BM292" s="149" t="s">
        <v>6334</v>
      </c>
    </row>
    <row r="293" spans="2:65" s="12" customFormat="1" x14ac:dyDescent="0.2">
      <c r="B293" s="151"/>
      <c r="D293" s="152" t="s">
        <v>290</v>
      </c>
      <c r="E293" s="153" t="s">
        <v>1</v>
      </c>
      <c r="F293" s="154" t="s">
        <v>6492</v>
      </c>
      <c r="H293" s="155">
        <v>57.453000000000003</v>
      </c>
      <c r="I293" s="156"/>
      <c r="L293" s="151"/>
      <c r="M293" s="157"/>
      <c r="T293" s="158"/>
      <c r="AT293" s="153" t="s">
        <v>290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282</v>
      </c>
    </row>
    <row r="294" spans="2:65" s="13" customFormat="1" x14ac:dyDescent="0.2">
      <c r="B294" s="159"/>
      <c r="D294" s="152" t="s">
        <v>290</v>
      </c>
      <c r="E294" s="160" t="s">
        <v>1</v>
      </c>
      <c r="F294" s="161" t="s">
        <v>292</v>
      </c>
      <c r="H294" s="162">
        <v>57.453000000000003</v>
      </c>
      <c r="I294" s="163"/>
      <c r="L294" s="159"/>
      <c r="M294" s="164"/>
      <c r="T294" s="165"/>
      <c r="AT294" s="160" t="s">
        <v>290</v>
      </c>
      <c r="AU294" s="160" t="s">
        <v>85</v>
      </c>
      <c r="AV294" s="13" t="s">
        <v>288</v>
      </c>
      <c r="AW294" s="13" t="s">
        <v>32</v>
      </c>
      <c r="AX294" s="13" t="s">
        <v>83</v>
      </c>
      <c r="AY294" s="160" t="s">
        <v>282</v>
      </c>
    </row>
    <row r="295" spans="2:65" s="1" customFormat="1" ht="37.9" customHeight="1" x14ac:dyDescent="0.2">
      <c r="B295" s="32"/>
      <c r="C295" s="137" t="s">
        <v>610</v>
      </c>
      <c r="D295" s="137" t="s">
        <v>284</v>
      </c>
      <c r="E295" s="138" t="s">
        <v>6335</v>
      </c>
      <c r="F295" s="139" t="s">
        <v>6502</v>
      </c>
      <c r="G295" s="140" t="s">
        <v>471</v>
      </c>
      <c r="H295" s="141">
        <v>17.149999999999999</v>
      </c>
      <c r="I295" s="142"/>
      <c r="J295" s="143">
        <f>ROUND(I295*H295,2)</f>
        <v>0</v>
      </c>
      <c r="K295" s="144"/>
      <c r="L295" s="32"/>
      <c r="M295" s="145" t="s">
        <v>1</v>
      </c>
      <c r="N295" s="146" t="s">
        <v>41</v>
      </c>
      <c r="P295" s="147">
        <f>O295*H295</f>
        <v>0</v>
      </c>
      <c r="Q295" s="147">
        <v>1.1100000000000001E-3</v>
      </c>
      <c r="R295" s="147">
        <f>Q295*H295</f>
        <v>1.9036500000000001E-2</v>
      </c>
      <c r="S295" s="147">
        <v>0</v>
      </c>
      <c r="T295" s="148">
        <f>S295*H295</f>
        <v>0</v>
      </c>
      <c r="AR295" s="149" t="s">
        <v>199</v>
      </c>
      <c r="AT295" s="149" t="s">
        <v>284</v>
      </c>
      <c r="AU295" s="149" t="s">
        <v>85</v>
      </c>
      <c r="AY295" s="17" t="s">
        <v>282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199</v>
      </c>
      <c r="BM295" s="149" t="s">
        <v>6337</v>
      </c>
    </row>
    <row r="296" spans="2:65" s="1" customFormat="1" ht="37.9" customHeight="1" x14ac:dyDescent="0.2">
      <c r="B296" s="32"/>
      <c r="C296" s="137" t="s">
        <v>615</v>
      </c>
      <c r="D296" s="137" t="s">
        <v>284</v>
      </c>
      <c r="E296" s="138" t="s">
        <v>6338</v>
      </c>
      <c r="F296" s="139" t="s">
        <v>6339</v>
      </c>
      <c r="G296" s="140" t="s">
        <v>471</v>
      </c>
      <c r="H296" s="141">
        <v>23.891999999999999</v>
      </c>
      <c r="I296" s="142"/>
      <c r="J296" s="143">
        <f>ROUND(I296*H296,2)</f>
        <v>0</v>
      </c>
      <c r="K296" s="144"/>
      <c r="L296" s="32"/>
      <c r="M296" s="145" t="s">
        <v>1</v>
      </c>
      <c r="N296" s="146" t="s">
        <v>41</v>
      </c>
      <c r="P296" s="147">
        <f>O296*H296</f>
        <v>0</v>
      </c>
      <c r="Q296" s="147">
        <v>8.8999999999999995E-4</v>
      </c>
      <c r="R296" s="147">
        <f>Q296*H296</f>
        <v>2.1263879999999999E-2</v>
      </c>
      <c r="S296" s="147">
        <v>0</v>
      </c>
      <c r="T296" s="148">
        <f>S296*H296</f>
        <v>0</v>
      </c>
      <c r="AR296" s="149" t="s">
        <v>199</v>
      </c>
      <c r="AT296" s="149" t="s">
        <v>284</v>
      </c>
      <c r="AU296" s="149" t="s">
        <v>85</v>
      </c>
      <c r="AY296" s="17" t="s">
        <v>282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199</v>
      </c>
      <c r="BM296" s="149" t="s">
        <v>6503</v>
      </c>
    </row>
    <row r="297" spans="2:65" s="12" customFormat="1" x14ac:dyDescent="0.2">
      <c r="B297" s="151"/>
      <c r="D297" s="152" t="s">
        <v>290</v>
      </c>
      <c r="E297" s="153" t="s">
        <v>1</v>
      </c>
      <c r="F297" s="154" t="s">
        <v>6504</v>
      </c>
      <c r="H297" s="155">
        <v>23.891999999999999</v>
      </c>
      <c r="I297" s="156"/>
      <c r="L297" s="151"/>
      <c r="M297" s="157"/>
      <c r="T297" s="158"/>
      <c r="AT297" s="153" t="s">
        <v>290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282</v>
      </c>
    </row>
    <row r="298" spans="2:65" s="13" customFormat="1" x14ac:dyDescent="0.2">
      <c r="B298" s="159"/>
      <c r="D298" s="152" t="s">
        <v>290</v>
      </c>
      <c r="E298" s="160" t="s">
        <v>1</v>
      </c>
      <c r="F298" s="161" t="s">
        <v>292</v>
      </c>
      <c r="H298" s="162">
        <v>23.891999999999999</v>
      </c>
      <c r="I298" s="163"/>
      <c r="L298" s="159"/>
      <c r="M298" s="164"/>
      <c r="T298" s="165"/>
      <c r="AT298" s="160" t="s">
        <v>290</v>
      </c>
      <c r="AU298" s="160" t="s">
        <v>85</v>
      </c>
      <c r="AV298" s="13" t="s">
        <v>288</v>
      </c>
      <c r="AW298" s="13" t="s">
        <v>32</v>
      </c>
      <c r="AX298" s="13" t="s">
        <v>83</v>
      </c>
      <c r="AY298" s="160" t="s">
        <v>282</v>
      </c>
    </row>
    <row r="299" spans="2:65" s="1" customFormat="1" ht="44.25" customHeight="1" x14ac:dyDescent="0.2">
      <c r="B299" s="32"/>
      <c r="C299" s="137" t="s">
        <v>619</v>
      </c>
      <c r="D299" s="137" t="s">
        <v>284</v>
      </c>
      <c r="E299" s="138" t="s">
        <v>6342</v>
      </c>
      <c r="F299" s="139" t="s">
        <v>6343</v>
      </c>
      <c r="G299" s="140" t="s">
        <v>471</v>
      </c>
      <c r="H299" s="141">
        <v>23.891999999999999</v>
      </c>
      <c r="I299" s="142"/>
      <c r="J299" s="143">
        <f>ROUND(I299*H299,2)</f>
        <v>0</v>
      </c>
      <c r="K299" s="144"/>
      <c r="L299" s="32"/>
      <c r="M299" s="145" t="s">
        <v>1</v>
      </c>
      <c r="N299" s="146" t="s">
        <v>41</v>
      </c>
      <c r="P299" s="147">
        <f>O299*H299</f>
        <v>0</v>
      </c>
      <c r="Q299" s="147">
        <v>8.8999999999999995E-4</v>
      </c>
      <c r="R299" s="147">
        <f>Q299*H299</f>
        <v>2.1263879999999999E-2</v>
      </c>
      <c r="S299" s="147">
        <v>0</v>
      </c>
      <c r="T299" s="148">
        <f>S299*H299</f>
        <v>0</v>
      </c>
      <c r="AR299" s="149" t="s">
        <v>199</v>
      </c>
      <c r="AT299" s="149" t="s">
        <v>284</v>
      </c>
      <c r="AU299" s="149" t="s">
        <v>85</v>
      </c>
      <c r="AY299" s="17" t="s">
        <v>282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83</v>
      </c>
      <c r="BK299" s="150">
        <f>ROUND(I299*H299,2)</f>
        <v>0</v>
      </c>
      <c r="BL299" s="17" t="s">
        <v>199</v>
      </c>
      <c r="BM299" s="149" t="s">
        <v>6505</v>
      </c>
    </row>
    <row r="300" spans="2:65" s="12" customFormat="1" x14ac:dyDescent="0.2">
      <c r="B300" s="151"/>
      <c r="D300" s="152" t="s">
        <v>290</v>
      </c>
      <c r="E300" s="153" t="s">
        <v>1</v>
      </c>
      <c r="F300" s="154" t="s">
        <v>6504</v>
      </c>
      <c r="H300" s="155">
        <v>23.891999999999999</v>
      </c>
      <c r="I300" s="156"/>
      <c r="L300" s="151"/>
      <c r="M300" s="157"/>
      <c r="T300" s="158"/>
      <c r="AT300" s="153" t="s">
        <v>290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282</v>
      </c>
    </row>
    <row r="301" spans="2:65" s="13" customFormat="1" x14ac:dyDescent="0.2">
      <c r="B301" s="159"/>
      <c r="D301" s="152" t="s">
        <v>290</v>
      </c>
      <c r="E301" s="160" t="s">
        <v>1</v>
      </c>
      <c r="F301" s="161" t="s">
        <v>292</v>
      </c>
      <c r="H301" s="162">
        <v>23.891999999999999</v>
      </c>
      <c r="I301" s="163"/>
      <c r="L301" s="159"/>
      <c r="M301" s="164"/>
      <c r="T301" s="165"/>
      <c r="AT301" s="160" t="s">
        <v>290</v>
      </c>
      <c r="AU301" s="160" t="s">
        <v>85</v>
      </c>
      <c r="AV301" s="13" t="s">
        <v>288</v>
      </c>
      <c r="AW301" s="13" t="s">
        <v>32</v>
      </c>
      <c r="AX301" s="13" t="s">
        <v>83</v>
      </c>
      <c r="AY301" s="160" t="s">
        <v>282</v>
      </c>
    </row>
    <row r="302" spans="2:65" s="1" customFormat="1" ht="37.9" customHeight="1" x14ac:dyDescent="0.2">
      <c r="B302" s="32"/>
      <c r="C302" s="137" t="s">
        <v>623</v>
      </c>
      <c r="D302" s="137" t="s">
        <v>284</v>
      </c>
      <c r="E302" s="138" t="s">
        <v>6345</v>
      </c>
      <c r="F302" s="139" t="s">
        <v>6346</v>
      </c>
      <c r="G302" s="140" t="s">
        <v>471</v>
      </c>
      <c r="H302" s="141">
        <v>17.149999999999999</v>
      </c>
      <c r="I302" s="142"/>
      <c r="J302" s="143">
        <f>ROUND(I302*H302,2)</f>
        <v>0</v>
      </c>
      <c r="K302" s="144"/>
      <c r="L302" s="32"/>
      <c r="M302" s="145" t="s">
        <v>1</v>
      </c>
      <c r="N302" s="146" t="s">
        <v>41</v>
      </c>
      <c r="P302" s="147">
        <f>O302*H302</f>
        <v>0</v>
      </c>
      <c r="Q302" s="147">
        <v>1.1100000000000001E-3</v>
      </c>
      <c r="R302" s="147">
        <f>Q302*H302</f>
        <v>1.9036500000000001E-2</v>
      </c>
      <c r="S302" s="147">
        <v>0</v>
      </c>
      <c r="T302" s="148">
        <f>S302*H302</f>
        <v>0</v>
      </c>
      <c r="AR302" s="149" t="s">
        <v>199</v>
      </c>
      <c r="AT302" s="149" t="s">
        <v>284</v>
      </c>
      <c r="AU302" s="149" t="s">
        <v>85</v>
      </c>
      <c r="AY302" s="17" t="s">
        <v>282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199</v>
      </c>
      <c r="BM302" s="149" t="s">
        <v>6506</v>
      </c>
    </row>
    <row r="303" spans="2:65" s="1" customFormat="1" ht="37.9" customHeight="1" x14ac:dyDescent="0.2">
      <c r="B303" s="32"/>
      <c r="C303" s="137" t="s">
        <v>627</v>
      </c>
      <c r="D303" s="137" t="s">
        <v>284</v>
      </c>
      <c r="E303" s="138" t="s">
        <v>6348</v>
      </c>
      <c r="F303" s="139" t="s">
        <v>6349</v>
      </c>
      <c r="G303" s="140" t="s">
        <v>471</v>
      </c>
      <c r="H303" s="141">
        <v>17.149999999999999</v>
      </c>
      <c r="I303" s="142"/>
      <c r="J303" s="143">
        <f>ROUND(I303*H303,2)</f>
        <v>0</v>
      </c>
      <c r="K303" s="144"/>
      <c r="L303" s="32"/>
      <c r="M303" s="145" t="s">
        <v>1</v>
      </c>
      <c r="N303" s="146" t="s">
        <v>41</v>
      </c>
      <c r="P303" s="147">
        <f>O303*H303</f>
        <v>0</v>
      </c>
      <c r="Q303" s="147">
        <v>1.1100000000000001E-3</v>
      </c>
      <c r="R303" s="147">
        <f>Q303*H303</f>
        <v>1.9036500000000001E-2</v>
      </c>
      <c r="S303" s="147">
        <v>0</v>
      </c>
      <c r="T303" s="148">
        <f>S303*H303</f>
        <v>0</v>
      </c>
      <c r="AR303" s="149" t="s">
        <v>199</v>
      </c>
      <c r="AT303" s="149" t="s">
        <v>284</v>
      </c>
      <c r="AU303" s="149" t="s">
        <v>85</v>
      </c>
      <c r="AY303" s="17" t="s">
        <v>282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199</v>
      </c>
      <c r="BM303" s="149" t="s">
        <v>6507</v>
      </c>
    </row>
    <row r="304" spans="2:65" s="1" customFormat="1" ht="37.9" customHeight="1" x14ac:dyDescent="0.2">
      <c r="B304" s="32"/>
      <c r="C304" s="137" t="s">
        <v>631</v>
      </c>
      <c r="D304" s="137" t="s">
        <v>284</v>
      </c>
      <c r="E304" s="138" t="s">
        <v>2135</v>
      </c>
      <c r="F304" s="139" t="s">
        <v>6351</v>
      </c>
      <c r="G304" s="140" t="s">
        <v>613</v>
      </c>
      <c r="H304" s="141">
        <v>39</v>
      </c>
      <c r="I304" s="142"/>
      <c r="J304" s="143">
        <f>ROUND(I304*H304,2)</f>
        <v>0</v>
      </c>
      <c r="K304" s="144"/>
      <c r="L304" s="32"/>
      <c r="M304" s="145" t="s">
        <v>1</v>
      </c>
      <c r="N304" s="146" t="s">
        <v>41</v>
      </c>
      <c r="P304" s="147">
        <f>O304*H304</f>
        <v>0</v>
      </c>
      <c r="Q304" s="147">
        <v>8.0000000000000007E-5</v>
      </c>
      <c r="R304" s="147">
        <f>Q304*H304</f>
        <v>3.1200000000000004E-3</v>
      </c>
      <c r="S304" s="147">
        <v>0</v>
      </c>
      <c r="T304" s="148">
        <f>S304*H304</f>
        <v>0</v>
      </c>
      <c r="AR304" s="149" t="s">
        <v>199</v>
      </c>
      <c r="AT304" s="149" t="s">
        <v>284</v>
      </c>
      <c r="AU304" s="149" t="s">
        <v>85</v>
      </c>
      <c r="AY304" s="17" t="s">
        <v>282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83</v>
      </c>
      <c r="BK304" s="150">
        <f>ROUND(I304*H304,2)</f>
        <v>0</v>
      </c>
      <c r="BL304" s="17" t="s">
        <v>199</v>
      </c>
      <c r="BM304" s="149" t="s">
        <v>6352</v>
      </c>
    </row>
    <row r="305" spans="2:65" s="1" customFormat="1" ht="37.9" customHeight="1" x14ac:dyDescent="0.2">
      <c r="B305" s="32"/>
      <c r="C305" s="137" t="s">
        <v>635</v>
      </c>
      <c r="D305" s="137" t="s">
        <v>284</v>
      </c>
      <c r="E305" s="138" t="s">
        <v>2139</v>
      </c>
      <c r="F305" s="139" t="s">
        <v>6353</v>
      </c>
      <c r="G305" s="140" t="s">
        <v>471</v>
      </c>
      <c r="H305" s="141">
        <v>16.649999999999999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41</v>
      </c>
      <c r="P305" s="147">
        <f>O305*H305</f>
        <v>0</v>
      </c>
      <c r="Q305" s="147">
        <v>1.72E-3</v>
      </c>
      <c r="R305" s="147">
        <f>Q305*H305</f>
        <v>2.8637999999999997E-2</v>
      </c>
      <c r="S305" s="147">
        <v>0</v>
      </c>
      <c r="T305" s="148">
        <f>S305*H305</f>
        <v>0</v>
      </c>
      <c r="AR305" s="149" t="s">
        <v>199</v>
      </c>
      <c r="AT305" s="149" t="s">
        <v>284</v>
      </c>
      <c r="AU305" s="149" t="s">
        <v>85</v>
      </c>
      <c r="AY305" s="17" t="s">
        <v>282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199</v>
      </c>
      <c r="BM305" s="149" t="s">
        <v>6354</v>
      </c>
    </row>
    <row r="306" spans="2:65" s="15" customFormat="1" x14ac:dyDescent="0.2">
      <c r="B306" s="173"/>
      <c r="D306" s="152" t="s">
        <v>290</v>
      </c>
      <c r="E306" s="174" t="s">
        <v>1</v>
      </c>
      <c r="F306" s="175" t="s">
        <v>6355</v>
      </c>
      <c r="H306" s="174" t="s">
        <v>1</v>
      </c>
      <c r="I306" s="176"/>
      <c r="L306" s="173"/>
      <c r="M306" s="177"/>
      <c r="T306" s="178"/>
      <c r="AT306" s="174" t="s">
        <v>290</v>
      </c>
      <c r="AU306" s="174" t="s">
        <v>85</v>
      </c>
      <c r="AV306" s="15" t="s">
        <v>83</v>
      </c>
      <c r="AW306" s="15" t="s">
        <v>32</v>
      </c>
      <c r="AX306" s="15" t="s">
        <v>76</v>
      </c>
      <c r="AY306" s="174" t="s">
        <v>282</v>
      </c>
    </row>
    <row r="307" spans="2:65" s="12" customFormat="1" x14ac:dyDescent="0.2">
      <c r="B307" s="151"/>
      <c r="D307" s="152" t="s">
        <v>290</v>
      </c>
      <c r="E307" s="153" t="s">
        <v>1</v>
      </c>
      <c r="F307" s="154" t="s">
        <v>6508</v>
      </c>
      <c r="H307" s="155">
        <v>16.649999999999999</v>
      </c>
      <c r="I307" s="156"/>
      <c r="L307" s="151"/>
      <c r="M307" s="157"/>
      <c r="T307" s="158"/>
      <c r="AT307" s="153" t="s">
        <v>290</v>
      </c>
      <c r="AU307" s="153" t="s">
        <v>85</v>
      </c>
      <c r="AV307" s="12" t="s">
        <v>85</v>
      </c>
      <c r="AW307" s="12" t="s">
        <v>32</v>
      </c>
      <c r="AX307" s="12" t="s">
        <v>76</v>
      </c>
      <c r="AY307" s="153" t="s">
        <v>282</v>
      </c>
    </row>
    <row r="308" spans="2:65" s="13" customFormat="1" x14ac:dyDescent="0.2">
      <c r="B308" s="159"/>
      <c r="D308" s="152" t="s">
        <v>290</v>
      </c>
      <c r="E308" s="160" t="s">
        <v>1</v>
      </c>
      <c r="F308" s="161" t="s">
        <v>292</v>
      </c>
      <c r="H308" s="162">
        <v>16.649999999999999</v>
      </c>
      <c r="I308" s="163"/>
      <c r="L308" s="159"/>
      <c r="M308" s="164"/>
      <c r="T308" s="165"/>
      <c r="AT308" s="160" t="s">
        <v>290</v>
      </c>
      <c r="AU308" s="160" t="s">
        <v>85</v>
      </c>
      <c r="AV308" s="13" t="s">
        <v>288</v>
      </c>
      <c r="AW308" s="13" t="s">
        <v>32</v>
      </c>
      <c r="AX308" s="13" t="s">
        <v>83</v>
      </c>
      <c r="AY308" s="160" t="s">
        <v>282</v>
      </c>
    </row>
    <row r="309" spans="2:65" s="1" customFormat="1" ht="44.25" customHeight="1" x14ac:dyDescent="0.2">
      <c r="B309" s="32"/>
      <c r="C309" s="137" t="s">
        <v>639</v>
      </c>
      <c r="D309" s="137" t="s">
        <v>284</v>
      </c>
      <c r="E309" s="138" t="s">
        <v>6357</v>
      </c>
      <c r="F309" s="139" t="s">
        <v>6358</v>
      </c>
      <c r="G309" s="140" t="s">
        <v>471</v>
      </c>
      <c r="H309" s="141">
        <v>56.2</v>
      </c>
      <c r="I309" s="142"/>
      <c r="J309" s="143">
        <f>ROUND(I309*H309,2)</f>
        <v>0</v>
      </c>
      <c r="K309" s="144"/>
      <c r="L309" s="32"/>
      <c r="M309" s="145" t="s">
        <v>1</v>
      </c>
      <c r="N309" s="146" t="s">
        <v>41</v>
      </c>
      <c r="P309" s="147">
        <f>O309*H309</f>
        <v>0</v>
      </c>
      <c r="Q309" s="147">
        <v>7.6999999999999996E-4</v>
      </c>
      <c r="R309" s="147">
        <f>Q309*H309</f>
        <v>4.3274E-2</v>
      </c>
      <c r="S309" s="147">
        <v>0</v>
      </c>
      <c r="T309" s="148">
        <f>S309*H309</f>
        <v>0</v>
      </c>
      <c r="AR309" s="149" t="s">
        <v>199</v>
      </c>
      <c r="AT309" s="149" t="s">
        <v>284</v>
      </c>
      <c r="AU309" s="149" t="s">
        <v>85</v>
      </c>
      <c r="AY309" s="17" t="s">
        <v>282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83</v>
      </c>
      <c r="BK309" s="150">
        <f>ROUND(I309*H309,2)</f>
        <v>0</v>
      </c>
      <c r="BL309" s="17" t="s">
        <v>199</v>
      </c>
      <c r="BM309" s="149" t="s">
        <v>6359</v>
      </c>
    </row>
    <row r="310" spans="2:65" s="12" customFormat="1" x14ac:dyDescent="0.2">
      <c r="B310" s="151"/>
      <c r="D310" s="152" t="s">
        <v>290</v>
      </c>
      <c r="E310" s="153" t="s">
        <v>1</v>
      </c>
      <c r="F310" s="154" t="s">
        <v>6509</v>
      </c>
      <c r="H310" s="155">
        <v>56.2</v>
      </c>
      <c r="I310" s="156"/>
      <c r="L310" s="151"/>
      <c r="M310" s="157"/>
      <c r="T310" s="158"/>
      <c r="AT310" s="153" t="s">
        <v>290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282</v>
      </c>
    </row>
    <row r="311" spans="2:65" s="13" customFormat="1" x14ac:dyDescent="0.2">
      <c r="B311" s="159"/>
      <c r="D311" s="152" t="s">
        <v>290</v>
      </c>
      <c r="E311" s="160" t="s">
        <v>1</v>
      </c>
      <c r="F311" s="161" t="s">
        <v>292</v>
      </c>
      <c r="H311" s="162">
        <v>56.2</v>
      </c>
      <c r="I311" s="163"/>
      <c r="L311" s="159"/>
      <c r="M311" s="164"/>
      <c r="T311" s="165"/>
      <c r="AT311" s="160" t="s">
        <v>290</v>
      </c>
      <c r="AU311" s="160" t="s">
        <v>85</v>
      </c>
      <c r="AV311" s="13" t="s">
        <v>288</v>
      </c>
      <c r="AW311" s="13" t="s">
        <v>32</v>
      </c>
      <c r="AX311" s="13" t="s">
        <v>83</v>
      </c>
      <c r="AY311" s="160" t="s">
        <v>282</v>
      </c>
    </row>
    <row r="312" spans="2:65" s="1" customFormat="1" ht="21.75" customHeight="1" x14ac:dyDescent="0.2">
      <c r="B312" s="32"/>
      <c r="C312" s="137" t="s">
        <v>643</v>
      </c>
      <c r="D312" s="137" t="s">
        <v>284</v>
      </c>
      <c r="E312" s="138" t="s">
        <v>6361</v>
      </c>
      <c r="F312" s="139" t="s">
        <v>6362</v>
      </c>
      <c r="G312" s="140" t="s">
        <v>613</v>
      </c>
      <c r="H312" s="141">
        <v>1</v>
      </c>
      <c r="I312" s="142"/>
      <c r="J312" s="143">
        <f>ROUND(I312*H312,2)</f>
        <v>0</v>
      </c>
      <c r="K312" s="144"/>
      <c r="L312" s="32"/>
      <c r="M312" s="145" t="s">
        <v>1</v>
      </c>
      <c r="N312" s="146" t="s">
        <v>41</v>
      </c>
      <c r="P312" s="147">
        <f>O312*H312</f>
        <v>0</v>
      </c>
      <c r="Q312" s="147">
        <v>1.9000000000000001E-4</v>
      </c>
      <c r="R312" s="147">
        <f>Q312*H312</f>
        <v>1.9000000000000001E-4</v>
      </c>
      <c r="S312" s="147">
        <v>0</v>
      </c>
      <c r="T312" s="148">
        <f>S312*H312</f>
        <v>0</v>
      </c>
      <c r="AR312" s="149" t="s">
        <v>199</v>
      </c>
      <c r="AT312" s="149" t="s">
        <v>284</v>
      </c>
      <c r="AU312" s="149" t="s">
        <v>85</v>
      </c>
      <c r="AY312" s="17" t="s">
        <v>282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83</v>
      </c>
      <c r="BK312" s="150">
        <f>ROUND(I312*H312,2)</f>
        <v>0</v>
      </c>
      <c r="BL312" s="17" t="s">
        <v>199</v>
      </c>
      <c r="BM312" s="149" t="s">
        <v>6363</v>
      </c>
    </row>
    <row r="313" spans="2:65" s="1" customFormat="1" ht="44.25" customHeight="1" x14ac:dyDescent="0.2">
      <c r="B313" s="32"/>
      <c r="C313" s="137" t="s">
        <v>647</v>
      </c>
      <c r="D313" s="137" t="s">
        <v>284</v>
      </c>
      <c r="E313" s="138" t="s">
        <v>6364</v>
      </c>
      <c r="F313" s="139" t="s">
        <v>6510</v>
      </c>
      <c r="G313" s="140" t="s">
        <v>471</v>
      </c>
      <c r="H313" s="141">
        <v>2.9020000000000001</v>
      </c>
      <c r="I313" s="142"/>
      <c r="J313" s="143">
        <f>ROUND(I313*H313,2)</f>
        <v>0</v>
      </c>
      <c r="K313" s="144"/>
      <c r="L313" s="32"/>
      <c r="M313" s="145" t="s">
        <v>1</v>
      </c>
      <c r="N313" s="146" t="s">
        <v>41</v>
      </c>
      <c r="P313" s="147">
        <f>O313*H313</f>
        <v>0</v>
      </c>
      <c r="Q313" s="147">
        <v>1.08E-3</v>
      </c>
      <c r="R313" s="147">
        <f>Q313*H313</f>
        <v>3.13416E-3</v>
      </c>
      <c r="S313" s="147">
        <v>0</v>
      </c>
      <c r="T313" s="148">
        <f>S313*H313</f>
        <v>0</v>
      </c>
      <c r="AR313" s="149" t="s">
        <v>199</v>
      </c>
      <c r="AT313" s="149" t="s">
        <v>284</v>
      </c>
      <c r="AU313" s="149" t="s">
        <v>85</v>
      </c>
      <c r="AY313" s="17" t="s">
        <v>282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199</v>
      </c>
      <c r="BM313" s="149" t="s">
        <v>6366</v>
      </c>
    </row>
    <row r="314" spans="2:65" s="12" customFormat="1" x14ac:dyDescent="0.2">
      <c r="B314" s="151"/>
      <c r="D314" s="152" t="s">
        <v>290</v>
      </c>
      <c r="E314" s="153" t="s">
        <v>1</v>
      </c>
      <c r="F314" s="154" t="s">
        <v>6511</v>
      </c>
      <c r="H314" s="155">
        <v>2.9020000000000001</v>
      </c>
      <c r="I314" s="156"/>
      <c r="L314" s="151"/>
      <c r="M314" s="157"/>
      <c r="T314" s="158"/>
      <c r="AT314" s="153" t="s">
        <v>290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282</v>
      </c>
    </row>
    <row r="315" spans="2:65" s="13" customFormat="1" x14ac:dyDescent="0.2">
      <c r="B315" s="159"/>
      <c r="D315" s="152" t="s">
        <v>290</v>
      </c>
      <c r="E315" s="160" t="s">
        <v>1</v>
      </c>
      <c r="F315" s="161" t="s">
        <v>292</v>
      </c>
      <c r="H315" s="162">
        <v>2.9020000000000001</v>
      </c>
      <c r="I315" s="163"/>
      <c r="L315" s="159"/>
      <c r="M315" s="164"/>
      <c r="T315" s="165"/>
      <c r="AT315" s="160" t="s">
        <v>290</v>
      </c>
      <c r="AU315" s="160" t="s">
        <v>85</v>
      </c>
      <c r="AV315" s="13" t="s">
        <v>288</v>
      </c>
      <c r="AW315" s="13" t="s">
        <v>32</v>
      </c>
      <c r="AX315" s="13" t="s">
        <v>83</v>
      </c>
      <c r="AY315" s="160" t="s">
        <v>282</v>
      </c>
    </row>
    <row r="316" spans="2:65" s="1" customFormat="1" ht="24.2" customHeight="1" x14ac:dyDescent="0.2">
      <c r="B316" s="32"/>
      <c r="C316" s="137" t="s">
        <v>651</v>
      </c>
      <c r="D316" s="137" t="s">
        <v>284</v>
      </c>
      <c r="E316" s="138" t="s">
        <v>6368</v>
      </c>
      <c r="F316" s="139" t="s">
        <v>6369</v>
      </c>
      <c r="G316" s="140" t="s">
        <v>376</v>
      </c>
      <c r="H316" s="141">
        <v>0.33100000000000002</v>
      </c>
      <c r="I316" s="142"/>
      <c r="J316" s="143">
        <f>ROUND(I316*H316,2)</f>
        <v>0</v>
      </c>
      <c r="K316" s="144"/>
      <c r="L316" s="32"/>
      <c r="M316" s="145" t="s">
        <v>1</v>
      </c>
      <c r="N316" s="146" t="s">
        <v>41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199</v>
      </c>
      <c r="AT316" s="149" t="s">
        <v>284</v>
      </c>
      <c r="AU316" s="149" t="s">
        <v>85</v>
      </c>
      <c r="AY316" s="17" t="s">
        <v>282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199</v>
      </c>
      <c r="BM316" s="149" t="s">
        <v>6370</v>
      </c>
    </row>
    <row r="317" spans="2:65" s="11" customFormat="1" ht="22.9" customHeight="1" x14ac:dyDescent="0.2">
      <c r="B317" s="125"/>
      <c r="D317" s="126" t="s">
        <v>75</v>
      </c>
      <c r="E317" s="135" t="s">
        <v>2235</v>
      </c>
      <c r="F317" s="135" t="s">
        <v>2236</v>
      </c>
      <c r="I317" s="128"/>
      <c r="J317" s="136">
        <f>BK317</f>
        <v>0</v>
      </c>
      <c r="L317" s="125"/>
      <c r="M317" s="130"/>
      <c r="P317" s="131">
        <f>SUM(P318:P336)</f>
        <v>0</v>
      </c>
      <c r="R317" s="131">
        <f>SUM(R318:R336)</f>
        <v>1.6528723999999999</v>
      </c>
      <c r="T317" s="132">
        <f>SUM(T318:T336)</f>
        <v>0</v>
      </c>
      <c r="AR317" s="126" t="s">
        <v>85</v>
      </c>
      <c r="AT317" s="133" t="s">
        <v>75</v>
      </c>
      <c r="AU317" s="133" t="s">
        <v>83</v>
      </c>
      <c r="AY317" s="126" t="s">
        <v>282</v>
      </c>
      <c r="BK317" s="134">
        <f>SUM(BK318:BK336)</f>
        <v>0</v>
      </c>
    </row>
    <row r="318" spans="2:65" s="1" customFormat="1" ht="24.2" customHeight="1" x14ac:dyDescent="0.2">
      <c r="B318" s="32"/>
      <c r="C318" s="137" t="s">
        <v>655</v>
      </c>
      <c r="D318" s="137" t="s">
        <v>284</v>
      </c>
      <c r="E318" s="138" t="s">
        <v>6371</v>
      </c>
      <c r="F318" s="139" t="s">
        <v>6372</v>
      </c>
      <c r="G318" s="140" t="s">
        <v>287</v>
      </c>
      <c r="H318" s="141">
        <v>60.335000000000001</v>
      </c>
      <c r="I318" s="142"/>
      <c r="J318" s="143">
        <f>ROUND(I318*H318,2)</f>
        <v>0</v>
      </c>
      <c r="K318" s="144"/>
      <c r="L318" s="32"/>
      <c r="M318" s="145" t="s">
        <v>1</v>
      </c>
      <c r="N318" s="146" t="s">
        <v>41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199</v>
      </c>
      <c r="AT318" s="149" t="s">
        <v>284</v>
      </c>
      <c r="AU318" s="149" t="s">
        <v>85</v>
      </c>
      <c r="AY318" s="17" t="s">
        <v>282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199</v>
      </c>
      <c r="BM318" s="149" t="s">
        <v>6373</v>
      </c>
    </row>
    <row r="319" spans="2:65" s="15" customFormat="1" x14ac:dyDescent="0.2">
      <c r="B319" s="173"/>
      <c r="D319" s="152" t="s">
        <v>290</v>
      </c>
      <c r="E319" s="174" t="s">
        <v>1</v>
      </c>
      <c r="F319" s="175" t="s">
        <v>6374</v>
      </c>
      <c r="H319" s="174" t="s">
        <v>1</v>
      </c>
      <c r="I319" s="176"/>
      <c r="L319" s="173"/>
      <c r="M319" s="177"/>
      <c r="T319" s="178"/>
      <c r="AT319" s="174" t="s">
        <v>290</v>
      </c>
      <c r="AU319" s="174" t="s">
        <v>85</v>
      </c>
      <c r="AV319" s="15" t="s">
        <v>83</v>
      </c>
      <c r="AW319" s="15" t="s">
        <v>32</v>
      </c>
      <c r="AX319" s="15" t="s">
        <v>76</v>
      </c>
      <c r="AY319" s="174" t="s">
        <v>282</v>
      </c>
    </row>
    <row r="320" spans="2:65" s="12" customFormat="1" x14ac:dyDescent="0.2">
      <c r="B320" s="151"/>
      <c r="D320" s="152" t="s">
        <v>290</v>
      </c>
      <c r="E320" s="153" t="s">
        <v>1</v>
      </c>
      <c r="F320" s="154" t="s">
        <v>6375</v>
      </c>
      <c r="H320" s="155">
        <v>71.144999999999996</v>
      </c>
      <c r="I320" s="156"/>
      <c r="L320" s="151"/>
      <c r="M320" s="157"/>
      <c r="T320" s="158"/>
      <c r="AT320" s="153" t="s">
        <v>290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282</v>
      </c>
    </row>
    <row r="321" spans="2:65" s="12" customFormat="1" x14ac:dyDescent="0.2">
      <c r="B321" s="151"/>
      <c r="D321" s="152" t="s">
        <v>290</v>
      </c>
      <c r="E321" s="153" t="s">
        <v>1</v>
      </c>
      <c r="F321" s="154" t="s">
        <v>6376</v>
      </c>
      <c r="H321" s="155">
        <v>-10.81</v>
      </c>
      <c r="I321" s="156"/>
      <c r="L321" s="151"/>
      <c r="M321" s="157"/>
      <c r="T321" s="158"/>
      <c r="AT321" s="153" t="s">
        <v>290</v>
      </c>
      <c r="AU321" s="153" t="s">
        <v>85</v>
      </c>
      <c r="AV321" s="12" t="s">
        <v>85</v>
      </c>
      <c r="AW321" s="12" t="s">
        <v>32</v>
      </c>
      <c r="AX321" s="12" t="s">
        <v>76</v>
      </c>
      <c r="AY321" s="153" t="s">
        <v>282</v>
      </c>
    </row>
    <row r="322" spans="2:65" s="14" customFormat="1" x14ac:dyDescent="0.2">
      <c r="B322" s="166"/>
      <c r="D322" s="152" t="s">
        <v>290</v>
      </c>
      <c r="E322" s="167" t="s">
        <v>1</v>
      </c>
      <c r="F322" s="168" t="s">
        <v>306</v>
      </c>
      <c r="H322" s="169">
        <v>60.334999999999994</v>
      </c>
      <c r="I322" s="170"/>
      <c r="L322" s="166"/>
      <c r="M322" s="171"/>
      <c r="T322" s="172"/>
      <c r="AT322" s="167" t="s">
        <v>290</v>
      </c>
      <c r="AU322" s="167" t="s">
        <v>85</v>
      </c>
      <c r="AV322" s="14" t="s">
        <v>105</v>
      </c>
      <c r="AW322" s="14" t="s">
        <v>32</v>
      </c>
      <c r="AX322" s="14" t="s">
        <v>76</v>
      </c>
      <c r="AY322" s="167" t="s">
        <v>282</v>
      </c>
    </row>
    <row r="323" spans="2:65" s="13" customFormat="1" x14ac:dyDescent="0.2">
      <c r="B323" s="159"/>
      <c r="D323" s="152" t="s">
        <v>290</v>
      </c>
      <c r="E323" s="160" t="s">
        <v>1</v>
      </c>
      <c r="F323" s="161" t="s">
        <v>292</v>
      </c>
      <c r="H323" s="162">
        <v>60.334999999999994</v>
      </c>
      <c r="I323" s="163"/>
      <c r="L323" s="159"/>
      <c r="M323" s="164"/>
      <c r="T323" s="165"/>
      <c r="AT323" s="160" t="s">
        <v>290</v>
      </c>
      <c r="AU323" s="160" t="s">
        <v>85</v>
      </c>
      <c r="AV323" s="13" t="s">
        <v>288</v>
      </c>
      <c r="AW323" s="13" t="s">
        <v>32</v>
      </c>
      <c r="AX323" s="13" t="s">
        <v>83</v>
      </c>
      <c r="AY323" s="160" t="s">
        <v>282</v>
      </c>
    </row>
    <row r="324" spans="2:65" s="1" customFormat="1" ht="66.75" customHeight="1" x14ac:dyDescent="0.2">
      <c r="B324" s="32"/>
      <c r="C324" s="179" t="s">
        <v>659</v>
      </c>
      <c r="D324" s="179" t="s">
        <v>1020</v>
      </c>
      <c r="E324" s="180" t="s">
        <v>6377</v>
      </c>
      <c r="F324" s="181" t="s">
        <v>6378</v>
      </c>
      <c r="G324" s="182" t="s">
        <v>287</v>
      </c>
      <c r="H324" s="183">
        <v>63.351999999999997</v>
      </c>
      <c r="I324" s="184"/>
      <c r="J324" s="185">
        <f>ROUND(I324*H324,2)</f>
        <v>0</v>
      </c>
      <c r="K324" s="186"/>
      <c r="L324" s="187"/>
      <c r="M324" s="188" t="s">
        <v>1</v>
      </c>
      <c r="N324" s="189" t="s">
        <v>41</v>
      </c>
      <c r="P324" s="147">
        <f>O324*H324</f>
        <v>0</v>
      </c>
      <c r="Q324" s="147">
        <v>1.095E-2</v>
      </c>
      <c r="R324" s="147">
        <f>Q324*H324</f>
        <v>0.69370439999999989</v>
      </c>
      <c r="S324" s="147">
        <v>0</v>
      </c>
      <c r="T324" s="148">
        <f>S324*H324</f>
        <v>0</v>
      </c>
      <c r="AR324" s="149" t="s">
        <v>498</v>
      </c>
      <c r="AT324" s="149" t="s">
        <v>1020</v>
      </c>
      <c r="AU324" s="149" t="s">
        <v>85</v>
      </c>
      <c r="AY324" s="17" t="s">
        <v>282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199</v>
      </c>
      <c r="BM324" s="149" t="s">
        <v>6379</v>
      </c>
    </row>
    <row r="325" spans="2:65" s="12" customFormat="1" x14ac:dyDescent="0.2">
      <c r="B325" s="151"/>
      <c r="D325" s="152" t="s">
        <v>290</v>
      </c>
      <c r="F325" s="154" t="s">
        <v>6380</v>
      </c>
      <c r="H325" s="155">
        <v>63.351999999999997</v>
      </c>
      <c r="I325" s="156"/>
      <c r="L325" s="151"/>
      <c r="M325" s="157"/>
      <c r="T325" s="158"/>
      <c r="AT325" s="153" t="s">
        <v>290</v>
      </c>
      <c r="AU325" s="153" t="s">
        <v>85</v>
      </c>
      <c r="AV325" s="12" t="s">
        <v>85</v>
      </c>
      <c r="AW325" s="12" t="s">
        <v>4</v>
      </c>
      <c r="AX325" s="12" t="s">
        <v>83</v>
      </c>
      <c r="AY325" s="153" t="s">
        <v>282</v>
      </c>
    </row>
    <row r="326" spans="2:65" s="1" customFormat="1" ht="21.75" customHeight="1" x14ac:dyDescent="0.2">
      <c r="B326" s="32"/>
      <c r="C326" s="137" t="s">
        <v>663</v>
      </c>
      <c r="D326" s="137" t="s">
        <v>284</v>
      </c>
      <c r="E326" s="138" t="s">
        <v>6381</v>
      </c>
      <c r="F326" s="139" t="s">
        <v>6382</v>
      </c>
      <c r="G326" s="140" t="s">
        <v>471</v>
      </c>
      <c r="H326" s="141">
        <v>45.4</v>
      </c>
      <c r="I326" s="142"/>
      <c r="J326" s="143">
        <f>ROUND(I326*H326,2)</f>
        <v>0</v>
      </c>
      <c r="K326" s="144"/>
      <c r="L326" s="32"/>
      <c r="M326" s="145" t="s">
        <v>1</v>
      </c>
      <c r="N326" s="146" t="s">
        <v>41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199</v>
      </c>
      <c r="AT326" s="149" t="s">
        <v>284</v>
      </c>
      <c r="AU326" s="149" t="s">
        <v>85</v>
      </c>
      <c r="AY326" s="17" t="s">
        <v>282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199</v>
      </c>
      <c r="BM326" s="149" t="s">
        <v>6512</v>
      </c>
    </row>
    <row r="327" spans="2:65" s="12" customFormat="1" x14ac:dyDescent="0.2">
      <c r="B327" s="151"/>
      <c r="D327" s="152" t="s">
        <v>290</v>
      </c>
      <c r="E327" s="153" t="s">
        <v>1</v>
      </c>
      <c r="F327" s="154" t="s">
        <v>6384</v>
      </c>
      <c r="H327" s="155">
        <v>19.600000000000001</v>
      </c>
      <c r="I327" s="156"/>
      <c r="L327" s="151"/>
      <c r="M327" s="157"/>
      <c r="T327" s="158"/>
      <c r="AT327" s="153" t="s">
        <v>290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282</v>
      </c>
    </row>
    <row r="328" spans="2:65" s="12" customFormat="1" x14ac:dyDescent="0.2">
      <c r="B328" s="151"/>
      <c r="D328" s="152" t="s">
        <v>290</v>
      </c>
      <c r="E328" s="153" t="s">
        <v>1</v>
      </c>
      <c r="F328" s="154" t="s">
        <v>6513</v>
      </c>
      <c r="H328" s="155">
        <v>19.8</v>
      </c>
      <c r="I328" s="156"/>
      <c r="L328" s="151"/>
      <c r="M328" s="157"/>
      <c r="T328" s="158"/>
      <c r="AT328" s="153" t="s">
        <v>290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282</v>
      </c>
    </row>
    <row r="329" spans="2:65" s="12" customFormat="1" x14ac:dyDescent="0.2">
      <c r="B329" s="151"/>
      <c r="D329" s="152" t="s">
        <v>290</v>
      </c>
      <c r="E329" s="153" t="s">
        <v>1</v>
      </c>
      <c r="F329" s="154" t="s">
        <v>6386</v>
      </c>
      <c r="H329" s="155">
        <v>6</v>
      </c>
      <c r="I329" s="156"/>
      <c r="L329" s="151"/>
      <c r="M329" s="157"/>
      <c r="T329" s="158"/>
      <c r="AT329" s="153" t="s">
        <v>290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282</v>
      </c>
    </row>
    <row r="330" spans="2:65" s="13" customFormat="1" x14ac:dyDescent="0.2">
      <c r="B330" s="159"/>
      <c r="D330" s="152" t="s">
        <v>290</v>
      </c>
      <c r="E330" s="160" t="s">
        <v>1</v>
      </c>
      <c r="F330" s="161" t="s">
        <v>292</v>
      </c>
      <c r="H330" s="162">
        <v>45.400000000000006</v>
      </c>
      <c r="I330" s="163"/>
      <c r="L330" s="159"/>
      <c r="M330" s="164"/>
      <c r="T330" s="165"/>
      <c r="AT330" s="160" t="s">
        <v>290</v>
      </c>
      <c r="AU330" s="160" t="s">
        <v>85</v>
      </c>
      <c r="AV330" s="13" t="s">
        <v>288</v>
      </c>
      <c r="AW330" s="13" t="s">
        <v>32</v>
      </c>
      <c r="AX330" s="13" t="s">
        <v>83</v>
      </c>
      <c r="AY330" s="160" t="s">
        <v>282</v>
      </c>
    </row>
    <row r="331" spans="2:65" s="1" customFormat="1" ht="16.5" customHeight="1" x14ac:dyDescent="0.2">
      <c r="B331" s="32"/>
      <c r="C331" s="179" t="s">
        <v>667</v>
      </c>
      <c r="D331" s="179" t="s">
        <v>1020</v>
      </c>
      <c r="E331" s="180" t="s">
        <v>6387</v>
      </c>
      <c r="F331" s="181" t="s">
        <v>6388</v>
      </c>
      <c r="G331" s="182" t="s">
        <v>471</v>
      </c>
      <c r="H331" s="183">
        <v>49.94</v>
      </c>
      <c r="I331" s="184"/>
      <c r="J331" s="185">
        <f>ROUND(I331*H331,2)</f>
        <v>0</v>
      </c>
      <c r="K331" s="186"/>
      <c r="L331" s="187"/>
      <c r="M331" s="188" t="s">
        <v>1</v>
      </c>
      <c r="N331" s="189" t="s">
        <v>41</v>
      </c>
      <c r="P331" s="147">
        <f>O331*H331</f>
        <v>0</v>
      </c>
      <c r="Q331" s="147">
        <v>1.8200000000000001E-2</v>
      </c>
      <c r="R331" s="147">
        <f>Q331*H331</f>
        <v>0.90890800000000005</v>
      </c>
      <c r="S331" s="147">
        <v>0</v>
      </c>
      <c r="T331" s="148">
        <f>S331*H331</f>
        <v>0</v>
      </c>
      <c r="AR331" s="149" t="s">
        <v>498</v>
      </c>
      <c r="AT331" s="149" t="s">
        <v>1020</v>
      </c>
      <c r="AU331" s="149" t="s">
        <v>85</v>
      </c>
      <c r="AY331" s="17" t="s">
        <v>282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199</v>
      </c>
      <c r="BM331" s="149" t="s">
        <v>6514</v>
      </c>
    </row>
    <row r="332" spans="2:65" s="12" customFormat="1" x14ac:dyDescent="0.2">
      <c r="B332" s="151"/>
      <c r="D332" s="152" t="s">
        <v>290</v>
      </c>
      <c r="F332" s="154" t="s">
        <v>6515</v>
      </c>
      <c r="H332" s="155">
        <v>49.94</v>
      </c>
      <c r="I332" s="156"/>
      <c r="L332" s="151"/>
      <c r="M332" s="157"/>
      <c r="T332" s="158"/>
      <c r="AT332" s="153" t="s">
        <v>290</v>
      </c>
      <c r="AU332" s="153" t="s">
        <v>85</v>
      </c>
      <c r="AV332" s="12" t="s">
        <v>85</v>
      </c>
      <c r="AW332" s="12" t="s">
        <v>4</v>
      </c>
      <c r="AX332" s="12" t="s">
        <v>83</v>
      </c>
      <c r="AY332" s="153" t="s">
        <v>282</v>
      </c>
    </row>
    <row r="333" spans="2:65" s="1" customFormat="1" ht="55.5" customHeight="1" x14ac:dyDescent="0.2">
      <c r="B333" s="32"/>
      <c r="C333" s="137" t="s">
        <v>671</v>
      </c>
      <c r="D333" s="137" t="s">
        <v>284</v>
      </c>
      <c r="E333" s="138" t="s">
        <v>6391</v>
      </c>
      <c r="F333" s="139" t="s">
        <v>6392</v>
      </c>
      <c r="G333" s="140" t="s">
        <v>613</v>
      </c>
      <c r="H333" s="141">
        <v>2</v>
      </c>
      <c r="I333" s="142"/>
      <c r="J333" s="143">
        <f>ROUND(I333*H333,2)</f>
        <v>0</v>
      </c>
      <c r="K333" s="144"/>
      <c r="L333" s="32"/>
      <c r="M333" s="145" t="s">
        <v>1</v>
      </c>
      <c r="N333" s="146" t="s">
        <v>41</v>
      </c>
      <c r="P333" s="147">
        <f>O333*H333</f>
        <v>0</v>
      </c>
      <c r="Q333" s="147">
        <v>8.9999999999999998E-4</v>
      </c>
      <c r="R333" s="147">
        <f>Q333*H333</f>
        <v>1.8E-3</v>
      </c>
      <c r="S333" s="147">
        <v>0</v>
      </c>
      <c r="T333" s="148">
        <f>S333*H333</f>
        <v>0</v>
      </c>
      <c r="AR333" s="149" t="s">
        <v>199</v>
      </c>
      <c r="AT333" s="149" t="s">
        <v>284</v>
      </c>
      <c r="AU333" s="149" t="s">
        <v>85</v>
      </c>
      <c r="AY333" s="17" t="s">
        <v>282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199</v>
      </c>
      <c r="BM333" s="149" t="s">
        <v>6393</v>
      </c>
    </row>
    <row r="334" spans="2:65" s="1" customFormat="1" ht="76.349999999999994" customHeight="1" x14ac:dyDescent="0.2">
      <c r="B334" s="32"/>
      <c r="C334" s="179" t="s">
        <v>675</v>
      </c>
      <c r="D334" s="179" t="s">
        <v>1020</v>
      </c>
      <c r="E334" s="180" t="s">
        <v>6394</v>
      </c>
      <c r="F334" s="181" t="s">
        <v>6516</v>
      </c>
      <c r="G334" s="182" t="s">
        <v>2246</v>
      </c>
      <c r="H334" s="183">
        <v>1</v>
      </c>
      <c r="I334" s="184"/>
      <c r="J334" s="185">
        <f>ROUND(I334*H334,2)</f>
        <v>0</v>
      </c>
      <c r="K334" s="186"/>
      <c r="L334" s="187"/>
      <c r="M334" s="188" t="s">
        <v>1</v>
      </c>
      <c r="N334" s="189" t="s">
        <v>41</v>
      </c>
      <c r="P334" s="147">
        <f>O334*H334</f>
        <v>0</v>
      </c>
      <c r="Q334" s="147">
        <v>2.4230000000000002E-2</v>
      </c>
      <c r="R334" s="147">
        <f>Q334*H334</f>
        <v>2.4230000000000002E-2</v>
      </c>
      <c r="S334" s="147">
        <v>0</v>
      </c>
      <c r="T334" s="148">
        <f>S334*H334</f>
        <v>0</v>
      </c>
      <c r="AR334" s="149" t="s">
        <v>498</v>
      </c>
      <c r="AT334" s="149" t="s">
        <v>1020</v>
      </c>
      <c r="AU334" s="149" t="s">
        <v>85</v>
      </c>
      <c r="AY334" s="17" t="s">
        <v>282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83</v>
      </c>
      <c r="BK334" s="150">
        <f>ROUND(I334*H334,2)</f>
        <v>0</v>
      </c>
      <c r="BL334" s="17" t="s">
        <v>199</v>
      </c>
      <c r="BM334" s="149" t="s">
        <v>6396</v>
      </c>
    </row>
    <row r="335" spans="2:65" s="1" customFormat="1" ht="66.75" customHeight="1" x14ac:dyDescent="0.2">
      <c r="B335" s="32"/>
      <c r="C335" s="179" t="s">
        <v>679</v>
      </c>
      <c r="D335" s="179" t="s">
        <v>1020</v>
      </c>
      <c r="E335" s="180" t="s">
        <v>6397</v>
      </c>
      <c r="F335" s="181" t="s">
        <v>6517</v>
      </c>
      <c r="G335" s="182" t="s">
        <v>2246</v>
      </c>
      <c r="H335" s="183">
        <v>1</v>
      </c>
      <c r="I335" s="184"/>
      <c r="J335" s="185">
        <f>ROUND(I335*H335,2)</f>
        <v>0</v>
      </c>
      <c r="K335" s="186"/>
      <c r="L335" s="187"/>
      <c r="M335" s="188" t="s">
        <v>1</v>
      </c>
      <c r="N335" s="189" t="s">
        <v>41</v>
      </c>
      <c r="P335" s="147">
        <f>O335*H335</f>
        <v>0</v>
      </c>
      <c r="Q335" s="147">
        <v>2.4230000000000002E-2</v>
      </c>
      <c r="R335" s="147">
        <f>Q335*H335</f>
        <v>2.4230000000000002E-2</v>
      </c>
      <c r="S335" s="147">
        <v>0</v>
      </c>
      <c r="T335" s="148">
        <f>S335*H335</f>
        <v>0</v>
      </c>
      <c r="AR335" s="149" t="s">
        <v>498</v>
      </c>
      <c r="AT335" s="149" t="s">
        <v>1020</v>
      </c>
      <c r="AU335" s="149" t="s">
        <v>85</v>
      </c>
      <c r="AY335" s="17" t="s">
        <v>282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199</v>
      </c>
      <c r="BM335" s="149" t="s">
        <v>6518</v>
      </c>
    </row>
    <row r="336" spans="2:65" s="1" customFormat="1" ht="24.2" customHeight="1" x14ac:dyDescent="0.2">
      <c r="B336" s="32"/>
      <c r="C336" s="137" t="s">
        <v>683</v>
      </c>
      <c r="D336" s="137" t="s">
        <v>284</v>
      </c>
      <c r="E336" s="138" t="s">
        <v>6400</v>
      </c>
      <c r="F336" s="139" t="s">
        <v>6401</v>
      </c>
      <c r="G336" s="140" t="s">
        <v>376</v>
      </c>
      <c r="H336" s="141">
        <v>1.653</v>
      </c>
      <c r="I336" s="142"/>
      <c r="J336" s="143">
        <f>ROUND(I336*H336,2)</f>
        <v>0</v>
      </c>
      <c r="K336" s="144"/>
      <c r="L336" s="32"/>
      <c r="M336" s="145" t="s">
        <v>1</v>
      </c>
      <c r="N336" s="146" t="s">
        <v>41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199</v>
      </c>
      <c r="AT336" s="149" t="s">
        <v>284</v>
      </c>
      <c r="AU336" s="149" t="s">
        <v>85</v>
      </c>
      <c r="AY336" s="17" t="s">
        <v>282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199</v>
      </c>
      <c r="BM336" s="149" t="s">
        <v>6402</v>
      </c>
    </row>
    <row r="337" spans="2:65" s="11" customFormat="1" ht="22.9" customHeight="1" x14ac:dyDescent="0.2">
      <c r="B337" s="125"/>
      <c r="D337" s="126" t="s">
        <v>75</v>
      </c>
      <c r="E337" s="135" t="s">
        <v>2583</v>
      </c>
      <c r="F337" s="135" t="s">
        <v>2584</v>
      </c>
      <c r="I337" s="128"/>
      <c r="J337" s="136">
        <f>BK337</f>
        <v>0</v>
      </c>
      <c r="L337" s="125"/>
      <c r="M337" s="130"/>
      <c r="P337" s="131">
        <f>SUM(P338:P350)</f>
        <v>0</v>
      </c>
      <c r="R337" s="131">
        <f>SUM(R338:R350)</f>
        <v>0.55463353999999998</v>
      </c>
      <c r="T337" s="132">
        <f>SUM(T338:T350)</f>
        <v>0</v>
      </c>
      <c r="AR337" s="126" t="s">
        <v>85</v>
      </c>
      <c r="AT337" s="133" t="s">
        <v>75</v>
      </c>
      <c r="AU337" s="133" t="s">
        <v>83</v>
      </c>
      <c r="AY337" s="126" t="s">
        <v>282</v>
      </c>
      <c r="BK337" s="134">
        <f>SUM(BK338:BK350)</f>
        <v>0</v>
      </c>
    </row>
    <row r="338" spans="2:65" s="1" customFormat="1" ht="24.2" customHeight="1" x14ac:dyDescent="0.2">
      <c r="B338" s="32"/>
      <c r="C338" s="137" t="s">
        <v>689</v>
      </c>
      <c r="D338" s="137" t="s">
        <v>284</v>
      </c>
      <c r="E338" s="138" t="s">
        <v>6403</v>
      </c>
      <c r="F338" s="139" t="s">
        <v>6404</v>
      </c>
      <c r="G338" s="140" t="s">
        <v>287</v>
      </c>
      <c r="H338" s="141">
        <v>23.905999999999999</v>
      </c>
      <c r="I338" s="142"/>
      <c r="J338" s="143">
        <f>ROUND(I338*H338,2)</f>
        <v>0</v>
      </c>
      <c r="K338" s="144"/>
      <c r="L338" s="32"/>
      <c r="M338" s="145" t="s">
        <v>1</v>
      </c>
      <c r="N338" s="146" t="s">
        <v>41</v>
      </c>
      <c r="P338" s="147">
        <f>O338*H338</f>
        <v>0</v>
      </c>
      <c r="Q338" s="147">
        <v>2.8E-3</v>
      </c>
      <c r="R338" s="147">
        <f>Q338*H338</f>
        <v>6.6936799999999991E-2</v>
      </c>
      <c r="S338" s="147">
        <v>0</v>
      </c>
      <c r="T338" s="148">
        <f>S338*H338</f>
        <v>0</v>
      </c>
      <c r="AR338" s="149" t="s">
        <v>199</v>
      </c>
      <c r="AT338" s="149" t="s">
        <v>284</v>
      </c>
      <c r="AU338" s="149" t="s">
        <v>85</v>
      </c>
      <c r="AY338" s="17" t="s">
        <v>282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199</v>
      </c>
      <c r="BM338" s="149" t="s">
        <v>6405</v>
      </c>
    </row>
    <row r="339" spans="2:65" s="12" customFormat="1" x14ac:dyDescent="0.2">
      <c r="B339" s="151"/>
      <c r="D339" s="152" t="s">
        <v>290</v>
      </c>
      <c r="E339" s="153" t="s">
        <v>1</v>
      </c>
      <c r="F339" s="154" t="s">
        <v>6519</v>
      </c>
      <c r="H339" s="155">
        <v>5.7640000000000002</v>
      </c>
      <c r="I339" s="156"/>
      <c r="L339" s="151"/>
      <c r="M339" s="157"/>
      <c r="T339" s="158"/>
      <c r="AT339" s="153" t="s">
        <v>290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282</v>
      </c>
    </row>
    <row r="340" spans="2:65" s="12" customFormat="1" x14ac:dyDescent="0.2">
      <c r="B340" s="151"/>
      <c r="D340" s="152" t="s">
        <v>290</v>
      </c>
      <c r="E340" s="153" t="s">
        <v>1</v>
      </c>
      <c r="F340" s="154" t="s">
        <v>6520</v>
      </c>
      <c r="H340" s="155">
        <v>2.4580000000000002</v>
      </c>
      <c r="I340" s="156"/>
      <c r="L340" s="151"/>
      <c r="M340" s="157"/>
      <c r="T340" s="158"/>
      <c r="AT340" s="153" t="s">
        <v>290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282</v>
      </c>
    </row>
    <row r="341" spans="2:65" s="12" customFormat="1" x14ac:dyDescent="0.2">
      <c r="B341" s="151"/>
      <c r="D341" s="152" t="s">
        <v>290</v>
      </c>
      <c r="E341" s="153" t="s">
        <v>1</v>
      </c>
      <c r="F341" s="154" t="s">
        <v>6521</v>
      </c>
      <c r="H341" s="155">
        <v>9.92</v>
      </c>
      <c r="I341" s="156"/>
      <c r="L341" s="151"/>
      <c r="M341" s="157"/>
      <c r="T341" s="158"/>
      <c r="AT341" s="153" t="s">
        <v>290</v>
      </c>
      <c r="AU341" s="153" t="s">
        <v>85</v>
      </c>
      <c r="AV341" s="12" t="s">
        <v>85</v>
      </c>
      <c r="AW341" s="12" t="s">
        <v>32</v>
      </c>
      <c r="AX341" s="12" t="s">
        <v>76</v>
      </c>
      <c r="AY341" s="153" t="s">
        <v>282</v>
      </c>
    </row>
    <row r="342" spans="2:65" s="12" customFormat="1" x14ac:dyDescent="0.2">
      <c r="B342" s="151"/>
      <c r="D342" s="152" t="s">
        <v>290</v>
      </c>
      <c r="E342" s="153" t="s">
        <v>1</v>
      </c>
      <c r="F342" s="154" t="s">
        <v>6519</v>
      </c>
      <c r="H342" s="155">
        <v>5.7640000000000002</v>
      </c>
      <c r="I342" s="156"/>
      <c r="L342" s="151"/>
      <c r="M342" s="157"/>
      <c r="T342" s="158"/>
      <c r="AT342" s="153" t="s">
        <v>290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282</v>
      </c>
    </row>
    <row r="343" spans="2:65" s="13" customFormat="1" x14ac:dyDescent="0.2">
      <c r="B343" s="159"/>
      <c r="D343" s="152" t="s">
        <v>290</v>
      </c>
      <c r="E343" s="160" t="s">
        <v>1</v>
      </c>
      <c r="F343" s="161" t="s">
        <v>292</v>
      </c>
      <c r="H343" s="162">
        <v>23.906000000000002</v>
      </c>
      <c r="I343" s="163"/>
      <c r="L343" s="159"/>
      <c r="M343" s="164"/>
      <c r="T343" s="165"/>
      <c r="AT343" s="160" t="s">
        <v>290</v>
      </c>
      <c r="AU343" s="160" t="s">
        <v>85</v>
      </c>
      <c r="AV343" s="13" t="s">
        <v>288</v>
      </c>
      <c r="AW343" s="13" t="s">
        <v>32</v>
      </c>
      <c r="AX343" s="13" t="s">
        <v>83</v>
      </c>
      <c r="AY343" s="160" t="s">
        <v>282</v>
      </c>
    </row>
    <row r="344" spans="2:65" s="1" customFormat="1" ht="55.5" customHeight="1" x14ac:dyDescent="0.2">
      <c r="B344" s="32"/>
      <c r="C344" s="179" t="s">
        <v>694</v>
      </c>
      <c r="D344" s="179" t="s">
        <v>1020</v>
      </c>
      <c r="E344" s="180" t="s">
        <v>6407</v>
      </c>
      <c r="F344" s="181" t="s">
        <v>6522</v>
      </c>
      <c r="G344" s="182" t="s">
        <v>287</v>
      </c>
      <c r="H344" s="183">
        <v>23.905999999999999</v>
      </c>
      <c r="I344" s="184"/>
      <c r="J344" s="185">
        <f>ROUND(I344*H344,2)</f>
        <v>0</v>
      </c>
      <c r="K344" s="186"/>
      <c r="L344" s="187"/>
      <c r="M344" s="188" t="s">
        <v>1</v>
      </c>
      <c r="N344" s="189" t="s">
        <v>41</v>
      </c>
      <c r="P344" s="147">
        <f>O344*H344</f>
        <v>0</v>
      </c>
      <c r="Q344" s="147">
        <v>2.4000000000000001E-4</v>
      </c>
      <c r="R344" s="147">
        <f>Q344*H344</f>
        <v>5.7374399999999999E-3</v>
      </c>
      <c r="S344" s="147">
        <v>0</v>
      </c>
      <c r="T344" s="148">
        <f>S344*H344</f>
        <v>0</v>
      </c>
      <c r="AR344" s="149" t="s">
        <v>498</v>
      </c>
      <c r="AT344" s="149" t="s">
        <v>1020</v>
      </c>
      <c r="AU344" s="149" t="s">
        <v>85</v>
      </c>
      <c r="AY344" s="17" t="s">
        <v>282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199</v>
      </c>
      <c r="BM344" s="149" t="s">
        <v>6409</v>
      </c>
    </row>
    <row r="345" spans="2:65" s="1" customFormat="1" ht="24.2" customHeight="1" x14ac:dyDescent="0.2">
      <c r="B345" s="32"/>
      <c r="C345" s="137" t="s">
        <v>699</v>
      </c>
      <c r="D345" s="137" t="s">
        <v>284</v>
      </c>
      <c r="E345" s="138" t="s">
        <v>6410</v>
      </c>
      <c r="F345" s="139" t="s">
        <v>6411</v>
      </c>
      <c r="G345" s="140" t="s">
        <v>2987</v>
      </c>
      <c r="H345" s="141">
        <v>459.18599999999998</v>
      </c>
      <c r="I345" s="142"/>
      <c r="J345" s="143">
        <f>ROUND(I345*H345,2)</f>
        <v>0</v>
      </c>
      <c r="K345" s="144"/>
      <c r="L345" s="32"/>
      <c r="M345" s="145" t="s">
        <v>1</v>
      </c>
      <c r="N345" s="146" t="s">
        <v>41</v>
      </c>
      <c r="P345" s="147">
        <f>O345*H345</f>
        <v>0</v>
      </c>
      <c r="Q345" s="147">
        <v>5.0000000000000002E-5</v>
      </c>
      <c r="R345" s="147">
        <f>Q345*H345</f>
        <v>2.2959299999999998E-2</v>
      </c>
      <c r="S345" s="147">
        <v>0</v>
      </c>
      <c r="T345" s="148">
        <f>S345*H345</f>
        <v>0</v>
      </c>
      <c r="AR345" s="149" t="s">
        <v>199</v>
      </c>
      <c r="AT345" s="149" t="s">
        <v>284</v>
      </c>
      <c r="AU345" s="149" t="s">
        <v>85</v>
      </c>
      <c r="AY345" s="17" t="s">
        <v>282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83</v>
      </c>
      <c r="BK345" s="150">
        <f>ROUND(I345*H345,2)</f>
        <v>0</v>
      </c>
      <c r="BL345" s="17" t="s">
        <v>199</v>
      </c>
      <c r="BM345" s="149" t="s">
        <v>6523</v>
      </c>
    </row>
    <row r="346" spans="2:65" s="12" customFormat="1" x14ac:dyDescent="0.2">
      <c r="B346" s="151"/>
      <c r="D346" s="152" t="s">
        <v>290</v>
      </c>
      <c r="E346" s="153" t="s">
        <v>1</v>
      </c>
      <c r="F346" s="154" t="s">
        <v>6524</v>
      </c>
      <c r="H346" s="155">
        <v>459.18599999999998</v>
      </c>
      <c r="I346" s="156"/>
      <c r="L346" s="151"/>
      <c r="M346" s="157"/>
      <c r="T346" s="158"/>
      <c r="AT346" s="153" t="s">
        <v>290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282</v>
      </c>
    </row>
    <row r="347" spans="2:65" s="13" customFormat="1" x14ac:dyDescent="0.2">
      <c r="B347" s="159"/>
      <c r="D347" s="152" t="s">
        <v>290</v>
      </c>
      <c r="E347" s="160" t="s">
        <v>1</v>
      </c>
      <c r="F347" s="161" t="s">
        <v>292</v>
      </c>
      <c r="H347" s="162">
        <v>459.18599999999998</v>
      </c>
      <c r="I347" s="163"/>
      <c r="L347" s="159"/>
      <c r="M347" s="164"/>
      <c r="T347" s="165"/>
      <c r="AT347" s="160" t="s">
        <v>290</v>
      </c>
      <c r="AU347" s="160" t="s">
        <v>85</v>
      </c>
      <c r="AV347" s="13" t="s">
        <v>288</v>
      </c>
      <c r="AW347" s="13" t="s">
        <v>32</v>
      </c>
      <c r="AX347" s="13" t="s">
        <v>83</v>
      </c>
      <c r="AY347" s="160" t="s">
        <v>282</v>
      </c>
    </row>
    <row r="348" spans="2:65" s="1" customFormat="1" ht="33" customHeight="1" x14ac:dyDescent="0.2">
      <c r="B348" s="32"/>
      <c r="C348" s="179" t="s">
        <v>703</v>
      </c>
      <c r="D348" s="179" t="s">
        <v>1020</v>
      </c>
      <c r="E348" s="180" t="s">
        <v>6414</v>
      </c>
      <c r="F348" s="181" t="s">
        <v>6415</v>
      </c>
      <c r="G348" s="182" t="s">
        <v>376</v>
      </c>
      <c r="H348" s="183">
        <v>0.45900000000000002</v>
      </c>
      <c r="I348" s="184"/>
      <c r="J348" s="185">
        <f>ROUND(I348*H348,2)</f>
        <v>0</v>
      </c>
      <c r="K348" s="186"/>
      <c r="L348" s="187"/>
      <c r="M348" s="188" t="s">
        <v>1</v>
      </c>
      <c r="N348" s="189" t="s">
        <v>41</v>
      </c>
      <c r="P348" s="147">
        <f>O348*H348</f>
        <v>0</v>
      </c>
      <c r="Q348" s="147">
        <v>1</v>
      </c>
      <c r="R348" s="147">
        <f>Q348*H348</f>
        <v>0.45900000000000002</v>
      </c>
      <c r="S348" s="147">
        <v>0</v>
      </c>
      <c r="T348" s="148">
        <f>S348*H348</f>
        <v>0</v>
      </c>
      <c r="AR348" s="149" t="s">
        <v>498</v>
      </c>
      <c r="AT348" s="149" t="s">
        <v>1020</v>
      </c>
      <c r="AU348" s="149" t="s">
        <v>85</v>
      </c>
      <c r="AY348" s="17" t="s">
        <v>282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199</v>
      </c>
      <c r="BM348" s="149" t="s">
        <v>6525</v>
      </c>
    </row>
    <row r="349" spans="2:65" s="12" customFormat="1" x14ac:dyDescent="0.2">
      <c r="B349" s="151"/>
      <c r="D349" s="152" t="s">
        <v>290</v>
      </c>
      <c r="F349" s="154" t="s">
        <v>6526</v>
      </c>
      <c r="H349" s="155">
        <v>0.45900000000000002</v>
      </c>
      <c r="I349" s="156"/>
      <c r="L349" s="151"/>
      <c r="M349" s="157"/>
      <c r="T349" s="158"/>
      <c r="AT349" s="153" t="s">
        <v>290</v>
      </c>
      <c r="AU349" s="153" t="s">
        <v>85</v>
      </c>
      <c r="AV349" s="12" t="s">
        <v>85</v>
      </c>
      <c r="AW349" s="12" t="s">
        <v>4</v>
      </c>
      <c r="AX349" s="12" t="s">
        <v>83</v>
      </c>
      <c r="AY349" s="153" t="s">
        <v>282</v>
      </c>
    </row>
    <row r="350" spans="2:65" s="1" customFormat="1" ht="24.2" customHeight="1" x14ac:dyDescent="0.2">
      <c r="B350" s="32"/>
      <c r="C350" s="137" t="s">
        <v>709</v>
      </c>
      <c r="D350" s="137" t="s">
        <v>284</v>
      </c>
      <c r="E350" s="138" t="s">
        <v>6418</v>
      </c>
      <c r="F350" s="139" t="s">
        <v>6419</v>
      </c>
      <c r="G350" s="140" t="s">
        <v>376</v>
      </c>
      <c r="H350" s="141">
        <v>0.55500000000000005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41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199</v>
      </c>
      <c r="AT350" s="149" t="s">
        <v>284</v>
      </c>
      <c r="AU350" s="149" t="s">
        <v>85</v>
      </c>
      <c r="AY350" s="17" t="s">
        <v>282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199</v>
      </c>
      <c r="BM350" s="149" t="s">
        <v>6420</v>
      </c>
    </row>
    <row r="351" spans="2:65" s="11" customFormat="1" ht="22.9" customHeight="1" x14ac:dyDescent="0.2">
      <c r="B351" s="125"/>
      <c r="D351" s="126" t="s">
        <v>75</v>
      </c>
      <c r="E351" s="135" t="s">
        <v>3231</v>
      </c>
      <c r="F351" s="135" t="s">
        <v>3232</v>
      </c>
      <c r="I351" s="128"/>
      <c r="J351" s="136">
        <f>BK351</f>
        <v>0</v>
      </c>
      <c r="L351" s="125"/>
      <c r="M351" s="130"/>
      <c r="P351" s="131">
        <f>SUM(P352:P371)</f>
        <v>0</v>
      </c>
      <c r="R351" s="131">
        <f>SUM(R352:R371)</f>
        <v>5.5944300000000002E-2</v>
      </c>
      <c r="T351" s="132">
        <f>SUM(T352:T371)</f>
        <v>0</v>
      </c>
      <c r="AR351" s="126" t="s">
        <v>85</v>
      </c>
      <c r="AT351" s="133" t="s">
        <v>75</v>
      </c>
      <c r="AU351" s="133" t="s">
        <v>83</v>
      </c>
      <c r="AY351" s="126" t="s">
        <v>282</v>
      </c>
      <c r="BK351" s="134">
        <f>SUM(BK352:BK371)</f>
        <v>0</v>
      </c>
    </row>
    <row r="352" spans="2:65" s="1" customFormat="1" ht="24.2" customHeight="1" x14ac:dyDescent="0.2">
      <c r="B352" s="32"/>
      <c r="C352" s="137" t="s">
        <v>727</v>
      </c>
      <c r="D352" s="137" t="s">
        <v>284</v>
      </c>
      <c r="E352" s="138" t="s">
        <v>3234</v>
      </c>
      <c r="F352" s="139" t="s">
        <v>3235</v>
      </c>
      <c r="G352" s="140" t="s">
        <v>287</v>
      </c>
      <c r="H352" s="141">
        <v>254.535</v>
      </c>
      <c r="I352" s="142"/>
      <c r="J352" s="143">
        <f>ROUND(I352*H352,2)</f>
        <v>0</v>
      </c>
      <c r="K352" s="144"/>
      <c r="L352" s="32"/>
      <c r="M352" s="145" t="s">
        <v>1</v>
      </c>
      <c r="N352" s="146" t="s">
        <v>41</v>
      </c>
      <c r="P352" s="147">
        <f>O352*H352</f>
        <v>0</v>
      </c>
      <c r="Q352" s="147">
        <v>1.3999999999999999E-4</v>
      </c>
      <c r="R352" s="147">
        <f>Q352*H352</f>
        <v>3.5634899999999997E-2</v>
      </c>
      <c r="S352" s="147">
        <v>0</v>
      </c>
      <c r="T352" s="148">
        <f>S352*H352</f>
        <v>0</v>
      </c>
      <c r="AR352" s="149" t="s">
        <v>199</v>
      </c>
      <c r="AT352" s="149" t="s">
        <v>284</v>
      </c>
      <c r="AU352" s="149" t="s">
        <v>85</v>
      </c>
      <c r="AY352" s="17" t="s">
        <v>282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199</v>
      </c>
      <c r="BM352" s="149" t="s">
        <v>6421</v>
      </c>
    </row>
    <row r="353" spans="2:65" s="15" customFormat="1" x14ac:dyDescent="0.2">
      <c r="B353" s="173"/>
      <c r="D353" s="152" t="s">
        <v>290</v>
      </c>
      <c r="E353" s="174" t="s">
        <v>1</v>
      </c>
      <c r="F353" s="175" t="s">
        <v>6320</v>
      </c>
      <c r="H353" s="174" t="s">
        <v>1</v>
      </c>
      <c r="I353" s="176"/>
      <c r="L353" s="173"/>
      <c r="M353" s="177"/>
      <c r="T353" s="178"/>
      <c r="AT353" s="174" t="s">
        <v>290</v>
      </c>
      <c r="AU353" s="174" t="s">
        <v>85</v>
      </c>
      <c r="AV353" s="15" t="s">
        <v>83</v>
      </c>
      <c r="AW353" s="15" t="s">
        <v>32</v>
      </c>
      <c r="AX353" s="15" t="s">
        <v>76</v>
      </c>
      <c r="AY353" s="174" t="s">
        <v>282</v>
      </c>
    </row>
    <row r="354" spans="2:65" s="12" customFormat="1" x14ac:dyDescent="0.2">
      <c r="B354" s="151"/>
      <c r="D354" s="152" t="s">
        <v>290</v>
      </c>
      <c r="E354" s="153" t="s">
        <v>1</v>
      </c>
      <c r="F354" s="154" t="s">
        <v>6527</v>
      </c>
      <c r="H354" s="155">
        <v>44.689</v>
      </c>
      <c r="I354" s="156"/>
      <c r="L354" s="151"/>
      <c r="M354" s="157"/>
      <c r="T354" s="158"/>
      <c r="AT354" s="153" t="s">
        <v>290</v>
      </c>
      <c r="AU354" s="153" t="s">
        <v>85</v>
      </c>
      <c r="AV354" s="12" t="s">
        <v>85</v>
      </c>
      <c r="AW354" s="12" t="s">
        <v>32</v>
      </c>
      <c r="AX354" s="12" t="s">
        <v>76</v>
      </c>
      <c r="AY354" s="153" t="s">
        <v>282</v>
      </c>
    </row>
    <row r="355" spans="2:65" s="14" customFormat="1" x14ac:dyDescent="0.2">
      <c r="B355" s="166"/>
      <c r="D355" s="152" t="s">
        <v>290</v>
      </c>
      <c r="E355" s="167" t="s">
        <v>1</v>
      </c>
      <c r="F355" s="168" t="s">
        <v>306</v>
      </c>
      <c r="H355" s="169">
        <v>44.689</v>
      </c>
      <c r="I355" s="170"/>
      <c r="L355" s="166"/>
      <c r="M355" s="171"/>
      <c r="T355" s="172"/>
      <c r="AT355" s="167" t="s">
        <v>290</v>
      </c>
      <c r="AU355" s="167" t="s">
        <v>85</v>
      </c>
      <c r="AV355" s="14" t="s">
        <v>105</v>
      </c>
      <c r="AW355" s="14" t="s">
        <v>32</v>
      </c>
      <c r="AX355" s="14" t="s">
        <v>76</v>
      </c>
      <c r="AY355" s="167" t="s">
        <v>282</v>
      </c>
    </row>
    <row r="356" spans="2:65" s="12" customFormat="1" x14ac:dyDescent="0.2">
      <c r="B356" s="151"/>
      <c r="D356" s="152" t="s">
        <v>290</v>
      </c>
      <c r="E356" s="153" t="s">
        <v>1</v>
      </c>
      <c r="F356" s="154" t="s">
        <v>6528</v>
      </c>
      <c r="H356" s="155">
        <v>137.886</v>
      </c>
      <c r="I356" s="156"/>
      <c r="L356" s="151"/>
      <c r="M356" s="157"/>
      <c r="T356" s="158"/>
      <c r="AT356" s="153" t="s">
        <v>290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282</v>
      </c>
    </row>
    <row r="357" spans="2:65" s="14" customFormat="1" x14ac:dyDescent="0.2">
      <c r="B357" s="166"/>
      <c r="D357" s="152" t="s">
        <v>290</v>
      </c>
      <c r="E357" s="167" t="s">
        <v>1</v>
      </c>
      <c r="F357" s="168" t="s">
        <v>306</v>
      </c>
      <c r="H357" s="169">
        <v>137.886</v>
      </c>
      <c r="I357" s="170"/>
      <c r="L357" s="166"/>
      <c r="M357" s="171"/>
      <c r="T357" s="172"/>
      <c r="AT357" s="167" t="s">
        <v>290</v>
      </c>
      <c r="AU357" s="167" t="s">
        <v>85</v>
      </c>
      <c r="AV357" s="14" t="s">
        <v>105</v>
      </c>
      <c r="AW357" s="14" t="s">
        <v>32</v>
      </c>
      <c r="AX357" s="14" t="s">
        <v>76</v>
      </c>
      <c r="AY357" s="167" t="s">
        <v>282</v>
      </c>
    </row>
    <row r="358" spans="2:65" s="15" customFormat="1" x14ac:dyDescent="0.2">
      <c r="B358" s="173"/>
      <c r="D358" s="152" t="s">
        <v>290</v>
      </c>
      <c r="E358" s="174" t="s">
        <v>1</v>
      </c>
      <c r="F358" s="175" t="s">
        <v>6308</v>
      </c>
      <c r="H358" s="174" t="s">
        <v>1</v>
      </c>
      <c r="I358" s="176"/>
      <c r="L358" s="173"/>
      <c r="M358" s="177"/>
      <c r="T358" s="178"/>
      <c r="AT358" s="174" t="s">
        <v>290</v>
      </c>
      <c r="AU358" s="174" t="s">
        <v>85</v>
      </c>
      <c r="AV358" s="15" t="s">
        <v>83</v>
      </c>
      <c r="AW358" s="15" t="s">
        <v>32</v>
      </c>
      <c r="AX358" s="15" t="s">
        <v>76</v>
      </c>
      <c r="AY358" s="174" t="s">
        <v>282</v>
      </c>
    </row>
    <row r="359" spans="2:65" s="12" customFormat="1" x14ac:dyDescent="0.2">
      <c r="B359" s="151"/>
      <c r="D359" s="152" t="s">
        <v>290</v>
      </c>
      <c r="E359" s="153" t="s">
        <v>1</v>
      </c>
      <c r="F359" s="154" t="s">
        <v>6529</v>
      </c>
      <c r="H359" s="155">
        <v>71.959999999999994</v>
      </c>
      <c r="I359" s="156"/>
      <c r="L359" s="151"/>
      <c r="M359" s="157"/>
      <c r="T359" s="158"/>
      <c r="AT359" s="153" t="s">
        <v>290</v>
      </c>
      <c r="AU359" s="153" t="s">
        <v>85</v>
      </c>
      <c r="AV359" s="12" t="s">
        <v>85</v>
      </c>
      <c r="AW359" s="12" t="s">
        <v>32</v>
      </c>
      <c r="AX359" s="12" t="s">
        <v>76</v>
      </c>
      <c r="AY359" s="153" t="s">
        <v>282</v>
      </c>
    </row>
    <row r="360" spans="2:65" s="14" customFormat="1" x14ac:dyDescent="0.2">
      <c r="B360" s="166"/>
      <c r="D360" s="152" t="s">
        <v>290</v>
      </c>
      <c r="E360" s="167" t="s">
        <v>1</v>
      </c>
      <c r="F360" s="168" t="s">
        <v>306</v>
      </c>
      <c r="H360" s="169">
        <v>71.959999999999994</v>
      </c>
      <c r="I360" s="170"/>
      <c r="L360" s="166"/>
      <c r="M360" s="171"/>
      <c r="T360" s="172"/>
      <c r="AT360" s="167" t="s">
        <v>290</v>
      </c>
      <c r="AU360" s="167" t="s">
        <v>85</v>
      </c>
      <c r="AV360" s="14" t="s">
        <v>105</v>
      </c>
      <c r="AW360" s="14" t="s">
        <v>32</v>
      </c>
      <c r="AX360" s="14" t="s">
        <v>76</v>
      </c>
      <c r="AY360" s="167" t="s">
        <v>282</v>
      </c>
    </row>
    <row r="361" spans="2:65" s="13" customFormat="1" x14ac:dyDescent="0.2">
      <c r="B361" s="159"/>
      <c r="D361" s="152" t="s">
        <v>290</v>
      </c>
      <c r="E361" s="160" t="s">
        <v>1</v>
      </c>
      <c r="F361" s="161" t="s">
        <v>292</v>
      </c>
      <c r="H361" s="162">
        <v>254.53499999999997</v>
      </c>
      <c r="I361" s="163"/>
      <c r="L361" s="159"/>
      <c r="M361" s="164"/>
      <c r="T361" s="165"/>
      <c r="AT361" s="160" t="s">
        <v>290</v>
      </c>
      <c r="AU361" s="160" t="s">
        <v>85</v>
      </c>
      <c r="AV361" s="13" t="s">
        <v>288</v>
      </c>
      <c r="AW361" s="13" t="s">
        <v>32</v>
      </c>
      <c r="AX361" s="13" t="s">
        <v>83</v>
      </c>
      <c r="AY361" s="160" t="s">
        <v>282</v>
      </c>
    </row>
    <row r="362" spans="2:65" s="1" customFormat="1" ht="21.75" customHeight="1" x14ac:dyDescent="0.2">
      <c r="B362" s="32"/>
      <c r="C362" s="137" t="s">
        <v>736</v>
      </c>
      <c r="D362" s="137" t="s">
        <v>284</v>
      </c>
      <c r="E362" s="138" t="s">
        <v>6425</v>
      </c>
      <c r="F362" s="139" t="s">
        <v>6426</v>
      </c>
      <c r="G362" s="140" t="s">
        <v>287</v>
      </c>
      <c r="H362" s="141">
        <v>169.245</v>
      </c>
      <c r="I362" s="142"/>
      <c r="J362" s="143">
        <f>ROUND(I362*H362,2)</f>
        <v>0</v>
      </c>
      <c r="K362" s="144"/>
      <c r="L362" s="32"/>
      <c r="M362" s="145" t="s">
        <v>1</v>
      </c>
      <c r="N362" s="146" t="s">
        <v>41</v>
      </c>
      <c r="P362" s="147">
        <f>O362*H362</f>
        <v>0</v>
      </c>
      <c r="Q362" s="147">
        <v>1.2E-4</v>
      </c>
      <c r="R362" s="147">
        <f>Q362*H362</f>
        <v>2.0309400000000002E-2</v>
      </c>
      <c r="S362" s="147">
        <v>0</v>
      </c>
      <c r="T362" s="148">
        <f>S362*H362</f>
        <v>0</v>
      </c>
      <c r="AR362" s="149" t="s">
        <v>199</v>
      </c>
      <c r="AT362" s="149" t="s">
        <v>284</v>
      </c>
      <c r="AU362" s="149" t="s">
        <v>85</v>
      </c>
      <c r="AY362" s="17" t="s">
        <v>282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199</v>
      </c>
      <c r="BM362" s="149" t="s">
        <v>6427</v>
      </c>
    </row>
    <row r="363" spans="2:65" s="15" customFormat="1" x14ac:dyDescent="0.2">
      <c r="B363" s="173"/>
      <c r="D363" s="152" t="s">
        <v>290</v>
      </c>
      <c r="E363" s="174" t="s">
        <v>1</v>
      </c>
      <c r="F363" s="175" t="s">
        <v>6320</v>
      </c>
      <c r="H363" s="174" t="s">
        <v>1</v>
      </c>
      <c r="I363" s="176"/>
      <c r="L363" s="173"/>
      <c r="M363" s="177"/>
      <c r="T363" s="178"/>
      <c r="AT363" s="174" t="s">
        <v>290</v>
      </c>
      <c r="AU363" s="174" t="s">
        <v>85</v>
      </c>
      <c r="AV363" s="15" t="s">
        <v>83</v>
      </c>
      <c r="AW363" s="15" t="s">
        <v>32</v>
      </c>
      <c r="AX363" s="15" t="s">
        <v>76</v>
      </c>
      <c r="AY363" s="174" t="s">
        <v>282</v>
      </c>
    </row>
    <row r="364" spans="2:65" s="12" customFormat="1" x14ac:dyDescent="0.2">
      <c r="B364" s="151"/>
      <c r="D364" s="152" t="s">
        <v>290</v>
      </c>
      <c r="E364" s="153" t="s">
        <v>1</v>
      </c>
      <c r="F364" s="154" t="s">
        <v>6530</v>
      </c>
      <c r="H364" s="155">
        <v>39.832000000000001</v>
      </c>
      <c r="I364" s="156"/>
      <c r="L364" s="151"/>
      <c r="M364" s="157"/>
      <c r="T364" s="158"/>
      <c r="AT364" s="153" t="s">
        <v>290</v>
      </c>
      <c r="AU364" s="153" t="s">
        <v>85</v>
      </c>
      <c r="AV364" s="12" t="s">
        <v>85</v>
      </c>
      <c r="AW364" s="12" t="s">
        <v>32</v>
      </c>
      <c r="AX364" s="12" t="s">
        <v>76</v>
      </c>
      <c r="AY364" s="153" t="s">
        <v>282</v>
      </c>
    </row>
    <row r="365" spans="2:65" s="14" customFormat="1" x14ac:dyDescent="0.2">
      <c r="B365" s="166"/>
      <c r="D365" s="152" t="s">
        <v>290</v>
      </c>
      <c r="E365" s="167" t="s">
        <v>1</v>
      </c>
      <c r="F365" s="168" t="s">
        <v>306</v>
      </c>
      <c r="H365" s="169">
        <v>39.832000000000001</v>
      </c>
      <c r="I365" s="170"/>
      <c r="L365" s="166"/>
      <c r="M365" s="171"/>
      <c r="T365" s="172"/>
      <c r="AT365" s="167" t="s">
        <v>290</v>
      </c>
      <c r="AU365" s="167" t="s">
        <v>85</v>
      </c>
      <c r="AV365" s="14" t="s">
        <v>105</v>
      </c>
      <c r="AW365" s="14" t="s">
        <v>32</v>
      </c>
      <c r="AX365" s="14" t="s">
        <v>76</v>
      </c>
      <c r="AY365" s="167" t="s">
        <v>282</v>
      </c>
    </row>
    <row r="366" spans="2:65" s="12" customFormat="1" x14ac:dyDescent="0.2">
      <c r="B366" s="151"/>
      <c r="D366" s="152" t="s">
        <v>290</v>
      </c>
      <c r="E366" s="153" t="s">
        <v>1</v>
      </c>
      <c r="F366" s="154" t="s">
        <v>6492</v>
      </c>
      <c r="H366" s="155">
        <v>57.453000000000003</v>
      </c>
      <c r="I366" s="156"/>
      <c r="L366" s="151"/>
      <c r="M366" s="157"/>
      <c r="T366" s="158"/>
      <c r="AT366" s="153" t="s">
        <v>290</v>
      </c>
      <c r="AU366" s="153" t="s">
        <v>85</v>
      </c>
      <c r="AV366" s="12" t="s">
        <v>85</v>
      </c>
      <c r="AW366" s="12" t="s">
        <v>32</v>
      </c>
      <c r="AX366" s="12" t="s">
        <v>76</v>
      </c>
      <c r="AY366" s="153" t="s">
        <v>282</v>
      </c>
    </row>
    <row r="367" spans="2:65" s="14" customFormat="1" x14ac:dyDescent="0.2">
      <c r="B367" s="166"/>
      <c r="D367" s="152" t="s">
        <v>290</v>
      </c>
      <c r="E367" s="167" t="s">
        <v>1</v>
      </c>
      <c r="F367" s="168" t="s">
        <v>306</v>
      </c>
      <c r="H367" s="169">
        <v>57.453000000000003</v>
      </c>
      <c r="I367" s="170"/>
      <c r="L367" s="166"/>
      <c r="M367" s="171"/>
      <c r="T367" s="172"/>
      <c r="AT367" s="167" t="s">
        <v>290</v>
      </c>
      <c r="AU367" s="167" t="s">
        <v>85</v>
      </c>
      <c r="AV367" s="14" t="s">
        <v>105</v>
      </c>
      <c r="AW367" s="14" t="s">
        <v>32</v>
      </c>
      <c r="AX367" s="14" t="s">
        <v>76</v>
      </c>
      <c r="AY367" s="167" t="s">
        <v>282</v>
      </c>
    </row>
    <row r="368" spans="2:65" s="15" customFormat="1" x14ac:dyDescent="0.2">
      <c r="B368" s="173"/>
      <c r="D368" s="152" t="s">
        <v>290</v>
      </c>
      <c r="E368" s="174" t="s">
        <v>1</v>
      </c>
      <c r="F368" s="175" t="s">
        <v>6308</v>
      </c>
      <c r="H368" s="174" t="s">
        <v>1</v>
      </c>
      <c r="I368" s="176"/>
      <c r="L368" s="173"/>
      <c r="M368" s="177"/>
      <c r="T368" s="178"/>
      <c r="AT368" s="174" t="s">
        <v>290</v>
      </c>
      <c r="AU368" s="174" t="s">
        <v>85</v>
      </c>
      <c r="AV368" s="15" t="s">
        <v>83</v>
      </c>
      <c r="AW368" s="15" t="s">
        <v>32</v>
      </c>
      <c r="AX368" s="15" t="s">
        <v>76</v>
      </c>
      <c r="AY368" s="174" t="s">
        <v>282</v>
      </c>
    </row>
    <row r="369" spans="2:51" s="12" customFormat="1" x14ac:dyDescent="0.2">
      <c r="B369" s="151"/>
      <c r="D369" s="152" t="s">
        <v>290</v>
      </c>
      <c r="E369" s="153" t="s">
        <v>1</v>
      </c>
      <c r="F369" s="154" t="s">
        <v>6529</v>
      </c>
      <c r="H369" s="155">
        <v>71.959999999999994</v>
      </c>
      <c r="I369" s="156"/>
      <c r="L369" s="151"/>
      <c r="M369" s="157"/>
      <c r="T369" s="158"/>
      <c r="AT369" s="153" t="s">
        <v>290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282</v>
      </c>
    </row>
    <row r="370" spans="2:51" s="14" customFormat="1" x14ac:dyDescent="0.2">
      <c r="B370" s="166"/>
      <c r="D370" s="152" t="s">
        <v>290</v>
      </c>
      <c r="E370" s="167" t="s">
        <v>1</v>
      </c>
      <c r="F370" s="168" t="s">
        <v>306</v>
      </c>
      <c r="H370" s="169">
        <v>71.959999999999994</v>
      </c>
      <c r="I370" s="170"/>
      <c r="L370" s="166"/>
      <c r="M370" s="171"/>
      <c r="T370" s="172"/>
      <c r="AT370" s="167" t="s">
        <v>290</v>
      </c>
      <c r="AU370" s="167" t="s">
        <v>85</v>
      </c>
      <c r="AV370" s="14" t="s">
        <v>105</v>
      </c>
      <c r="AW370" s="14" t="s">
        <v>32</v>
      </c>
      <c r="AX370" s="14" t="s">
        <v>76</v>
      </c>
      <c r="AY370" s="167" t="s">
        <v>282</v>
      </c>
    </row>
    <row r="371" spans="2:51" s="13" customFormat="1" x14ac:dyDescent="0.2">
      <c r="B371" s="159"/>
      <c r="D371" s="152" t="s">
        <v>290</v>
      </c>
      <c r="E371" s="160" t="s">
        <v>1</v>
      </c>
      <c r="F371" s="161" t="s">
        <v>292</v>
      </c>
      <c r="H371" s="162">
        <v>169.245</v>
      </c>
      <c r="I371" s="163"/>
      <c r="L371" s="159"/>
      <c r="M371" s="190"/>
      <c r="N371" s="191"/>
      <c r="O371" s="191"/>
      <c r="P371" s="191"/>
      <c r="Q371" s="191"/>
      <c r="R371" s="191"/>
      <c r="S371" s="191"/>
      <c r="T371" s="192"/>
      <c r="AT371" s="160" t="s">
        <v>290</v>
      </c>
      <c r="AU371" s="160" t="s">
        <v>85</v>
      </c>
      <c r="AV371" s="13" t="s">
        <v>288</v>
      </c>
      <c r="AW371" s="13" t="s">
        <v>32</v>
      </c>
      <c r="AX371" s="13" t="s">
        <v>83</v>
      </c>
      <c r="AY371" s="160" t="s">
        <v>282</v>
      </c>
    </row>
    <row r="372" spans="2:51" s="1" customFormat="1" ht="6.95" customHeight="1" x14ac:dyDescent="0.2">
      <c r="B372" s="44"/>
      <c r="C372" s="45"/>
      <c r="D372" s="45"/>
      <c r="E372" s="45"/>
      <c r="F372" s="45"/>
      <c r="G372" s="45"/>
      <c r="H372" s="45"/>
      <c r="I372" s="45"/>
      <c r="J372" s="45"/>
      <c r="K372" s="45"/>
      <c r="L372" s="32"/>
    </row>
  </sheetData>
  <sheetProtection algorithmName="SHA-512" hashValue="KrrOy2qMor2dweiCG0FXTvnkJhCYArBWJ7Mwo5Pw+M9UaAp8oLTBOS3vuLfkvyxzCVoe2xhaefyC8Q1ZkyAHvA==" saltValue="o7QQPe5igFgByqPGqy+OdP7ggA5H6ZrlPfPG+S5rdjrvuyMLzHVlzYj1qDBDta59fpnUZ8upMQKhE+QnPsFGcQ==" spinCount="100000" sheet="1" objects="1" scenarios="1" formatColumns="0" formatRows="0" autoFilter="0"/>
  <autoFilter ref="C133:K37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163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6531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ROUND(J127,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ROUND((SUM(BE127:BE207)),  2)</f>
        <v>0</v>
      </c>
      <c r="I35" s="96">
        <v>0.21</v>
      </c>
      <c r="J35" s="86">
        <f>ROUND(((SUM(BE127:BE207))*I35),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ROUND((SUM(BF127:BF207)),  2)</f>
        <v>0</v>
      </c>
      <c r="I36" s="96">
        <v>0.15</v>
      </c>
      <c r="J36" s="86">
        <f>ROUND(((SUM(BF127:BF207))*I36),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ROUND((SUM(BG127:BG207)),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ROUND((SUM(BH127:BH207)),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ROUND((SUM(BI127:BI207)),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02c - Oplocení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J127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 x14ac:dyDescent="0.2">
      <c r="B101" s="112"/>
      <c r="D101" s="113" t="s">
        <v>237</v>
      </c>
      <c r="E101" s="114"/>
      <c r="F101" s="114"/>
      <c r="G101" s="114"/>
      <c r="H101" s="114"/>
      <c r="I101" s="114"/>
      <c r="J101" s="115">
        <f>J153</f>
        <v>0</v>
      </c>
      <c r="L101" s="112"/>
    </row>
    <row r="102" spans="2:47" s="9" customFormat="1" ht="19.899999999999999" customHeight="1" x14ac:dyDescent="0.2">
      <c r="B102" s="112"/>
      <c r="D102" s="113" t="s">
        <v>238</v>
      </c>
      <c r="E102" s="114"/>
      <c r="F102" s="114"/>
      <c r="G102" s="114"/>
      <c r="H102" s="114"/>
      <c r="I102" s="114"/>
      <c r="J102" s="115">
        <f>J163</f>
        <v>0</v>
      </c>
      <c r="L102" s="112"/>
    </row>
    <row r="103" spans="2:47" s="9" customFormat="1" ht="19.899999999999999" customHeight="1" x14ac:dyDescent="0.2">
      <c r="B103" s="112"/>
      <c r="D103" s="113" t="s">
        <v>243</v>
      </c>
      <c r="E103" s="114"/>
      <c r="F103" s="114"/>
      <c r="G103" s="114"/>
      <c r="H103" s="114"/>
      <c r="I103" s="114"/>
      <c r="J103" s="115">
        <f>J200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J202</f>
        <v>0</v>
      </c>
      <c r="L104" s="108"/>
    </row>
    <row r="105" spans="2:47" s="9" customFormat="1" ht="19.899999999999999" customHeight="1" x14ac:dyDescent="0.2">
      <c r="B105" s="112"/>
      <c r="D105" s="113" t="s">
        <v>255</v>
      </c>
      <c r="E105" s="114"/>
      <c r="F105" s="114"/>
      <c r="G105" s="114"/>
      <c r="H105" s="114"/>
      <c r="I105" s="114"/>
      <c r="J105" s="115">
        <f>J203</f>
        <v>0</v>
      </c>
      <c r="L105" s="112"/>
    </row>
    <row r="106" spans="2:47" s="1" customFormat="1" ht="21.75" customHeight="1" x14ac:dyDescent="0.2">
      <c r="B106" s="32"/>
      <c r="L106" s="32"/>
    </row>
    <row r="107" spans="2:47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 x14ac:dyDescent="0.2">
      <c r="B112" s="32"/>
      <c r="C112" s="21" t="s">
        <v>267</v>
      </c>
      <c r="L112" s="32"/>
    </row>
    <row r="113" spans="2:63" s="1" customFormat="1" ht="6.95" customHeight="1" x14ac:dyDescent="0.2">
      <c r="B113" s="32"/>
      <c r="L113" s="32"/>
    </row>
    <row r="114" spans="2:63" s="1" customFormat="1" ht="12" customHeight="1" x14ac:dyDescent="0.2">
      <c r="B114" s="32"/>
      <c r="C114" s="27" t="s">
        <v>16</v>
      </c>
      <c r="L114" s="32"/>
    </row>
    <row r="115" spans="2:63" s="1" customFormat="1" ht="16.5" customHeight="1" x14ac:dyDescent="0.2">
      <c r="B115" s="32"/>
      <c r="E115" s="254" t="str">
        <f>E7</f>
        <v>MŠ Vokovická</v>
      </c>
      <c r="F115" s="255"/>
      <c r="G115" s="255"/>
      <c r="H115" s="255"/>
      <c r="L115" s="32"/>
    </row>
    <row r="116" spans="2:63" ht="12" customHeight="1" x14ac:dyDescent="0.2">
      <c r="B116" s="20"/>
      <c r="C116" s="27" t="s">
        <v>226</v>
      </c>
      <c r="L116" s="20"/>
    </row>
    <row r="117" spans="2:63" s="1" customFormat="1" ht="16.5" customHeight="1" x14ac:dyDescent="0.2">
      <c r="B117" s="32"/>
      <c r="E117" s="254" t="s">
        <v>6216</v>
      </c>
      <c r="F117" s="253"/>
      <c r="G117" s="253"/>
      <c r="H117" s="253"/>
      <c r="L117" s="32"/>
    </row>
    <row r="118" spans="2:63" s="1" customFormat="1" ht="12" customHeight="1" x14ac:dyDescent="0.2">
      <c r="B118" s="32"/>
      <c r="C118" s="27" t="s">
        <v>228</v>
      </c>
      <c r="L118" s="32"/>
    </row>
    <row r="119" spans="2:63" s="1" customFormat="1" ht="16.5" customHeight="1" x14ac:dyDescent="0.2">
      <c r="B119" s="32"/>
      <c r="E119" s="231" t="str">
        <f>E11</f>
        <v>02c - Oplocení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F14</f>
        <v>Vokovice, p.č. 1281/256, 1281/257</v>
      </c>
      <c r="I121" s="27" t="s">
        <v>22</v>
      </c>
      <c r="J121" s="52" t="str">
        <f>IF(J14="","",J14)</f>
        <v>21. 2. 2023</v>
      </c>
      <c r="L121" s="32"/>
    </row>
    <row r="122" spans="2:63" s="1" customFormat="1" ht="6.95" customHeight="1" x14ac:dyDescent="0.2">
      <c r="B122" s="32"/>
      <c r="L122" s="32"/>
    </row>
    <row r="123" spans="2:63" s="1" customFormat="1" ht="25.7" customHeight="1" x14ac:dyDescent="0.2">
      <c r="B123" s="32"/>
      <c r="C123" s="27" t="s">
        <v>24</v>
      </c>
      <c r="F123" s="25" t="str">
        <f>E17</f>
        <v>Městská část Praha 6, Čs. Armády 601/23</v>
      </c>
      <c r="I123" s="27" t="s">
        <v>30</v>
      </c>
      <c r="J123" s="30" t="str">
        <f>E23</f>
        <v>ra15 a.s., ATELIER SEVER s.r.o.</v>
      </c>
      <c r="L123" s="32"/>
    </row>
    <row r="124" spans="2:63" s="1" customFormat="1" ht="15.2" customHeight="1" x14ac:dyDescent="0.2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Ecoten s.r.o.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268</v>
      </c>
      <c r="D126" s="118" t="s">
        <v>61</v>
      </c>
      <c r="E126" s="118" t="s">
        <v>57</v>
      </c>
      <c r="F126" s="118" t="s">
        <v>58</v>
      </c>
      <c r="G126" s="118" t="s">
        <v>269</v>
      </c>
      <c r="H126" s="118" t="s">
        <v>270</v>
      </c>
      <c r="I126" s="118" t="s">
        <v>271</v>
      </c>
      <c r="J126" s="119" t="s">
        <v>232</v>
      </c>
      <c r="K126" s="120" t="s">
        <v>272</v>
      </c>
      <c r="L126" s="116"/>
      <c r="M126" s="59" t="s">
        <v>1</v>
      </c>
      <c r="N126" s="60" t="s">
        <v>40</v>
      </c>
      <c r="O126" s="60" t="s">
        <v>273</v>
      </c>
      <c r="P126" s="60" t="s">
        <v>274</v>
      </c>
      <c r="Q126" s="60" t="s">
        <v>275</v>
      </c>
      <c r="R126" s="60" t="s">
        <v>276</v>
      </c>
      <c r="S126" s="60" t="s">
        <v>277</v>
      </c>
      <c r="T126" s="61" t="s">
        <v>278</v>
      </c>
    </row>
    <row r="127" spans="2:63" s="1" customFormat="1" ht="22.9" customHeight="1" x14ac:dyDescent="0.25">
      <c r="B127" s="32"/>
      <c r="C127" s="64" t="s">
        <v>279</v>
      </c>
      <c r="J127" s="121">
        <f>BK127</f>
        <v>0</v>
      </c>
      <c r="L127" s="32"/>
      <c r="M127" s="62"/>
      <c r="N127" s="53"/>
      <c r="O127" s="53"/>
      <c r="P127" s="122">
        <f>P128+P202</f>
        <v>0</v>
      </c>
      <c r="Q127" s="53"/>
      <c r="R127" s="122">
        <f>R128+R202</f>
        <v>22.476763449999996</v>
      </c>
      <c r="S127" s="53"/>
      <c r="T127" s="123">
        <f>T128+T202</f>
        <v>0</v>
      </c>
      <c r="AT127" s="17" t="s">
        <v>75</v>
      </c>
      <c r="AU127" s="17" t="s">
        <v>234</v>
      </c>
      <c r="BK127" s="124">
        <f>BK128+BK202</f>
        <v>0</v>
      </c>
    </row>
    <row r="128" spans="2:63" s="11" customFormat="1" ht="25.9" customHeight="1" x14ac:dyDescent="0.2">
      <c r="B128" s="125"/>
      <c r="D128" s="126" t="s">
        <v>75</v>
      </c>
      <c r="E128" s="127" t="s">
        <v>280</v>
      </c>
      <c r="F128" s="127" t="s">
        <v>281</v>
      </c>
      <c r="I128" s="128"/>
      <c r="J128" s="129">
        <f>BK128</f>
        <v>0</v>
      </c>
      <c r="L128" s="125"/>
      <c r="M128" s="130"/>
      <c r="P128" s="131">
        <f>P129+P153+P163+P200</f>
        <v>0</v>
      </c>
      <c r="R128" s="131">
        <f>R129+R153+R163+R200</f>
        <v>22.383563449999997</v>
      </c>
      <c r="T128" s="132">
        <f>T129+T153+T163+T200</f>
        <v>0</v>
      </c>
      <c r="AR128" s="126" t="s">
        <v>83</v>
      </c>
      <c r="AT128" s="133" t="s">
        <v>75</v>
      </c>
      <c r="AU128" s="133" t="s">
        <v>76</v>
      </c>
      <c r="AY128" s="126" t="s">
        <v>282</v>
      </c>
      <c r="BK128" s="134">
        <f>BK129+BK153+BK163+BK200</f>
        <v>0</v>
      </c>
    </row>
    <row r="129" spans="2:65" s="11" customFormat="1" ht="22.9" customHeight="1" x14ac:dyDescent="0.2">
      <c r="B129" s="125"/>
      <c r="D129" s="126" t="s">
        <v>75</v>
      </c>
      <c r="E129" s="135" t="s">
        <v>83</v>
      </c>
      <c r="F129" s="135" t="s">
        <v>283</v>
      </c>
      <c r="I129" s="128"/>
      <c r="J129" s="136">
        <f>BK129</f>
        <v>0</v>
      </c>
      <c r="L129" s="125"/>
      <c r="M129" s="130"/>
      <c r="P129" s="131">
        <f>SUM(P130:P152)</f>
        <v>0</v>
      </c>
      <c r="R129" s="131">
        <f>SUM(R130:R152)</f>
        <v>0</v>
      </c>
      <c r="T129" s="132">
        <f>SUM(T130:T152)</f>
        <v>0</v>
      </c>
      <c r="AR129" s="126" t="s">
        <v>83</v>
      </c>
      <c r="AT129" s="133" t="s">
        <v>75</v>
      </c>
      <c r="AU129" s="133" t="s">
        <v>83</v>
      </c>
      <c r="AY129" s="126" t="s">
        <v>282</v>
      </c>
      <c r="BK129" s="134">
        <f>SUM(BK130:BK152)</f>
        <v>0</v>
      </c>
    </row>
    <row r="130" spans="2:65" s="1" customFormat="1" ht="24.2" customHeight="1" x14ac:dyDescent="0.2">
      <c r="B130" s="32"/>
      <c r="C130" s="137" t="s">
        <v>83</v>
      </c>
      <c r="D130" s="137" t="s">
        <v>284</v>
      </c>
      <c r="E130" s="138" t="s">
        <v>6532</v>
      </c>
      <c r="F130" s="139" t="s">
        <v>6533</v>
      </c>
      <c r="G130" s="140" t="s">
        <v>471</v>
      </c>
      <c r="H130" s="141">
        <v>65.55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288</v>
      </c>
      <c r="AT130" s="149" t="s">
        <v>284</v>
      </c>
      <c r="AU130" s="149" t="s">
        <v>85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288</v>
      </c>
      <c r="BM130" s="149" t="s">
        <v>6534</v>
      </c>
    </row>
    <row r="131" spans="2:65" s="12" customFormat="1" x14ac:dyDescent="0.2">
      <c r="B131" s="151"/>
      <c r="D131" s="152" t="s">
        <v>290</v>
      </c>
      <c r="E131" s="153" t="s">
        <v>1</v>
      </c>
      <c r="F131" s="154" t="s">
        <v>6535</v>
      </c>
      <c r="H131" s="155">
        <v>62.7</v>
      </c>
      <c r="I131" s="156"/>
      <c r="L131" s="151"/>
      <c r="M131" s="157"/>
      <c r="T131" s="158"/>
      <c r="AT131" s="153" t="s">
        <v>290</v>
      </c>
      <c r="AU131" s="153" t="s">
        <v>85</v>
      </c>
      <c r="AV131" s="12" t="s">
        <v>85</v>
      </c>
      <c r="AW131" s="12" t="s">
        <v>32</v>
      </c>
      <c r="AX131" s="12" t="s">
        <v>76</v>
      </c>
      <c r="AY131" s="153" t="s">
        <v>282</v>
      </c>
    </row>
    <row r="132" spans="2:65" s="12" customFormat="1" x14ac:dyDescent="0.2">
      <c r="B132" s="151"/>
      <c r="D132" s="152" t="s">
        <v>290</v>
      </c>
      <c r="E132" s="153" t="s">
        <v>1</v>
      </c>
      <c r="F132" s="154" t="s">
        <v>6536</v>
      </c>
      <c r="H132" s="155">
        <v>2.85</v>
      </c>
      <c r="I132" s="156"/>
      <c r="L132" s="151"/>
      <c r="M132" s="157"/>
      <c r="T132" s="158"/>
      <c r="AT132" s="153" t="s">
        <v>290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282</v>
      </c>
    </row>
    <row r="133" spans="2:65" s="13" customFormat="1" x14ac:dyDescent="0.2">
      <c r="B133" s="159"/>
      <c r="D133" s="152" t="s">
        <v>290</v>
      </c>
      <c r="E133" s="160" t="s">
        <v>1</v>
      </c>
      <c r="F133" s="161" t="s">
        <v>292</v>
      </c>
      <c r="H133" s="162">
        <v>65.55</v>
      </c>
      <c r="I133" s="163"/>
      <c r="L133" s="159"/>
      <c r="M133" s="164"/>
      <c r="T133" s="165"/>
      <c r="AT133" s="160" t="s">
        <v>290</v>
      </c>
      <c r="AU133" s="160" t="s">
        <v>85</v>
      </c>
      <c r="AV133" s="13" t="s">
        <v>288</v>
      </c>
      <c r="AW133" s="13" t="s">
        <v>32</v>
      </c>
      <c r="AX133" s="13" t="s">
        <v>83</v>
      </c>
      <c r="AY133" s="160" t="s">
        <v>282</v>
      </c>
    </row>
    <row r="134" spans="2:65" s="1" customFormat="1" ht="33" customHeight="1" x14ac:dyDescent="0.2">
      <c r="B134" s="32"/>
      <c r="C134" s="137" t="s">
        <v>85</v>
      </c>
      <c r="D134" s="137" t="s">
        <v>284</v>
      </c>
      <c r="E134" s="138" t="s">
        <v>6222</v>
      </c>
      <c r="F134" s="139" t="s">
        <v>6223</v>
      </c>
      <c r="G134" s="140" t="s">
        <v>295</v>
      </c>
      <c r="H134" s="141">
        <v>0.61799999999999999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288</v>
      </c>
      <c r="AT134" s="149" t="s">
        <v>284</v>
      </c>
      <c r="AU134" s="149" t="s">
        <v>85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288</v>
      </c>
      <c r="BM134" s="149" t="s">
        <v>6537</v>
      </c>
    </row>
    <row r="135" spans="2:65" s="12" customFormat="1" x14ac:dyDescent="0.2">
      <c r="B135" s="151"/>
      <c r="D135" s="152" t="s">
        <v>290</v>
      </c>
      <c r="E135" s="153" t="s">
        <v>1</v>
      </c>
      <c r="F135" s="154" t="s">
        <v>6538</v>
      </c>
      <c r="H135" s="155">
        <v>0.61799999999999999</v>
      </c>
      <c r="I135" s="156"/>
      <c r="L135" s="151"/>
      <c r="M135" s="157"/>
      <c r="T135" s="158"/>
      <c r="AT135" s="153" t="s">
        <v>290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282</v>
      </c>
    </row>
    <row r="136" spans="2:65" s="14" customFormat="1" x14ac:dyDescent="0.2">
      <c r="B136" s="166"/>
      <c r="D136" s="152" t="s">
        <v>290</v>
      </c>
      <c r="E136" s="167" t="s">
        <v>1</v>
      </c>
      <c r="F136" s="168" t="s">
        <v>306</v>
      </c>
      <c r="H136" s="169">
        <v>0.61799999999999999</v>
      </c>
      <c r="I136" s="170"/>
      <c r="L136" s="166"/>
      <c r="M136" s="171"/>
      <c r="T136" s="172"/>
      <c r="AT136" s="167" t="s">
        <v>290</v>
      </c>
      <c r="AU136" s="167" t="s">
        <v>85</v>
      </c>
      <c r="AV136" s="14" t="s">
        <v>105</v>
      </c>
      <c r="AW136" s="14" t="s">
        <v>32</v>
      </c>
      <c r="AX136" s="14" t="s">
        <v>76</v>
      </c>
      <c r="AY136" s="167" t="s">
        <v>282</v>
      </c>
    </row>
    <row r="137" spans="2:65" s="13" customFormat="1" x14ac:dyDescent="0.2">
      <c r="B137" s="159"/>
      <c r="D137" s="152" t="s">
        <v>290</v>
      </c>
      <c r="E137" s="160" t="s">
        <v>1</v>
      </c>
      <c r="F137" s="161" t="s">
        <v>292</v>
      </c>
      <c r="H137" s="162">
        <v>0.61799999999999999</v>
      </c>
      <c r="I137" s="163"/>
      <c r="L137" s="159"/>
      <c r="M137" s="164"/>
      <c r="T137" s="165"/>
      <c r="AT137" s="160" t="s">
        <v>290</v>
      </c>
      <c r="AU137" s="160" t="s">
        <v>85</v>
      </c>
      <c r="AV137" s="13" t="s">
        <v>288</v>
      </c>
      <c r="AW137" s="13" t="s">
        <v>32</v>
      </c>
      <c r="AX137" s="13" t="s">
        <v>83</v>
      </c>
      <c r="AY137" s="160" t="s">
        <v>282</v>
      </c>
    </row>
    <row r="138" spans="2:65" s="1" customFormat="1" ht="37.9" customHeight="1" x14ac:dyDescent="0.2">
      <c r="B138" s="32"/>
      <c r="C138" s="137" t="s">
        <v>105</v>
      </c>
      <c r="D138" s="137" t="s">
        <v>284</v>
      </c>
      <c r="E138" s="138" t="s">
        <v>344</v>
      </c>
      <c r="F138" s="139" t="s">
        <v>345</v>
      </c>
      <c r="G138" s="140" t="s">
        <v>295</v>
      </c>
      <c r="H138" s="141">
        <v>3.5430000000000001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6539</v>
      </c>
    </row>
    <row r="139" spans="2:65" s="12" customFormat="1" x14ac:dyDescent="0.2">
      <c r="B139" s="151"/>
      <c r="D139" s="152" t="s">
        <v>290</v>
      </c>
      <c r="E139" s="153" t="s">
        <v>1</v>
      </c>
      <c r="F139" s="154" t="s">
        <v>6540</v>
      </c>
      <c r="H139" s="155">
        <v>2.9249999999999998</v>
      </c>
      <c r="I139" s="156"/>
      <c r="L139" s="151"/>
      <c r="M139" s="157"/>
      <c r="T139" s="158"/>
      <c r="AT139" s="153" t="s">
        <v>290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282</v>
      </c>
    </row>
    <row r="140" spans="2:65" s="12" customFormat="1" x14ac:dyDescent="0.2">
      <c r="B140" s="151"/>
      <c r="D140" s="152" t="s">
        <v>290</v>
      </c>
      <c r="E140" s="153" t="s">
        <v>1</v>
      </c>
      <c r="F140" s="154" t="s">
        <v>6541</v>
      </c>
      <c r="H140" s="155">
        <v>0.61799999999999999</v>
      </c>
      <c r="I140" s="156"/>
      <c r="L140" s="151"/>
      <c r="M140" s="157"/>
      <c r="T140" s="158"/>
      <c r="AT140" s="153" t="s">
        <v>290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282</v>
      </c>
    </row>
    <row r="141" spans="2:65" s="13" customFormat="1" x14ac:dyDescent="0.2">
      <c r="B141" s="159"/>
      <c r="D141" s="152" t="s">
        <v>290</v>
      </c>
      <c r="E141" s="160" t="s">
        <v>1</v>
      </c>
      <c r="F141" s="161" t="s">
        <v>292</v>
      </c>
      <c r="H141" s="162">
        <v>3.5429999999999997</v>
      </c>
      <c r="I141" s="163"/>
      <c r="L141" s="159"/>
      <c r="M141" s="164"/>
      <c r="T141" s="165"/>
      <c r="AT141" s="160" t="s">
        <v>290</v>
      </c>
      <c r="AU141" s="160" t="s">
        <v>85</v>
      </c>
      <c r="AV141" s="13" t="s">
        <v>288</v>
      </c>
      <c r="AW141" s="13" t="s">
        <v>32</v>
      </c>
      <c r="AX141" s="13" t="s">
        <v>83</v>
      </c>
      <c r="AY141" s="160" t="s">
        <v>282</v>
      </c>
    </row>
    <row r="142" spans="2:65" s="1" customFormat="1" ht="24.2" customHeight="1" x14ac:dyDescent="0.2">
      <c r="B142" s="32"/>
      <c r="C142" s="137" t="s">
        <v>288</v>
      </c>
      <c r="D142" s="137" t="s">
        <v>284</v>
      </c>
      <c r="E142" s="138" t="s">
        <v>6542</v>
      </c>
      <c r="F142" s="139" t="s">
        <v>6543</v>
      </c>
      <c r="G142" s="140" t="s">
        <v>295</v>
      </c>
      <c r="H142" s="141">
        <v>2.9249999999999998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288</v>
      </c>
      <c r="AT142" s="149" t="s">
        <v>284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288</v>
      </c>
      <c r="BM142" s="149" t="s">
        <v>6544</v>
      </c>
    </row>
    <row r="143" spans="2:65" s="12" customFormat="1" x14ac:dyDescent="0.2">
      <c r="B143" s="151"/>
      <c r="D143" s="152" t="s">
        <v>290</v>
      </c>
      <c r="E143" s="153" t="s">
        <v>1</v>
      </c>
      <c r="F143" s="154" t="s">
        <v>6545</v>
      </c>
      <c r="H143" s="155">
        <v>2.9249999999999998</v>
      </c>
      <c r="I143" s="156"/>
      <c r="L143" s="151"/>
      <c r="M143" s="157"/>
      <c r="T143" s="158"/>
      <c r="AT143" s="153" t="s">
        <v>290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282</v>
      </c>
    </row>
    <row r="144" spans="2:65" s="14" customFormat="1" x14ac:dyDescent="0.2">
      <c r="B144" s="166"/>
      <c r="D144" s="152" t="s">
        <v>290</v>
      </c>
      <c r="E144" s="167" t="s">
        <v>1</v>
      </c>
      <c r="F144" s="168" t="s">
        <v>306</v>
      </c>
      <c r="H144" s="169">
        <v>2.9249999999999998</v>
      </c>
      <c r="I144" s="170"/>
      <c r="L144" s="166"/>
      <c r="M144" s="171"/>
      <c r="T144" s="172"/>
      <c r="AT144" s="167" t="s">
        <v>290</v>
      </c>
      <c r="AU144" s="167" t="s">
        <v>85</v>
      </c>
      <c r="AV144" s="14" t="s">
        <v>105</v>
      </c>
      <c r="AW144" s="14" t="s">
        <v>32</v>
      </c>
      <c r="AX144" s="14" t="s">
        <v>76</v>
      </c>
      <c r="AY144" s="167" t="s">
        <v>282</v>
      </c>
    </row>
    <row r="145" spans="2:65" s="13" customFormat="1" x14ac:dyDescent="0.2">
      <c r="B145" s="159"/>
      <c r="D145" s="152" t="s">
        <v>290</v>
      </c>
      <c r="E145" s="160" t="s">
        <v>1</v>
      </c>
      <c r="F145" s="161" t="s">
        <v>292</v>
      </c>
      <c r="H145" s="162">
        <v>2.9249999999999998</v>
      </c>
      <c r="I145" s="163"/>
      <c r="L145" s="159"/>
      <c r="M145" s="164"/>
      <c r="T145" s="165"/>
      <c r="AT145" s="160" t="s">
        <v>290</v>
      </c>
      <c r="AU145" s="160" t="s">
        <v>85</v>
      </c>
      <c r="AV145" s="13" t="s">
        <v>288</v>
      </c>
      <c r="AW145" s="13" t="s">
        <v>32</v>
      </c>
      <c r="AX145" s="13" t="s">
        <v>83</v>
      </c>
      <c r="AY145" s="160" t="s">
        <v>282</v>
      </c>
    </row>
    <row r="146" spans="2:65" s="1" customFormat="1" ht="16.5" customHeight="1" x14ac:dyDescent="0.2">
      <c r="B146" s="32"/>
      <c r="C146" s="137" t="s">
        <v>330</v>
      </c>
      <c r="D146" s="137" t="s">
        <v>284</v>
      </c>
      <c r="E146" s="138" t="s">
        <v>379</v>
      </c>
      <c r="F146" s="139" t="s">
        <v>380</v>
      </c>
      <c r="G146" s="140" t="s">
        <v>295</v>
      </c>
      <c r="H146" s="141">
        <v>3.5430000000000001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6546</v>
      </c>
    </row>
    <row r="147" spans="2:65" s="15" customFormat="1" x14ac:dyDescent="0.2">
      <c r="B147" s="173"/>
      <c r="D147" s="152" t="s">
        <v>290</v>
      </c>
      <c r="E147" s="174" t="s">
        <v>1</v>
      </c>
      <c r="F147" s="175" t="s">
        <v>382</v>
      </c>
      <c r="H147" s="174" t="s">
        <v>1</v>
      </c>
      <c r="I147" s="176"/>
      <c r="L147" s="173"/>
      <c r="M147" s="177"/>
      <c r="T147" s="178"/>
      <c r="AT147" s="174" t="s">
        <v>290</v>
      </c>
      <c r="AU147" s="174" t="s">
        <v>85</v>
      </c>
      <c r="AV147" s="15" t="s">
        <v>83</v>
      </c>
      <c r="AW147" s="15" t="s">
        <v>32</v>
      </c>
      <c r="AX147" s="15" t="s">
        <v>76</v>
      </c>
      <c r="AY147" s="174" t="s">
        <v>282</v>
      </c>
    </row>
    <row r="148" spans="2:65" s="12" customFormat="1" x14ac:dyDescent="0.2">
      <c r="B148" s="151"/>
      <c r="D148" s="152" t="s">
        <v>290</v>
      </c>
      <c r="E148" s="153" t="s">
        <v>1</v>
      </c>
      <c r="F148" s="154" t="s">
        <v>6547</v>
      </c>
      <c r="H148" s="155">
        <v>3.5430000000000001</v>
      </c>
      <c r="I148" s="156"/>
      <c r="L148" s="151"/>
      <c r="M148" s="157"/>
      <c r="T148" s="158"/>
      <c r="AT148" s="153" t="s">
        <v>290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282</v>
      </c>
    </row>
    <row r="149" spans="2:65" s="13" customFormat="1" x14ac:dyDescent="0.2">
      <c r="B149" s="159"/>
      <c r="D149" s="152" t="s">
        <v>290</v>
      </c>
      <c r="E149" s="160" t="s">
        <v>1</v>
      </c>
      <c r="F149" s="161" t="s">
        <v>292</v>
      </c>
      <c r="H149" s="162">
        <v>3.5430000000000001</v>
      </c>
      <c r="I149" s="163"/>
      <c r="L149" s="159"/>
      <c r="M149" s="164"/>
      <c r="T149" s="165"/>
      <c r="AT149" s="160" t="s">
        <v>290</v>
      </c>
      <c r="AU149" s="160" t="s">
        <v>85</v>
      </c>
      <c r="AV149" s="13" t="s">
        <v>288</v>
      </c>
      <c r="AW149" s="13" t="s">
        <v>32</v>
      </c>
      <c r="AX149" s="13" t="s">
        <v>83</v>
      </c>
      <c r="AY149" s="160" t="s">
        <v>282</v>
      </c>
    </row>
    <row r="150" spans="2:65" s="1" customFormat="1" ht="24.2" customHeight="1" x14ac:dyDescent="0.2">
      <c r="B150" s="32"/>
      <c r="C150" s="137" t="s">
        <v>338</v>
      </c>
      <c r="D150" s="137" t="s">
        <v>284</v>
      </c>
      <c r="E150" s="138" t="s">
        <v>6548</v>
      </c>
      <c r="F150" s="139" t="s">
        <v>6549</v>
      </c>
      <c r="G150" s="140" t="s">
        <v>295</v>
      </c>
      <c r="H150" s="141">
        <v>1.706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288</v>
      </c>
      <c r="AT150" s="149" t="s">
        <v>284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288</v>
      </c>
      <c r="BM150" s="149" t="s">
        <v>6550</v>
      </c>
    </row>
    <row r="151" spans="2:65" s="12" customFormat="1" x14ac:dyDescent="0.2">
      <c r="B151" s="151"/>
      <c r="D151" s="152" t="s">
        <v>290</v>
      </c>
      <c r="E151" s="153" t="s">
        <v>1</v>
      </c>
      <c r="F151" s="154" t="s">
        <v>6551</v>
      </c>
      <c r="H151" s="155">
        <v>1.706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282</v>
      </c>
    </row>
    <row r="152" spans="2:65" s="13" customFormat="1" x14ac:dyDescent="0.2">
      <c r="B152" s="159"/>
      <c r="D152" s="152" t="s">
        <v>290</v>
      </c>
      <c r="E152" s="160" t="s">
        <v>1</v>
      </c>
      <c r="F152" s="161" t="s">
        <v>292</v>
      </c>
      <c r="H152" s="162">
        <v>1.706</v>
      </c>
      <c r="I152" s="163"/>
      <c r="L152" s="159"/>
      <c r="M152" s="164"/>
      <c r="T152" s="165"/>
      <c r="AT152" s="160" t="s">
        <v>290</v>
      </c>
      <c r="AU152" s="160" t="s">
        <v>85</v>
      </c>
      <c r="AV152" s="13" t="s">
        <v>288</v>
      </c>
      <c r="AW152" s="13" t="s">
        <v>32</v>
      </c>
      <c r="AX152" s="13" t="s">
        <v>83</v>
      </c>
      <c r="AY152" s="160" t="s">
        <v>282</v>
      </c>
    </row>
    <row r="153" spans="2:65" s="11" customFormat="1" ht="22.9" customHeight="1" x14ac:dyDescent="0.2">
      <c r="B153" s="125"/>
      <c r="D153" s="126" t="s">
        <v>75</v>
      </c>
      <c r="E153" s="135" t="s">
        <v>85</v>
      </c>
      <c r="F153" s="135" t="s">
        <v>404</v>
      </c>
      <c r="I153" s="128"/>
      <c r="J153" s="136">
        <f>BK153</f>
        <v>0</v>
      </c>
      <c r="L153" s="125"/>
      <c r="M153" s="130"/>
      <c r="P153" s="131">
        <f>SUM(P154:P162)</f>
        <v>0</v>
      </c>
      <c r="R153" s="131">
        <f>SUM(R154:R162)</f>
        <v>2.0764194499999999</v>
      </c>
      <c r="T153" s="132">
        <f>SUM(T154:T162)</f>
        <v>0</v>
      </c>
      <c r="AR153" s="126" t="s">
        <v>83</v>
      </c>
      <c r="AT153" s="133" t="s">
        <v>75</v>
      </c>
      <c r="AU153" s="133" t="s">
        <v>83</v>
      </c>
      <c r="AY153" s="126" t="s">
        <v>282</v>
      </c>
      <c r="BK153" s="134">
        <f>SUM(BK154:BK162)</f>
        <v>0</v>
      </c>
    </row>
    <row r="154" spans="2:65" s="1" customFormat="1" ht="16.5" customHeight="1" x14ac:dyDescent="0.2">
      <c r="B154" s="32"/>
      <c r="C154" s="137" t="s">
        <v>343</v>
      </c>
      <c r="D154" s="137" t="s">
        <v>284</v>
      </c>
      <c r="E154" s="138" t="s">
        <v>6552</v>
      </c>
      <c r="F154" s="139" t="s">
        <v>6553</v>
      </c>
      <c r="G154" s="140" t="s">
        <v>295</v>
      </c>
      <c r="H154" s="141">
        <v>0.84499999999999997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2.45329</v>
      </c>
      <c r="R154" s="147">
        <f>Q154*H154</f>
        <v>2.0730300499999998</v>
      </c>
      <c r="S154" s="147">
        <v>0</v>
      </c>
      <c r="T154" s="148">
        <f>S154*H154</f>
        <v>0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288</v>
      </c>
      <c r="BM154" s="149" t="s">
        <v>6554</v>
      </c>
    </row>
    <row r="155" spans="2:65" s="12" customFormat="1" x14ac:dyDescent="0.2">
      <c r="B155" s="151"/>
      <c r="D155" s="152" t="s">
        <v>290</v>
      </c>
      <c r="E155" s="153" t="s">
        <v>1</v>
      </c>
      <c r="F155" s="154" t="s">
        <v>6555</v>
      </c>
      <c r="H155" s="155">
        <v>0.84499999999999997</v>
      </c>
      <c r="I155" s="156"/>
      <c r="L155" s="151"/>
      <c r="M155" s="157"/>
      <c r="T155" s="158"/>
      <c r="AT155" s="153" t="s">
        <v>290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282</v>
      </c>
    </row>
    <row r="156" spans="2:65" s="14" customFormat="1" x14ac:dyDescent="0.2">
      <c r="B156" s="166"/>
      <c r="D156" s="152" t="s">
        <v>290</v>
      </c>
      <c r="E156" s="167" t="s">
        <v>1</v>
      </c>
      <c r="F156" s="168" t="s">
        <v>306</v>
      </c>
      <c r="H156" s="169">
        <v>0.84499999999999997</v>
      </c>
      <c r="I156" s="170"/>
      <c r="L156" s="166"/>
      <c r="M156" s="171"/>
      <c r="T156" s="172"/>
      <c r="AT156" s="167" t="s">
        <v>290</v>
      </c>
      <c r="AU156" s="167" t="s">
        <v>85</v>
      </c>
      <c r="AV156" s="14" t="s">
        <v>105</v>
      </c>
      <c r="AW156" s="14" t="s">
        <v>32</v>
      </c>
      <c r="AX156" s="14" t="s">
        <v>76</v>
      </c>
      <c r="AY156" s="167" t="s">
        <v>282</v>
      </c>
    </row>
    <row r="157" spans="2:65" s="13" customFormat="1" x14ac:dyDescent="0.2">
      <c r="B157" s="159"/>
      <c r="D157" s="152" t="s">
        <v>290</v>
      </c>
      <c r="E157" s="160" t="s">
        <v>1</v>
      </c>
      <c r="F157" s="161" t="s">
        <v>292</v>
      </c>
      <c r="H157" s="162">
        <v>0.84499999999999997</v>
      </c>
      <c r="I157" s="163"/>
      <c r="L157" s="159"/>
      <c r="M157" s="164"/>
      <c r="T157" s="165"/>
      <c r="AT157" s="160" t="s">
        <v>290</v>
      </c>
      <c r="AU157" s="160" t="s">
        <v>85</v>
      </c>
      <c r="AV157" s="13" t="s">
        <v>288</v>
      </c>
      <c r="AW157" s="13" t="s">
        <v>32</v>
      </c>
      <c r="AX157" s="13" t="s">
        <v>83</v>
      </c>
      <c r="AY157" s="160" t="s">
        <v>282</v>
      </c>
    </row>
    <row r="158" spans="2:65" s="1" customFormat="1" ht="16.5" customHeight="1" x14ac:dyDescent="0.2">
      <c r="B158" s="32"/>
      <c r="C158" s="137" t="s">
        <v>350</v>
      </c>
      <c r="D158" s="137" t="s">
        <v>284</v>
      </c>
      <c r="E158" s="138" t="s">
        <v>429</v>
      </c>
      <c r="F158" s="139" t="s">
        <v>430</v>
      </c>
      <c r="G158" s="140" t="s">
        <v>287</v>
      </c>
      <c r="H158" s="141">
        <v>1.26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2.6900000000000001E-3</v>
      </c>
      <c r="R158" s="147">
        <f>Q158*H158</f>
        <v>3.3894000000000003E-3</v>
      </c>
      <c r="S158" s="147">
        <v>0</v>
      </c>
      <c r="T158" s="148">
        <f>S158*H158</f>
        <v>0</v>
      </c>
      <c r="AR158" s="149" t="s">
        <v>288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288</v>
      </c>
      <c r="BM158" s="149" t="s">
        <v>6556</v>
      </c>
    </row>
    <row r="159" spans="2:65" s="12" customFormat="1" x14ac:dyDescent="0.2">
      <c r="B159" s="151"/>
      <c r="D159" s="152" t="s">
        <v>290</v>
      </c>
      <c r="E159" s="153" t="s">
        <v>1</v>
      </c>
      <c r="F159" s="154" t="s">
        <v>6557</v>
      </c>
      <c r="H159" s="155">
        <v>1.26</v>
      </c>
      <c r="I159" s="156"/>
      <c r="L159" s="151"/>
      <c r="M159" s="157"/>
      <c r="T159" s="158"/>
      <c r="AT159" s="153" t="s">
        <v>290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282</v>
      </c>
    </row>
    <row r="160" spans="2:65" s="14" customFormat="1" x14ac:dyDescent="0.2">
      <c r="B160" s="166"/>
      <c r="D160" s="152" t="s">
        <v>290</v>
      </c>
      <c r="E160" s="167" t="s">
        <v>1</v>
      </c>
      <c r="F160" s="168" t="s">
        <v>306</v>
      </c>
      <c r="H160" s="169">
        <v>1.26</v>
      </c>
      <c r="I160" s="170"/>
      <c r="L160" s="166"/>
      <c r="M160" s="171"/>
      <c r="T160" s="172"/>
      <c r="AT160" s="167" t="s">
        <v>290</v>
      </c>
      <c r="AU160" s="167" t="s">
        <v>85</v>
      </c>
      <c r="AV160" s="14" t="s">
        <v>105</v>
      </c>
      <c r="AW160" s="14" t="s">
        <v>32</v>
      </c>
      <c r="AX160" s="14" t="s">
        <v>76</v>
      </c>
      <c r="AY160" s="167" t="s">
        <v>282</v>
      </c>
    </row>
    <row r="161" spans="2:65" s="13" customFormat="1" x14ac:dyDescent="0.2">
      <c r="B161" s="159"/>
      <c r="D161" s="152" t="s">
        <v>290</v>
      </c>
      <c r="E161" s="160" t="s">
        <v>1</v>
      </c>
      <c r="F161" s="161" t="s">
        <v>292</v>
      </c>
      <c r="H161" s="162">
        <v>1.26</v>
      </c>
      <c r="I161" s="163"/>
      <c r="L161" s="159"/>
      <c r="M161" s="164"/>
      <c r="T161" s="165"/>
      <c r="AT161" s="160" t="s">
        <v>290</v>
      </c>
      <c r="AU161" s="160" t="s">
        <v>85</v>
      </c>
      <c r="AV161" s="13" t="s">
        <v>288</v>
      </c>
      <c r="AW161" s="13" t="s">
        <v>32</v>
      </c>
      <c r="AX161" s="13" t="s">
        <v>83</v>
      </c>
      <c r="AY161" s="160" t="s">
        <v>282</v>
      </c>
    </row>
    <row r="162" spans="2:65" s="1" customFormat="1" ht="16.5" customHeight="1" x14ac:dyDescent="0.2">
      <c r="B162" s="32"/>
      <c r="C162" s="137" t="s">
        <v>356</v>
      </c>
      <c r="D162" s="137" t="s">
        <v>284</v>
      </c>
      <c r="E162" s="138" t="s">
        <v>440</v>
      </c>
      <c r="F162" s="139" t="s">
        <v>441</v>
      </c>
      <c r="G162" s="140" t="s">
        <v>287</v>
      </c>
      <c r="H162" s="141">
        <v>1.26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288</v>
      </c>
      <c r="AT162" s="149" t="s">
        <v>284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288</v>
      </c>
      <c r="BM162" s="149" t="s">
        <v>6558</v>
      </c>
    </row>
    <row r="163" spans="2:65" s="11" customFormat="1" ht="22.9" customHeight="1" x14ac:dyDescent="0.2">
      <c r="B163" s="125"/>
      <c r="D163" s="126" t="s">
        <v>75</v>
      </c>
      <c r="E163" s="135" t="s">
        <v>105</v>
      </c>
      <c r="F163" s="135" t="s">
        <v>565</v>
      </c>
      <c r="I163" s="128"/>
      <c r="J163" s="136">
        <f>BK163</f>
        <v>0</v>
      </c>
      <c r="L163" s="125"/>
      <c r="M163" s="130"/>
      <c r="P163" s="131">
        <f>SUM(P164:P199)</f>
        <v>0</v>
      </c>
      <c r="R163" s="131">
        <f>SUM(R164:R199)</f>
        <v>20.307143999999997</v>
      </c>
      <c r="T163" s="132">
        <f>SUM(T164:T199)</f>
        <v>0</v>
      </c>
      <c r="AR163" s="126" t="s">
        <v>83</v>
      </c>
      <c r="AT163" s="133" t="s">
        <v>75</v>
      </c>
      <c r="AU163" s="133" t="s">
        <v>83</v>
      </c>
      <c r="AY163" s="126" t="s">
        <v>282</v>
      </c>
      <c r="BK163" s="134">
        <f>SUM(BK164:BK199)</f>
        <v>0</v>
      </c>
    </row>
    <row r="164" spans="2:65" s="1" customFormat="1" ht="33" customHeight="1" x14ac:dyDescent="0.2">
      <c r="B164" s="32"/>
      <c r="C164" s="137" t="s">
        <v>361</v>
      </c>
      <c r="D164" s="137" t="s">
        <v>284</v>
      </c>
      <c r="E164" s="138" t="s">
        <v>6559</v>
      </c>
      <c r="F164" s="139" t="s">
        <v>6560</v>
      </c>
      <c r="G164" s="140" t="s">
        <v>613</v>
      </c>
      <c r="H164" s="141">
        <v>66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0.17488999999999999</v>
      </c>
      <c r="R164" s="147">
        <f>Q164*H164</f>
        <v>11.542739999999998</v>
      </c>
      <c r="S164" s="147">
        <v>0</v>
      </c>
      <c r="T164" s="148">
        <f>S164*H164</f>
        <v>0</v>
      </c>
      <c r="AR164" s="149" t="s">
        <v>288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288</v>
      </c>
      <c r="BM164" s="149" t="s">
        <v>6561</v>
      </c>
    </row>
    <row r="165" spans="2:65" s="12" customFormat="1" x14ac:dyDescent="0.2">
      <c r="B165" s="151"/>
      <c r="D165" s="152" t="s">
        <v>290</v>
      </c>
      <c r="E165" s="153" t="s">
        <v>1</v>
      </c>
      <c r="F165" s="154" t="s">
        <v>6562</v>
      </c>
      <c r="H165" s="155">
        <v>66</v>
      </c>
      <c r="I165" s="156"/>
      <c r="L165" s="151"/>
      <c r="M165" s="157"/>
      <c r="T165" s="158"/>
      <c r="AT165" s="153" t="s">
        <v>290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282</v>
      </c>
    </row>
    <row r="166" spans="2:65" s="13" customFormat="1" x14ac:dyDescent="0.2">
      <c r="B166" s="159"/>
      <c r="D166" s="152" t="s">
        <v>290</v>
      </c>
      <c r="E166" s="160" t="s">
        <v>1</v>
      </c>
      <c r="F166" s="161" t="s">
        <v>292</v>
      </c>
      <c r="H166" s="162">
        <v>66</v>
      </c>
      <c r="I166" s="163"/>
      <c r="L166" s="159"/>
      <c r="M166" s="164"/>
      <c r="T166" s="165"/>
      <c r="AT166" s="160" t="s">
        <v>290</v>
      </c>
      <c r="AU166" s="160" t="s">
        <v>85</v>
      </c>
      <c r="AV166" s="13" t="s">
        <v>288</v>
      </c>
      <c r="AW166" s="13" t="s">
        <v>32</v>
      </c>
      <c r="AX166" s="13" t="s">
        <v>83</v>
      </c>
      <c r="AY166" s="160" t="s">
        <v>282</v>
      </c>
    </row>
    <row r="167" spans="2:65" s="1" customFormat="1" ht="37.9" customHeight="1" x14ac:dyDescent="0.2">
      <c r="B167" s="32"/>
      <c r="C167" s="179" t="s">
        <v>185</v>
      </c>
      <c r="D167" s="179" t="s">
        <v>1020</v>
      </c>
      <c r="E167" s="180" t="s">
        <v>6563</v>
      </c>
      <c r="F167" s="181" t="s">
        <v>6564</v>
      </c>
      <c r="G167" s="182" t="s">
        <v>613</v>
      </c>
      <c r="H167" s="183">
        <v>66</v>
      </c>
      <c r="I167" s="184"/>
      <c r="J167" s="185">
        <f t="shared" ref="J167:J175" si="0">ROUND(I167*H167,2)</f>
        <v>0</v>
      </c>
      <c r="K167" s="186"/>
      <c r="L167" s="187"/>
      <c r="M167" s="188" t="s">
        <v>1</v>
      </c>
      <c r="N167" s="189" t="s">
        <v>41</v>
      </c>
      <c r="P167" s="147">
        <f t="shared" ref="P167:P175" si="1">O167*H167</f>
        <v>0</v>
      </c>
      <c r="Q167" s="147">
        <v>0</v>
      </c>
      <c r="R167" s="147">
        <f t="shared" ref="R167:R175" si="2">Q167*H167</f>
        <v>0</v>
      </c>
      <c r="S167" s="147">
        <v>0</v>
      </c>
      <c r="T167" s="148">
        <f t="shared" ref="T167:T175" si="3">S167*H167</f>
        <v>0</v>
      </c>
      <c r="AR167" s="149" t="s">
        <v>350</v>
      </c>
      <c r="AT167" s="149" t="s">
        <v>1020</v>
      </c>
      <c r="AU167" s="149" t="s">
        <v>85</v>
      </c>
      <c r="AY167" s="17" t="s">
        <v>282</v>
      </c>
      <c r="BE167" s="150">
        <f t="shared" ref="BE167:BE175" si="4">IF(N167="základní",J167,0)</f>
        <v>0</v>
      </c>
      <c r="BF167" s="150">
        <f t="shared" ref="BF167:BF175" si="5">IF(N167="snížená",J167,0)</f>
        <v>0</v>
      </c>
      <c r="BG167" s="150">
        <f t="shared" ref="BG167:BG175" si="6">IF(N167="zákl. přenesená",J167,0)</f>
        <v>0</v>
      </c>
      <c r="BH167" s="150">
        <f t="shared" ref="BH167:BH175" si="7">IF(N167="sníž. přenesená",J167,0)</f>
        <v>0</v>
      </c>
      <c r="BI167" s="150">
        <f t="shared" ref="BI167:BI175" si="8">IF(N167="nulová",J167,0)</f>
        <v>0</v>
      </c>
      <c r="BJ167" s="17" t="s">
        <v>83</v>
      </c>
      <c r="BK167" s="150">
        <f t="shared" ref="BK167:BK175" si="9">ROUND(I167*H167,2)</f>
        <v>0</v>
      </c>
      <c r="BL167" s="17" t="s">
        <v>288</v>
      </c>
      <c r="BM167" s="149" t="s">
        <v>6565</v>
      </c>
    </row>
    <row r="168" spans="2:65" s="1" customFormat="1" ht="37.9" customHeight="1" x14ac:dyDescent="0.2">
      <c r="B168" s="32"/>
      <c r="C168" s="179" t="s">
        <v>188</v>
      </c>
      <c r="D168" s="179" t="s">
        <v>1020</v>
      </c>
      <c r="E168" s="180" t="s">
        <v>6566</v>
      </c>
      <c r="F168" s="181" t="s">
        <v>6567</v>
      </c>
      <c r="G168" s="182" t="s">
        <v>613</v>
      </c>
      <c r="H168" s="183">
        <v>3</v>
      </c>
      <c r="I168" s="184"/>
      <c r="J168" s="185">
        <f t="shared" si="0"/>
        <v>0</v>
      </c>
      <c r="K168" s="186"/>
      <c r="L168" s="187"/>
      <c r="M168" s="188" t="s">
        <v>1</v>
      </c>
      <c r="N168" s="189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350</v>
      </c>
      <c r="AT168" s="149" t="s">
        <v>1020</v>
      </c>
      <c r="AU168" s="149" t="s">
        <v>85</v>
      </c>
      <c r="AY168" s="17" t="s">
        <v>282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288</v>
      </c>
      <c r="BM168" s="149" t="s">
        <v>6568</v>
      </c>
    </row>
    <row r="169" spans="2:65" s="1" customFormat="1" ht="24.2" customHeight="1" x14ac:dyDescent="0.2">
      <c r="B169" s="32"/>
      <c r="C169" s="137" t="s">
        <v>191</v>
      </c>
      <c r="D169" s="137" t="s">
        <v>284</v>
      </c>
      <c r="E169" s="138" t="s">
        <v>6569</v>
      </c>
      <c r="F169" s="139" t="s">
        <v>6570</v>
      </c>
      <c r="G169" s="140" t="s">
        <v>613</v>
      </c>
      <c r="H169" s="141">
        <v>1</v>
      </c>
      <c r="I169" s="142"/>
      <c r="J169" s="143">
        <f t="shared" si="0"/>
        <v>0</v>
      </c>
      <c r="K169" s="144"/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288</v>
      </c>
      <c r="AT169" s="149" t="s">
        <v>284</v>
      </c>
      <c r="AU169" s="149" t="s">
        <v>85</v>
      </c>
      <c r="AY169" s="17" t="s">
        <v>282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288</v>
      </c>
      <c r="BM169" s="149" t="s">
        <v>6571</v>
      </c>
    </row>
    <row r="170" spans="2:65" s="1" customFormat="1" ht="66.75" customHeight="1" x14ac:dyDescent="0.2">
      <c r="B170" s="32"/>
      <c r="C170" s="179" t="s">
        <v>194</v>
      </c>
      <c r="D170" s="179" t="s">
        <v>1020</v>
      </c>
      <c r="E170" s="180" t="s">
        <v>6572</v>
      </c>
      <c r="F170" s="181" t="s">
        <v>6573</v>
      </c>
      <c r="G170" s="182" t="s">
        <v>613</v>
      </c>
      <c r="H170" s="183">
        <v>1</v>
      </c>
      <c r="I170" s="184"/>
      <c r="J170" s="185">
        <f t="shared" si="0"/>
        <v>0</v>
      </c>
      <c r="K170" s="186"/>
      <c r="L170" s="187"/>
      <c r="M170" s="188" t="s">
        <v>1</v>
      </c>
      <c r="N170" s="189" t="s">
        <v>41</v>
      </c>
      <c r="P170" s="147">
        <f t="shared" si="1"/>
        <v>0</v>
      </c>
      <c r="Q170" s="147">
        <v>7.8799999999999995E-2</v>
      </c>
      <c r="R170" s="147">
        <f t="shared" si="2"/>
        <v>7.8799999999999995E-2</v>
      </c>
      <c r="S170" s="147">
        <v>0</v>
      </c>
      <c r="T170" s="148">
        <f t="shared" si="3"/>
        <v>0</v>
      </c>
      <c r="AR170" s="149" t="s">
        <v>350</v>
      </c>
      <c r="AT170" s="149" t="s">
        <v>1020</v>
      </c>
      <c r="AU170" s="149" t="s">
        <v>85</v>
      </c>
      <c r="AY170" s="17" t="s">
        <v>282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288</v>
      </c>
      <c r="BM170" s="149" t="s">
        <v>6574</v>
      </c>
    </row>
    <row r="171" spans="2:65" s="1" customFormat="1" ht="24.2" customHeight="1" x14ac:dyDescent="0.2">
      <c r="B171" s="32"/>
      <c r="C171" s="137" t="s">
        <v>8</v>
      </c>
      <c r="D171" s="137" t="s">
        <v>284</v>
      </c>
      <c r="E171" s="138" t="s">
        <v>6575</v>
      </c>
      <c r="F171" s="139" t="s">
        <v>6576</v>
      </c>
      <c r="G171" s="140" t="s">
        <v>613</v>
      </c>
      <c r="H171" s="141">
        <v>2</v>
      </c>
      <c r="I171" s="142"/>
      <c r="J171" s="143">
        <f t="shared" si="0"/>
        <v>0</v>
      </c>
      <c r="K171" s="144"/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288</v>
      </c>
      <c r="AT171" s="149" t="s">
        <v>284</v>
      </c>
      <c r="AU171" s="149" t="s">
        <v>85</v>
      </c>
      <c r="AY171" s="17" t="s">
        <v>282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288</v>
      </c>
      <c r="BM171" s="149" t="s">
        <v>6577</v>
      </c>
    </row>
    <row r="172" spans="2:65" s="1" customFormat="1" ht="66.75" customHeight="1" x14ac:dyDescent="0.2">
      <c r="B172" s="32"/>
      <c r="C172" s="179" t="s">
        <v>199</v>
      </c>
      <c r="D172" s="179" t="s">
        <v>1020</v>
      </c>
      <c r="E172" s="180" t="s">
        <v>6578</v>
      </c>
      <c r="F172" s="181" t="s">
        <v>6579</v>
      </c>
      <c r="G172" s="182" t="s">
        <v>613</v>
      </c>
      <c r="H172" s="183">
        <v>1</v>
      </c>
      <c r="I172" s="184"/>
      <c r="J172" s="185">
        <f t="shared" si="0"/>
        <v>0</v>
      </c>
      <c r="K172" s="186"/>
      <c r="L172" s="187"/>
      <c r="M172" s="188" t="s">
        <v>1</v>
      </c>
      <c r="N172" s="189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350</v>
      </c>
      <c r="AT172" s="149" t="s">
        <v>1020</v>
      </c>
      <c r="AU172" s="149" t="s">
        <v>85</v>
      </c>
      <c r="AY172" s="17" t="s">
        <v>282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288</v>
      </c>
      <c r="BM172" s="149" t="s">
        <v>6580</v>
      </c>
    </row>
    <row r="173" spans="2:65" s="1" customFormat="1" ht="16.5" customHeight="1" x14ac:dyDescent="0.2">
      <c r="B173" s="32"/>
      <c r="C173" s="137" t="s">
        <v>202</v>
      </c>
      <c r="D173" s="137" t="s">
        <v>284</v>
      </c>
      <c r="E173" s="138" t="s">
        <v>6581</v>
      </c>
      <c r="F173" s="139" t="s">
        <v>6582</v>
      </c>
      <c r="G173" s="140" t="s">
        <v>613</v>
      </c>
      <c r="H173" s="141">
        <v>1</v>
      </c>
      <c r="I173" s="142"/>
      <c r="J173" s="143">
        <f t="shared" si="0"/>
        <v>0</v>
      </c>
      <c r="K173" s="144"/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288</v>
      </c>
      <c r="AT173" s="149" t="s">
        <v>284</v>
      </c>
      <c r="AU173" s="149" t="s">
        <v>85</v>
      </c>
      <c r="AY173" s="17" t="s">
        <v>282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288</v>
      </c>
      <c r="BM173" s="149" t="s">
        <v>6583</v>
      </c>
    </row>
    <row r="174" spans="2:65" s="1" customFormat="1" ht="49.15" customHeight="1" x14ac:dyDescent="0.2">
      <c r="B174" s="32"/>
      <c r="C174" s="179" t="s">
        <v>205</v>
      </c>
      <c r="D174" s="179" t="s">
        <v>1020</v>
      </c>
      <c r="E174" s="180" t="s">
        <v>6584</v>
      </c>
      <c r="F174" s="181" t="s">
        <v>6585</v>
      </c>
      <c r="G174" s="182" t="s">
        <v>613</v>
      </c>
      <c r="H174" s="183">
        <v>1</v>
      </c>
      <c r="I174" s="184"/>
      <c r="J174" s="185">
        <f t="shared" si="0"/>
        <v>0</v>
      </c>
      <c r="K174" s="186"/>
      <c r="L174" s="187"/>
      <c r="M174" s="188" t="s">
        <v>1</v>
      </c>
      <c r="N174" s="189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350</v>
      </c>
      <c r="AT174" s="149" t="s">
        <v>1020</v>
      </c>
      <c r="AU174" s="149" t="s">
        <v>85</v>
      </c>
      <c r="AY174" s="17" t="s">
        <v>282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288</v>
      </c>
      <c r="BM174" s="149" t="s">
        <v>6586</v>
      </c>
    </row>
    <row r="175" spans="2:65" s="1" customFormat="1" ht="24.2" customHeight="1" x14ac:dyDescent="0.2">
      <c r="B175" s="32"/>
      <c r="C175" s="137" t="s">
        <v>416</v>
      </c>
      <c r="D175" s="137" t="s">
        <v>284</v>
      </c>
      <c r="E175" s="138" t="s">
        <v>6587</v>
      </c>
      <c r="F175" s="139" t="s">
        <v>6588</v>
      </c>
      <c r="G175" s="140" t="s">
        <v>613</v>
      </c>
      <c r="H175" s="141">
        <v>64</v>
      </c>
      <c r="I175" s="142"/>
      <c r="J175" s="143">
        <f t="shared" si="0"/>
        <v>0</v>
      </c>
      <c r="K175" s="144"/>
      <c r="L175" s="32"/>
      <c r="M175" s="145" t="s">
        <v>1</v>
      </c>
      <c r="N175" s="146" t="s">
        <v>41</v>
      </c>
      <c r="P175" s="147">
        <f t="shared" si="1"/>
        <v>0</v>
      </c>
      <c r="Q175" s="147">
        <v>4.0000000000000002E-4</v>
      </c>
      <c r="R175" s="147">
        <f t="shared" si="2"/>
        <v>2.5600000000000001E-2</v>
      </c>
      <c r="S175" s="147">
        <v>0</v>
      </c>
      <c r="T175" s="148">
        <f t="shared" si="3"/>
        <v>0</v>
      </c>
      <c r="AR175" s="149" t="s">
        <v>288</v>
      </c>
      <c r="AT175" s="149" t="s">
        <v>284</v>
      </c>
      <c r="AU175" s="149" t="s">
        <v>85</v>
      </c>
      <c r="AY175" s="17" t="s">
        <v>282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288</v>
      </c>
      <c r="BM175" s="149" t="s">
        <v>6589</v>
      </c>
    </row>
    <row r="176" spans="2:65" s="12" customFormat="1" x14ac:dyDescent="0.2">
      <c r="B176" s="151"/>
      <c r="D176" s="152" t="s">
        <v>290</v>
      </c>
      <c r="E176" s="153" t="s">
        <v>1</v>
      </c>
      <c r="F176" s="154" t="s">
        <v>6590</v>
      </c>
      <c r="H176" s="155">
        <v>17</v>
      </c>
      <c r="I176" s="156"/>
      <c r="L176" s="151"/>
      <c r="M176" s="157"/>
      <c r="T176" s="158"/>
      <c r="AT176" s="153" t="s">
        <v>290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282</v>
      </c>
    </row>
    <row r="177" spans="2:65" s="12" customFormat="1" x14ac:dyDescent="0.2">
      <c r="B177" s="151"/>
      <c r="D177" s="152" t="s">
        <v>290</v>
      </c>
      <c r="E177" s="153" t="s">
        <v>1</v>
      </c>
      <c r="F177" s="154" t="s">
        <v>7</v>
      </c>
      <c r="H177" s="155">
        <v>21</v>
      </c>
      <c r="I177" s="156"/>
      <c r="L177" s="151"/>
      <c r="M177" s="157"/>
      <c r="T177" s="158"/>
      <c r="AT177" s="153" t="s">
        <v>290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282</v>
      </c>
    </row>
    <row r="178" spans="2:65" s="12" customFormat="1" x14ac:dyDescent="0.2">
      <c r="B178" s="151"/>
      <c r="D178" s="152" t="s">
        <v>290</v>
      </c>
      <c r="E178" s="153" t="s">
        <v>1</v>
      </c>
      <c r="F178" s="154" t="s">
        <v>6591</v>
      </c>
      <c r="H178" s="155">
        <v>11</v>
      </c>
      <c r="I178" s="156"/>
      <c r="L178" s="151"/>
      <c r="M178" s="157"/>
      <c r="T178" s="158"/>
      <c r="AT178" s="153" t="s">
        <v>290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282</v>
      </c>
    </row>
    <row r="179" spans="2:65" s="12" customFormat="1" x14ac:dyDescent="0.2">
      <c r="B179" s="151"/>
      <c r="D179" s="152" t="s">
        <v>290</v>
      </c>
      <c r="E179" s="153" t="s">
        <v>1</v>
      </c>
      <c r="F179" s="154" t="s">
        <v>6592</v>
      </c>
      <c r="H179" s="155">
        <v>15</v>
      </c>
      <c r="I179" s="156"/>
      <c r="L179" s="151"/>
      <c r="M179" s="157"/>
      <c r="T179" s="158"/>
      <c r="AT179" s="153" t="s">
        <v>290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282</v>
      </c>
    </row>
    <row r="180" spans="2:65" s="14" customFormat="1" x14ac:dyDescent="0.2">
      <c r="B180" s="166"/>
      <c r="D180" s="152" t="s">
        <v>290</v>
      </c>
      <c r="E180" s="167" t="s">
        <v>1</v>
      </c>
      <c r="F180" s="168" t="s">
        <v>306</v>
      </c>
      <c r="H180" s="169">
        <v>64</v>
      </c>
      <c r="I180" s="170"/>
      <c r="L180" s="166"/>
      <c r="M180" s="171"/>
      <c r="T180" s="172"/>
      <c r="AT180" s="167" t="s">
        <v>290</v>
      </c>
      <c r="AU180" s="167" t="s">
        <v>85</v>
      </c>
      <c r="AV180" s="14" t="s">
        <v>105</v>
      </c>
      <c r="AW180" s="14" t="s">
        <v>32</v>
      </c>
      <c r="AX180" s="14" t="s">
        <v>76</v>
      </c>
      <c r="AY180" s="167" t="s">
        <v>282</v>
      </c>
    </row>
    <row r="181" spans="2:65" s="13" customFormat="1" x14ac:dyDescent="0.2">
      <c r="B181" s="159"/>
      <c r="D181" s="152" t="s">
        <v>290</v>
      </c>
      <c r="E181" s="160" t="s">
        <v>1</v>
      </c>
      <c r="F181" s="161" t="s">
        <v>292</v>
      </c>
      <c r="H181" s="162">
        <v>64</v>
      </c>
      <c r="I181" s="163"/>
      <c r="L181" s="159"/>
      <c r="M181" s="164"/>
      <c r="T181" s="165"/>
      <c r="AT181" s="160" t="s">
        <v>290</v>
      </c>
      <c r="AU181" s="160" t="s">
        <v>85</v>
      </c>
      <c r="AV181" s="13" t="s">
        <v>288</v>
      </c>
      <c r="AW181" s="13" t="s">
        <v>32</v>
      </c>
      <c r="AX181" s="13" t="s">
        <v>83</v>
      </c>
      <c r="AY181" s="160" t="s">
        <v>282</v>
      </c>
    </row>
    <row r="182" spans="2:65" s="1" customFormat="1" ht="24.2" customHeight="1" x14ac:dyDescent="0.2">
      <c r="B182" s="32"/>
      <c r="C182" s="179" t="s">
        <v>208</v>
      </c>
      <c r="D182" s="179" t="s">
        <v>1020</v>
      </c>
      <c r="E182" s="180" t="s">
        <v>6593</v>
      </c>
      <c r="F182" s="181" t="s">
        <v>6594</v>
      </c>
      <c r="G182" s="182" t="s">
        <v>471</v>
      </c>
      <c r="H182" s="183">
        <v>190.02</v>
      </c>
      <c r="I182" s="184"/>
      <c r="J182" s="185">
        <f>ROUND(I182*H182,2)</f>
        <v>0</v>
      </c>
      <c r="K182" s="186"/>
      <c r="L182" s="187"/>
      <c r="M182" s="188" t="s">
        <v>1</v>
      </c>
      <c r="N182" s="189" t="s">
        <v>41</v>
      </c>
      <c r="P182" s="147">
        <f>O182*H182</f>
        <v>0</v>
      </c>
      <c r="Q182" s="147">
        <v>3.2000000000000001E-2</v>
      </c>
      <c r="R182" s="147">
        <f>Q182*H182</f>
        <v>6.0806400000000007</v>
      </c>
      <c r="S182" s="147">
        <v>0</v>
      </c>
      <c r="T182" s="148">
        <f>S182*H182</f>
        <v>0</v>
      </c>
      <c r="AR182" s="149" t="s">
        <v>350</v>
      </c>
      <c r="AT182" s="149" t="s">
        <v>1020</v>
      </c>
      <c r="AU182" s="149" t="s">
        <v>85</v>
      </c>
      <c r="AY182" s="17" t="s">
        <v>282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288</v>
      </c>
      <c r="BM182" s="149" t="s">
        <v>6595</v>
      </c>
    </row>
    <row r="183" spans="2:65" s="12" customFormat="1" x14ac:dyDescent="0.2">
      <c r="B183" s="151"/>
      <c r="D183" s="152" t="s">
        <v>290</v>
      </c>
      <c r="E183" s="153" t="s">
        <v>1</v>
      </c>
      <c r="F183" s="154" t="s">
        <v>6596</v>
      </c>
      <c r="H183" s="155">
        <v>50.091000000000001</v>
      </c>
      <c r="I183" s="156"/>
      <c r="L183" s="151"/>
      <c r="M183" s="157"/>
      <c r="T183" s="158"/>
      <c r="AT183" s="153" t="s">
        <v>290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282</v>
      </c>
    </row>
    <row r="184" spans="2:65" s="12" customFormat="1" x14ac:dyDescent="0.2">
      <c r="B184" s="151"/>
      <c r="D184" s="152" t="s">
        <v>290</v>
      </c>
      <c r="E184" s="153" t="s">
        <v>1</v>
      </c>
      <c r="F184" s="154" t="s">
        <v>6597</v>
      </c>
      <c r="H184" s="155">
        <v>63</v>
      </c>
      <c r="I184" s="156"/>
      <c r="L184" s="151"/>
      <c r="M184" s="157"/>
      <c r="T184" s="158"/>
      <c r="AT184" s="153" t="s">
        <v>290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282</v>
      </c>
    </row>
    <row r="185" spans="2:65" s="12" customFormat="1" x14ac:dyDescent="0.2">
      <c r="B185" s="151"/>
      <c r="D185" s="152" t="s">
        <v>290</v>
      </c>
      <c r="E185" s="153" t="s">
        <v>1</v>
      </c>
      <c r="F185" s="154" t="s">
        <v>6598</v>
      </c>
      <c r="H185" s="155">
        <v>32.499000000000002</v>
      </c>
      <c r="I185" s="156"/>
      <c r="L185" s="151"/>
      <c r="M185" s="157"/>
      <c r="T185" s="158"/>
      <c r="AT185" s="153" t="s">
        <v>290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282</v>
      </c>
    </row>
    <row r="186" spans="2:65" s="12" customFormat="1" x14ac:dyDescent="0.2">
      <c r="B186" s="151"/>
      <c r="D186" s="152" t="s">
        <v>290</v>
      </c>
      <c r="E186" s="153" t="s">
        <v>1</v>
      </c>
      <c r="F186" s="154" t="s">
        <v>6599</v>
      </c>
      <c r="H186" s="155">
        <v>44.43</v>
      </c>
      <c r="I186" s="156"/>
      <c r="L186" s="151"/>
      <c r="M186" s="157"/>
      <c r="T186" s="158"/>
      <c r="AT186" s="153" t="s">
        <v>290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282</v>
      </c>
    </row>
    <row r="187" spans="2:65" s="14" customFormat="1" x14ac:dyDescent="0.2">
      <c r="B187" s="166"/>
      <c r="D187" s="152" t="s">
        <v>290</v>
      </c>
      <c r="E187" s="167" t="s">
        <v>1</v>
      </c>
      <c r="F187" s="168" t="s">
        <v>306</v>
      </c>
      <c r="H187" s="169">
        <v>190.02</v>
      </c>
      <c r="I187" s="170"/>
      <c r="L187" s="166"/>
      <c r="M187" s="171"/>
      <c r="T187" s="172"/>
      <c r="AT187" s="167" t="s">
        <v>290</v>
      </c>
      <c r="AU187" s="167" t="s">
        <v>85</v>
      </c>
      <c r="AV187" s="14" t="s">
        <v>105</v>
      </c>
      <c r="AW187" s="14" t="s">
        <v>32</v>
      </c>
      <c r="AX187" s="14" t="s">
        <v>76</v>
      </c>
      <c r="AY187" s="167" t="s">
        <v>282</v>
      </c>
    </row>
    <row r="188" spans="2:65" s="13" customFormat="1" x14ac:dyDescent="0.2">
      <c r="B188" s="159"/>
      <c r="D188" s="152" t="s">
        <v>290</v>
      </c>
      <c r="E188" s="160" t="s">
        <v>1</v>
      </c>
      <c r="F188" s="161" t="s">
        <v>292</v>
      </c>
      <c r="H188" s="162">
        <v>190.02</v>
      </c>
      <c r="I188" s="163"/>
      <c r="L188" s="159"/>
      <c r="M188" s="164"/>
      <c r="T188" s="165"/>
      <c r="AT188" s="160" t="s">
        <v>290</v>
      </c>
      <c r="AU188" s="160" t="s">
        <v>85</v>
      </c>
      <c r="AV188" s="13" t="s">
        <v>288</v>
      </c>
      <c r="AW188" s="13" t="s">
        <v>32</v>
      </c>
      <c r="AX188" s="13" t="s">
        <v>83</v>
      </c>
      <c r="AY188" s="160" t="s">
        <v>282</v>
      </c>
    </row>
    <row r="189" spans="2:65" s="1" customFormat="1" ht="16.5" customHeight="1" x14ac:dyDescent="0.2">
      <c r="B189" s="32"/>
      <c r="C189" s="137" t="s">
        <v>7</v>
      </c>
      <c r="D189" s="137" t="s">
        <v>284</v>
      </c>
      <c r="E189" s="138" t="s">
        <v>6600</v>
      </c>
      <c r="F189" s="139" t="s">
        <v>6601</v>
      </c>
      <c r="G189" s="140" t="s">
        <v>471</v>
      </c>
      <c r="H189" s="141">
        <v>190.02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288</v>
      </c>
      <c r="AT189" s="149" t="s">
        <v>284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288</v>
      </c>
      <c r="BM189" s="149" t="s">
        <v>6602</v>
      </c>
    </row>
    <row r="190" spans="2:65" s="12" customFormat="1" x14ac:dyDescent="0.2">
      <c r="B190" s="151"/>
      <c r="D190" s="152" t="s">
        <v>290</v>
      </c>
      <c r="E190" s="153" t="s">
        <v>1</v>
      </c>
      <c r="F190" s="154" t="s">
        <v>6596</v>
      </c>
      <c r="H190" s="155">
        <v>50.091000000000001</v>
      </c>
      <c r="I190" s="156"/>
      <c r="L190" s="151"/>
      <c r="M190" s="157"/>
      <c r="T190" s="158"/>
      <c r="AT190" s="153" t="s">
        <v>290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282</v>
      </c>
    </row>
    <row r="191" spans="2:65" s="12" customFormat="1" x14ac:dyDescent="0.2">
      <c r="B191" s="151"/>
      <c r="D191" s="152" t="s">
        <v>290</v>
      </c>
      <c r="E191" s="153" t="s">
        <v>1</v>
      </c>
      <c r="F191" s="154" t="s">
        <v>6597</v>
      </c>
      <c r="H191" s="155">
        <v>63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282</v>
      </c>
    </row>
    <row r="192" spans="2:65" s="12" customFormat="1" x14ac:dyDescent="0.2">
      <c r="B192" s="151"/>
      <c r="D192" s="152" t="s">
        <v>290</v>
      </c>
      <c r="E192" s="153" t="s">
        <v>1</v>
      </c>
      <c r="F192" s="154" t="s">
        <v>6598</v>
      </c>
      <c r="H192" s="155">
        <v>32.499000000000002</v>
      </c>
      <c r="I192" s="156"/>
      <c r="L192" s="151"/>
      <c r="M192" s="157"/>
      <c r="T192" s="158"/>
      <c r="AT192" s="153" t="s">
        <v>290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282</v>
      </c>
    </row>
    <row r="193" spans="2:65" s="12" customFormat="1" x14ac:dyDescent="0.2">
      <c r="B193" s="151"/>
      <c r="D193" s="152" t="s">
        <v>290</v>
      </c>
      <c r="E193" s="153" t="s">
        <v>1</v>
      </c>
      <c r="F193" s="154" t="s">
        <v>6599</v>
      </c>
      <c r="H193" s="155">
        <v>44.43</v>
      </c>
      <c r="I193" s="156"/>
      <c r="L193" s="151"/>
      <c r="M193" s="157"/>
      <c r="T193" s="158"/>
      <c r="AT193" s="153" t="s">
        <v>290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282</v>
      </c>
    </row>
    <row r="194" spans="2:65" s="14" customFormat="1" x14ac:dyDescent="0.2">
      <c r="B194" s="166"/>
      <c r="D194" s="152" t="s">
        <v>290</v>
      </c>
      <c r="E194" s="167" t="s">
        <v>1</v>
      </c>
      <c r="F194" s="168" t="s">
        <v>306</v>
      </c>
      <c r="H194" s="169">
        <v>190.02</v>
      </c>
      <c r="I194" s="170"/>
      <c r="L194" s="166"/>
      <c r="M194" s="171"/>
      <c r="T194" s="172"/>
      <c r="AT194" s="167" t="s">
        <v>290</v>
      </c>
      <c r="AU194" s="167" t="s">
        <v>85</v>
      </c>
      <c r="AV194" s="14" t="s">
        <v>105</v>
      </c>
      <c r="AW194" s="14" t="s">
        <v>32</v>
      </c>
      <c r="AX194" s="14" t="s">
        <v>76</v>
      </c>
      <c r="AY194" s="167" t="s">
        <v>282</v>
      </c>
    </row>
    <row r="195" spans="2:65" s="13" customFormat="1" x14ac:dyDescent="0.2">
      <c r="B195" s="159"/>
      <c r="D195" s="152" t="s">
        <v>290</v>
      </c>
      <c r="E195" s="160" t="s">
        <v>1</v>
      </c>
      <c r="F195" s="161" t="s">
        <v>292</v>
      </c>
      <c r="H195" s="162">
        <v>190.02</v>
      </c>
      <c r="I195" s="163"/>
      <c r="L195" s="159"/>
      <c r="M195" s="164"/>
      <c r="T195" s="165"/>
      <c r="AT195" s="160" t="s">
        <v>290</v>
      </c>
      <c r="AU195" s="160" t="s">
        <v>85</v>
      </c>
      <c r="AV195" s="13" t="s">
        <v>288</v>
      </c>
      <c r="AW195" s="13" t="s">
        <v>32</v>
      </c>
      <c r="AX195" s="13" t="s">
        <v>83</v>
      </c>
      <c r="AY195" s="160" t="s">
        <v>282</v>
      </c>
    </row>
    <row r="196" spans="2:65" s="1" customFormat="1" ht="37.9" customHeight="1" x14ac:dyDescent="0.2">
      <c r="B196" s="32"/>
      <c r="C196" s="179" t="s">
        <v>222</v>
      </c>
      <c r="D196" s="179" t="s">
        <v>1020</v>
      </c>
      <c r="E196" s="180" t="s">
        <v>6603</v>
      </c>
      <c r="F196" s="181" t="s">
        <v>6604</v>
      </c>
      <c r="G196" s="182" t="s">
        <v>471</v>
      </c>
      <c r="H196" s="183">
        <v>190.02</v>
      </c>
      <c r="I196" s="184"/>
      <c r="J196" s="185">
        <f>ROUND(I196*H196,2)</f>
        <v>0</v>
      </c>
      <c r="K196" s="186"/>
      <c r="L196" s="187"/>
      <c r="M196" s="188" t="s">
        <v>1</v>
      </c>
      <c r="N196" s="189" t="s">
        <v>41</v>
      </c>
      <c r="P196" s="147">
        <f>O196*H196</f>
        <v>0</v>
      </c>
      <c r="Q196" s="147">
        <v>5.0000000000000001E-3</v>
      </c>
      <c r="R196" s="147">
        <f>Q196*H196</f>
        <v>0.95010000000000006</v>
      </c>
      <c r="S196" s="147">
        <v>0</v>
      </c>
      <c r="T196" s="148">
        <f>S196*H196</f>
        <v>0</v>
      </c>
      <c r="AR196" s="149" t="s">
        <v>350</v>
      </c>
      <c r="AT196" s="149" t="s">
        <v>1020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288</v>
      </c>
      <c r="BM196" s="149" t="s">
        <v>6605</v>
      </c>
    </row>
    <row r="197" spans="2:65" s="1" customFormat="1" ht="24.2" customHeight="1" x14ac:dyDescent="0.2">
      <c r="B197" s="32"/>
      <c r="C197" s="137" t="s">
        <v>447</v>
      </c>
      <c r="D197" s="137" t="s">
        <v>284</v>
      </c>
      <c r="E197" s="138" t="s">
        <v>6606</v>
      </c>
      <c r="F197" s="139" t="s">
        <v>6607</v>
      </c>
      <c r="G197" s="140" t="s">
        <v>287</v>
      </c>
      <c r="H197" s="141">
        <v>2.08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0.7833</v>
      </c>
      <c r="R197" s="147">
        <f>Q197*H197</f>
        <v>1.629264</v>
      </c>
      <c r="S197" s="147">
        <v>0</v>
      </c>
      <c r="T197" s="148">
        <f>S197*H197</f>
        <v>0</v>
      </c>
      <c r="AR197" s="149" t="s">
        <v>288</v>
      </c>
      <c r="AT197" s="149" t="s">
        <v>284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288</v>
      </c>
      <c r="BM197" s="149" t="s">
        <v>6608</v>
      </c>
    </row>
    <row r="198" spans="2:65" s="12" customFormat="1" x14ac:dyDescent="0.2">
      <c r="B198" s="151"/>
      <c r="D198" s="152" t="s">
        <v>290</v>
      </c>
      <c r="E198" s="153" t="s">
        <v>1</v>
      </c>
      <c r="F198" s="154" t="s">
        <v>6609</v>
      </c>
      <c r="H198" s="155">
        <v>2.08</v>
      </c>
      <c r="I198" s="156"/>
      <c r="L198" s="151"/>
      <c r="M198" s="157"/>
      <c r="T198" s="158"/>
      <c r="AT198" s="153" t="s">
        <v>290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282</v>
      </c>
    </row>
    <row r="199" spans="2:65" s="13" customFormat="1" x14ac:dyDescent="0.2">
      <c r="B199" s="159"/>
      <c r="D199" s="152" t="s">
        <v>290</v>
      </c>
      <c r="E199" s="160" t="s">
        <v>1</v>
      </c>
      <c r="F199" s="161" t="s">
        <v>292</v>
      </c>
      <c r="H199" s="162">
        <v>2.08</v>
      </c>
      <c r="I199" s="163"/>
      <c r="L199" s="159"/>
      <c r="M199" s="164"/>
      <c r="T199" s="165"/>
      <c r="AT199" s="160" t="s">
        <v>290</v>
      </c>
      <c r="AU199" s="160" t="s">
        <v>85</v>
      </c>
      <c r="AV199" s="13" t="s">
        <v>288</v>
      </c>
      <c r="AW199" s="13" t="s">
        <v>32</v>
      </c>
      <c r="AX199" s="13" t="s">
        <v>83</v>
      </c>
      <c r="AY199" s="160" t="s">
        <v>282</v>
      </c>
    </row>
    <row r="200" spans="2:65" s="11" customFormat="1" ht="22.9" customHeight="1" x14ac:dyDescent="0.2">
      <c r="B200" s="125"/>
      <c r="D200" s="126" t="s">
        <v>75</v>
      </c>
      <c r="E200" s="135" t="s">
        <v>1425</v>
      </c>
      <c r="F200" s="135" t="s">
        <v>1426</v>
      </c>
      <c r="I200" s="128"/>
      <c r="J200" s="136">
        <f>BK200</f>
        <v>0</v>
      </c>
      <c r="L200" s="125"/>
      <c r="M200" s="130"/>
      <c r="P200" s="131">
        <f>P201</f>
        <v>0</v>
      </c>
      <c r="R200" s="131">
        <f>R201</f>
        <v>0</v>
      </c>
      <c r="T200" s="132">
        <f>T201</f>
        <v>0</v>
      </c>
      <c r="AR200" s="126" t="s">
        <v>83</v>
      </c>
      <c r="AT200" s="133" t="s">
        <v>75</v>
      </c>
      <c r="AU200" s="133" t="s">
        <v>83</v>
      </c>
      <c r="AY200" s="126" t="s">
        <v>282</v>
      </c>
      <c r="BK200" s="134">
        <f>BK201</f>
        <v>0</v>
      </c>
    </row>
    <row r="201" spans="2:65" s="1" customFormat="1" ht="44.25" customHeight="1" x14ac:dyDescent="0.2">
      <c r="B201" s="32"/>
      <c r="C201" s="137" t="s">
        <v>453</v>
      </c>
      <c r="D201" s="137" t="s">
        <v>284</v>
      </c>
      <c r="E201" s="138" t="s">
        <v>6610</v>
      </c>
      <c r="F201" s="139" t="s">
        <v>6611</v>
      </c>
      <c r="G201" s="140" t="s">
        <v>376</v>
      </c>
      <c r="H201" s="141">
        <v>22.384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288</v>
      </c>
      <c r="AT201" s="149" t="s">
        <v>284</v>
      </c>
      <c r="AU201" s="149" t="s">
        <v>85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288</v>
      </c>
      <c r="BM201" s="149" t="s">
        <v>6612</v>
      </c>
    </row>
    <row r="202" spans="2:65" s="11" customFormat="1" ht="25.9" customHeight="1" x14ac:dyDescent="0.2">
      <c r="B202" s="125"/>
      <c r="D202" s="126" t="s">
        <v>75</v>
      </c>
      <c r="E202" s="127" t="s">
        <v>1431</v>
      </c>
      <c r="F202" s="127" t="s">
        <v>1432</v>
      </c>
      <c r="I202" s="128"/>
      <c r="J202" s="129">
        <f>BK202</f>
        <v>0</v>
      </c>
      <c r="L202" s="125"/>
      <c r="M202" s="130"/>
      <c r="P202" s="131">
        <f>P203</f>
        <v>0</v>
      </c>
      <c r="R202" s="131">
        <f>R203</f>
        <v>9.3200000000000005E-2</v>
      </c>
      <c r="T202" s="132">
        <f>T203</f>
        <v>0</v>
      </c>
      <c r="AR202" s="126" t="s">
        <v>85</v>
      </c>
      <c r="AT202" s="133" t="s">
        <v>75</v>
      </c>
      <c r="AU202" s="133" t="s">
        <v>76</v>
      </c>
      <c r="AY202" s="126" t="s">
        <v>282</v>
      </c>
      <c r="BK202" s="134">
        <f>BK203</f>
        <v>0</v>
      </c>
    </row>
    <row r="203" spans="2:65" s="11" customFormat="1" ht="22.9" customHeight="1" x14ac:dyDescent="0.2">
      <c r="B203" s="125"/>
      <c r="D203" s="126" t="s">
        <v>75</v>
      </c>
      <c r="E203" s="135" t="s">
        <v>2235</v>
      </c>
      <c r="F203" s="135" t="s">
        <v>2236</v>
      </c>
      <c r="I203" s="128"/>
      <c r="J203" s="136">
        <f>BK203</f>
        <v>0</v>
      </c>
      <c r="L203" s="125"/>
      <c r="M203" s="130"/>
      <c r="P203" s="131">
        <f>SUM(P204:P207)</f>
        <v>0</v>
      </c>
      <c r="R203" s="131">
        <f>SUM(R204:R207)</f>
        <v>9.3200000000000005E-2</v>
      </c>
      <c r="T203" s="132">
        <f>SUM(T204:T207)</f>
        <v>0</v>
      </c>
      <c r="AR203" s="126" t="s">
        <v>85</v>
      </c>
      <c r="AT203" s="133" t="s">
        <v>75</v>
      </c>
      <c r="AU203" s="133" t="s">
        <v>83</v>
      </c>
      <c r="AY203" s="126" t="s">
        <v>282</v>
      </c>
      <c r="BK203" s="134">
        <f>SUM(BK204:BK207)</f>
        <v>0</v>
      </c>
    </row>
    <row r="204" spans="2:65" s="1" customFormat="1" ht="24.2" customHeight="1" x14ac:dyDescent="0.2">
      <c r="B204" s="32"/>
      <c r="C204" s="137" t="s">
        <v>459</v>
      </c>
      <c r="D204" s="137" t="s">
        <v>284</v>
      </c>
      <c r="E204" s="138" t="s">
        <v>6613</v>
      </c>
      <c r="F204" s="139" t="s">
        <v>6614</v>
      </c>
      <c r="G204" s="140" t="s">
        <v>613</v>
      </c>
      <c r="H204" s="141">
        <v>8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199</v>
      </c>
      <c r="AT204" s="149" t="s">
        <v>284</v>
      </c>
      <c r="AU204" s="149" t="s">
        <v>85</v>
      </c>
      <c r="AY204" s="17" t="s">
        <v>282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199</v>
      </c>
      <c r="BM204" s="149" t="s">
        <v>6615</v>
      </c>
    </row>
    <row r="205" spans="2:65" s="1" customFormat="1" ht="44.25" customHeight="1" x14ac:dyDescent="0.2">
      <c r="B205" s="32"/>
      <c r="C205" s="179" t="s">
        <v>463</v>
      </c>
      <c r="D205" s="179" t="s">
        <v>1020</v>
      </c>
      <c r="E205" s="180" t="s">
        <v>6616</v>
      </c>
      <c r="F205" s="181" t="s">
        <v>6617</v>
      </c>
      <c r="G205" s="182" t="s">
        <v>613</v>
      </c>
      <c r="H205" s="183">
        <v>4</v>
      </c>
      <c r="I205" s="184"/>
      <c r="J205" s="185">
        <f>ROUND(I205*H205,2)</f>
        <v>0</v>
      </c>
      <c r="K205" s="186"/>
      <c r="L205" s="187"/>
      <c r="M205" s="188" t="s">
        <v>1</v>
      </c>
      <c r="N205" s="189" t="s">
        <v>41</v>
      </c>
      <c r="P205" s="147">
        <f>O205*H205</f>
        <v>0</v>
      </c>
      <c r="Q205" s="147">
        <v>1.0800000000000001E-2</v>
      </c>
      <c r="R205" s="147">
        <f>Q205*H205</f>
        <v>4.3200000000000002E-2</v>
      </c>
      <c r="S205" s="147">
        <v>0</v>
      </c>
      <c r="T205" s="148">
        <f>S205*H205</f>
        <v>0</v>
      </c>
      <c r="AR205" s="149" t="s">
        <v>498</v>
      </c>
      <c r="AT205" s="149" t="s">
        <v>1020</v>
      </c>
      <c r="AU205" s="149" t="s">
        <v>85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199</v>
      </c>
      <c r="BM205" s="149" t="s">
        <v>6618</v>
      </c>
    </row>
    <row r="206" spans="2:65" s="1" customFormat="1" ht="44.25" customHeight="1" x14ac:dyDescent="0.2">
      <c r="B206" s="32"/>
      <c r="C206" s="179" t="s">
        <v>468</v>
      </c>
      <c r="D206" s="179" t="s">
        <v>1020</v>
      </c>
      <c r="E206" s="180" t="s">
        <v>6619</v>
      </c>
      <c r="F206" s="181" t="s">
        <v>6620</v>
      </c>
      <c r="G206" s="182" t="s">
        <v>613</v>
      </c>
      <c r="H206" s="183">
        <v>4</v>
      </c>
      <c r="I206" s="184"/>
      <c r="J206" s="185">
        <f>ROUND(I206*H206,2)</f>
        <v>0</v>
      </c>
      <c r="K206" s="186"/>
      <c r="L206" s="187"/>
      <c r="M206" s="188" t="s">
        <v>1</v>
      </c>
      <c r="N206" s="189" t="s">
        <v>41</v>
      </c>
      <c r="P206" s="147">
        <f>O206*H206</f>
        <v>0</v>
      </c>
      <c r="Q206" s="147">
        <v>1.2500000000000001E-2</v>
      </c>
      <c r="R206" s="147">
        <f>Q206*H206</f>
        <v>0.05</v>
      </c>
      <c r="S206" s="147">
        <v>0</v>
      </c>
      <c r="T206" s="148">
        <f>S206*H206</f>
        <v>0</v>
      </c>
      <c r="AR206" s="149" t="s">
        <v>498</v>
      </c>
      <c r="AT206" s="149" t="s">
        <v>1020</v>
      </c>
      <c r="AU206" s="149" t="s">
        <v>85</v>
      </c>
      <c r="AY206" s="17" t="s">
        <v>282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199</v>
      </c>
      <c r="BM206" s="149" t="s">
        <v>6621</v>
      </c>
    </row>
    <row r="207" spans="2:65" s="1" customFormat="1" ht="24.2" customHeight="1" x14ac:dyDescent="0.2">
      <c r="B207" s="32"/>
      <c r="C207" s="137" t="s">
        <v>476</v>
      </c>
      <c r="D207" s="137" t="s">
        <v>284</v>
      </c>
      <c r="E207" s="138" t="s">
        <v>6400</v>
      </c>
      <c r="F207" s="139" t="s">
        <v>6401</v>
      </c>
      <c r="G207" s="140" t="s">
        <v>376</v>
      </c>
      <c r="H207" s="141">
        <v>9.2999999999999999E-2</v>
      </c>
      <c r="I207" s="142"/>
      <c r="J207" s="143">
        <f>ROUND(I207*H207,2)</f>
        <v>0</v>
      </c>
      <c r="K207" s="144"/>
      <c r="L207" s="32"/>
      <c r="M207" s="193" t="s">
        <v>1</v>
      </c>
      <c r="N207" s="194" t="s">
        <v>41</v>
      </c>
      <c r="O207" s="195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AR207" s="149" t="s">
        <v>199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199</v>
      </c>
      <c r="BM207" s="149" t="s">
        <v>6622</v>
      </c>
    </row>
    <row r="208" spans="2:65" s="1" customFormat="1" ht="6.95" customHeight="1" x14ac:dyDescent="0.2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sheetProtection algorithmName="SHA-512" hashValue="kdIANXtWWUJo+QL+3Hhsr+Sabnhpo7VcXAVj3damnaAw+/TINvheQwtll0O5i4Dh0tOk5hEO0gof54Fcz8nmCA==" saltValue="MDeVgOYuMB80cqSLppaynkUULTA/V0vMLrpUZfdd0TTDoA30NDGouxn64r8HkjVV/up7/gHlKzGC6abe9l49Xw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166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6623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ROUND(J128,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ROUND((SUM(BE128:BE187)),  2)</f>
        <v>0</v>
      </c>
      <c r="I35" s="96">
        <v>0.21</v>
      </c>
      <c r="J35" s="86">
        <f>ROUND(((SUM(BE128:BE187))*I35),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ROUND((SUM(BF128:BF187)),  2)</f>
        <v>0</v>
      </c>
      <c r="I36" s="96">
        <v>0.15</v>
      </c>
      <c r="J36" s="86">
        <f>ROUND(((SUM(BF128:BF187))*I36),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ROUND((SUM(BG128:BG187)),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ROUND((SUM(BH128:BH187)),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ROUND((SUM(BI128:BI187)),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02d - Hřiště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J128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 x14ac:dyDescent="0.2">
      <c r="B101" s="112"/>
      <c r="D101" s="113" t="s">
        <v>238</v>
      </c>
      <c r="E101" s="114"/>
      <c r="F101" s="114"/>
      <c r="G101" s="114"/>
      <c r="H101" s="114"/>
      <c r="I101" s="114"/>
      <c r="J101" s="115">
        <f>J162</f>
        <v>0</v>
      </c>
      <c r="L101" s="112"/>
    </row>
    <row r="102" spans="2:47" s="9" customFormat="1" ht="19.899999999999999" customHeight="1" x14ac:dyDescent="0.2">
      <c r="B102" s="112"/>
      <c r="D102" s="113" t="s">
        <v>240</v>
      </c>
      <c r="E102" s="114"/>
      <c r="F102" s="114"/>
      <c r="G102" s="114"/>
      <c r="H102" s="114"/>
      <c r="I102" s="114"/>
      <c r="J102" s="115">
        <f>J165</f>
        <v>0</v>
      </c>
      <c r="L102" s="112"/>
    </row>
    <row r="103" spans="2:47" s="9" customFormat="1" ht="19.899999999999999" customHeight="1" x14ac:dyDescent="0.2">
      <c r="B103" s="112"/>
      <c r="D103" s="113" t="s">
        <v>242</v>
      </c>
      <c r="E103" s="114"/>
      <c r="F103" s="114"/>
      <c r="G103" s="114"/>
      <c r="H103" s="114"/>
      <c r="I103" s="114"/>
      <c r="J103" s="115">
        <f>J171</f>
        <v>0</v>
      </c>
      <c r="L103" s="112"/>
    </row>
    <row r="104" spans="2:47" s="9" customFormat="1" ht="19.899999999999999" customHeight="1" x14ac:dyDescent="0.2">
      <c r="B104" s="112"/>
      <c r="D104" s="113" t="s">
        <v>243</v>
      </c>
      <c r="E104" s="114"/>
      <c r="F104" s="114"/>
      <c r="G104" s="114"/>
      <c r="H104" s="114"/>
      <c r="I104" s="114"/>
      <c r="J104" s="115">
        <f>J179</f>
        <v>0</v>
      </c>
      <c r="L104" s="112"/>
    </row>
    <row r="105" spans="2:47" s="8" customFormat="1" ht="24.95" customHeight="1" x14ac:dyDescent="0.2">
      <c r="B105" s="108"/>
      <c r="D105" s="109" t="s">
        <v>244</v>
      </c>
      <c r="E105" s="110"/>
      <c r="F105" s="110"/>
      <c r="G105" s="110"/>
      <c r="H105" s="110"/>
      <c r="I105" s="110"/>
      <c r="J105" s="111">
        <f>J181</f>
        <v>0</v>
      </c>
      <c r="L105" s="108"/>
    </row>
    <row r="106" spans="2:47" s="9" customFormat="1" ht="19.899999999999999" customHeight="1" x14ac:dyDescent="0.2">
      <c r="B106" s="112"/>
      <c r="D106" s="113" t="s">
        <v>256</v>
      </c>
      <c r="E106" s="114"/>
      <c r="F106" s="114"/>
      <c r="G106" s="114"/>
      <c r="H106" s="114"/>
      <c r="I106" s="114"/>
      <c r="J106" s="115">
        <f>J182</f>
        <v>0</v>
      </c>
      <c r="L106" s="112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267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16.5" customHeight="1" x14ac:dyDescent="0.2">
      <c r="B116" s="32"/>
      <c r="E116" s="254" t="str">
        <f>E7</f>
        <v>MŠ Vokovická</v>
      </c>
      <c r="F116" s="255"/>
      <c r="G116" s="255"/>
      <c r="H116" s="255"/>
      <c r="L116" s="32"/>
    </row>
    <row r="117" spans="2:63" ht="12" customHeight="1" x14ac:dyDescent="0.2">
      <c r="B117" s="20"/>
      <c r="C117" s="27" t="s">
        <v>226</v>
      </c>
      <c r="L117" s="20"/>
    </row>
    <row r="118" spans="2:63" s="1" customFormat="1" ht="16.5" customHeight="1" x14ac:dyDescent="0.2">
      <c r="B118" s="32"/>
      <c r="E118" s="254" t="s">
        <v>6216</v>
      </c>
      <c r="F118" s="253"/>
      <c r="G118" s="253"/>
      <c r="H118" s="253"/>
      <c r="L118" s="32"/>
    </row>
    <row r="119" spans="2:63" s="1" customFormat="1" ht="12" customHeight="1" x14ac:dyDescent="0.2">
      <c r="B119" s="32"/>
      <c r="C119" s="27" t="s">
        <v>228</v>
      </c>
      <c r="L119" s="32"/>
    </row>
    <row r="120" spans="2:63" s="1" customFormat="1" ht="16.5" customHeight="1" x14ac:dyDescent="0.2">
      <c r="B120" s="32"/>
      <c r="E120" s="231" t="str">
        <f>E11</f>
        <v>02d - Hřiště</v>
      </c>
      <c r="F120" s="253"/>
      <c r="G120" s="253"/>
      <c r="H120" s="253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F14</f>
        <v>Vokovice, p.č. 1281/256, 1281/257</v>
      </c>
      <c r="I122" s="27" t="s">
        <v>22</v>
      </c>
      <c r="J122" s="52" t="str">
        <f>IF(J14="","",J14)</f>
        <v>21. 2. 2023</v>
      </c>
      <c r="L122" s="32"/>
    </row>
    <row r="123" spans="2:63" s="1" customFormat="1" ht="6.95" customHeight="1" x14ac:dyDescent="0.2">
      <c r="B123" s="32"/>
      <c r="L123" s="32"/>
    </row>
    <row r="124" spans="2:63" s="1" customFormat="1" ht="25.7" customHeight="1" x14ac:dyDescent="0.2">
      <c r="B124" s="32"/>
      <c r="C124" s="27" t="s">
        <v>24</v>
      </c>
      <c r="F124" s="25" t="str">
        <f>E17</f>
        <v>Městská část Praha 6, Čs. Armády 601/23</v>
      </c>
      <c r="I124" s="27" t="s">
        <v>30</v>
      </c>
      <c r="J124" s="30" t="str">
        <f>E23</f>
        <v>ra15 a.s., ATELIER SEVER s.r.o.</v>
      </c>
      <c r="L124" s="32"/>
    </row>
    <row r="125" spans="2:63" s="1" customFormat="1" ht="15.2" customHeight="1" x14ac:dyDescent="0.2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Ecoten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6"/>
      <c r="C127" s="117" t="s">
        <v>268</v>
      </c>
      <c r="D127" s="118" t="s">
        <v>61</v>
      </c>
      <c r="E127" s="118" t="s">
        <v>57</v>
      </c>
      <c r="F127" s="118" t="s">
        <v>58</v>
      </c>
      <c r="G127" s="118" t="s">
        <v>269</v>
      </c>
      <c r="H127" s="118" t="s">
        <v>270</v>
      </c>
      <c r="I127" s="118" t="s">
        <v>271</v>
      </c>
      <c r="J127" s="119" t="s">
        <v>232</v>
      </c>
      <c r="K127" s="120" t="s">
        <v>272</v>
      </c>
      <c r="L127" s="116"/>
      <c r="M127" s="59" t="s">
        <v>1</v>
      </c>
      <c r="N127" s="60" t="s">
        <v>40</v>
      </c>
      <c r="O127" s="60" t="s">
        <v>273</v>
      </c>
      <c r="P127" s="60" t="s">
        <v>274</v>
      </c>
      <c r="Q127" s="60" t="s">
        <v>275</v>
      </c>
      <c r="R127" s="60" t="s">
        <v>276</v>
      </c>
      <c r="S127" s="60" t="s">
        <v>277</v>
      </c>
      <c r="T127" s="61" t="s">
        <v>278</v>
      </c>
    </row>
    <row r="128" spans="2:63" s="1" customFormat="1" ht="22.9" customHeight="1" x14ac:dyDescent="0.25">
      <c r="B128" s="32"/>
      <c r="C128" s="64" t="s">
        <v>279</v>
      </c>
      <c r="J128" s="121">
        <f>BK128</f>
        <v>0</v>
      </c>
      <c r="L128" s="32"/>
      <c r="M128" s="62"/>
      <c r="N128" s="53"/>
      <c r="O128" s="53"/>
      <c r="P128" s="122">
        <f>P129+P181</f>
        <v>0</v>
      </c>
      <c r="Q128" s="53"/>
      <c r="R128" s="122">
        <f>R129+R181</f>
        <v>21.200050529999999</v>
      </c>
      <c r="S128" s="53"/>
      <c r="T128" s="123">
        <f>T129+T181</f>
        <v>0</v>
      </c>
      <c r="AT128" s="17" t="s">
        <v>75</v>
      </c>
      <c r="AU128" s="17" t="s">
        <v>234</v>
      </c>
      <c r="BK128" s="124">
        <f>BK129+BK181</f>
        <v>0</v>
      </c>
    </row>
    <row r="129" spans="2:65" s="11" customFormat="1" ht="25.9" customHeight="1" x14ac:dyDescent="0.2">
      <c r="B129" s="125"/>
      <c r="D129" s="126" t="s">
        <v>75</v>
      </c>
      <c r="E129" s="127" t="s">
        <v>280</v>
      </c>
      <c r="F129" s="127" t="s">
        <v>281</v>
      </c>
      <c r="I129" s="128"/>
      <c r="J129" s="129">
        <f>BK129</f>
        <v>0</v>
      </c>
      <c r="L129" s="125"/>
      <c r="M129" s="130"/>
      <c r="P129" s="131">
        <f>P130+P162+P165+P171+P179</f>
        <v>0</v>
      </c>
      <c r="R129" s="131">
        <f>R130+R162+R165+R171+R179</f>
        <v>21.12243325</v>
      </c>
      <c r="T129" s="132">
        <f>T130+T162+T165+T171+T179</f>
        <v>0</v>
      </c>
      <c r="AR129" s="126" t="s">
        <v>83</v>
      </c>
      <c r="AT129" s="133" t="s">
        <v>75</v>
      </c>
      <c r="AU129" s="133" t="s">
        <v>76</v>
      </c>
      <c r="AY129" s="126" t="s">
        <v>282</v>
      </c>
      <c r="BK129" s="134">
        <f>BK130+BK162+BK165+BK171+BK179</f>
        <v>0</v>
      </c>
    </row>
    <row r="130" spans="2:65" s="11" customFormat="1" ht="22.9" customHeight="1" x14ac:dyDescent="0.2">
      <c r="B130" s="125"/>
      <c r="D130" s="126" t="s">
        <v>75</v>
      </c>
      <c r="E130" s="135" t="s">
        <v>83</v>
      </c>
      <c r="F130" s="135" t="s">
        <v>283</v>
      </c>
      <c r="I130" s="128"/>
      <c r="J130" s="136">
        <f>BK130</f>
        <v>0</v>
      </c>
      <c r="L130" s="125"/>
      <c r="M130" s="130"/>
      <c r="P130" s="131">
        <f>SUM(P131:P161)</f>
        <v>0</v>
      </c>
      <c r="R130" s="131">
        <f>SUM(R131:R161)</f>
        <v>0</v>
      </c>
      <c r="T130" s="132">
        <f>SUM(T131:T161)</f>
        <v>0</v>
      </c>
      <c r="AR130" s="126" t="s">
        <v>83</v>
      </c>
      <c r="AT130" s="133" t="s">
        <v>75</v>
      </c>
      <c r="AU130" s="133" t="s">
        <v>83</v>
      </c>
      <c r="AY130" s="126" t="s">
        <v>282</v>
      </c>
      <c r="BK130" s="134">
        <f>SUM(BK131:BK161)</f>
        <v>0</v>
      </c>
    </row>
    <row r="131" spans="2:65" s="1" customFormat="1" ht="24.2" customHeight="1" x14ac:dyDescent="0.2">
      <c r="B131" s="32"/>
      <c r="C131" s="137" t="s">
        <v>83</v>
      </c>
      <c r="D131" s="137" t="s">
        <v>284</v>
      </c>
      <c r="E131" s="138" t="s">
        <v>6624</v>
      </c>
      <c r="F131" s="139" t="s">
        <v>6625</v>
      </c>
      <c r="G131" s="140" t="s">
        <v>287</v>
      </c>
      <c r="H131" s="141">
        <v>122.727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288</v>
      </c>
      <c r="AT131" s="149" t="s">
        <v>284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288</v>
      </c>
      <c r="BM131" s="149" t="s">
        <v>6626</v>
      </c>
    </row>
    <row r="132" spans="2:65" s="12" customFormat="1" x14ac:dyDescent="0.2">
      <c r="B132" s="151"/>
      <c r="D132" s="152" t="s">
        <v>290</v>
      </c>
      <c r="E132" s="153" t="s">
        <v>1</v>
      </c>
      <c r="F132" s="154" t="s">
        <v>6627</v>
      </c>
      <c r="H132" s="155">
        <v>122.727</v>
      </c>
      <c r="I132" s="156"/>
      <c r="L132" s="151"/>
      <c r="M132" s="157"/>
      <c r="T132" s="158"/>
      <c r="AT132" s="153" t="s">
        <v>290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282</v>
      </c>
    </row>
    <row r="133" spans="2:65" s="13" customFormat="1" x14ac:dyDescent="0.2">
      <c r="B133" s="159"/>
      <c r="D133" s="152" t="s">
        <v>290</v>
      </c>
      <c r="E133" s="160" t="s">
        <v>1</v>
      </c>
      <c r="F133" s="161" t="s">
        <v>292</v>
      </c>
      <c r="H133" s="162">
        <v>122.727</v>
      </c>
      <c r="I133" s="163"/>
      <c r="L133" s="159"/>
      <c r="M133" s="164"/>
      <c r="T133" s="165"/>
      <c r="AT133" s="160" t="s">
        <v>290</v>
      </c>
      <c r="AU133" s="160" t="s">
        <v>85</v>
      </c>
      <c r="AV133" s="13" t="s">
        <v>288</v>
      </c>
      <c r="AW133" s="13" t="s">
        <v>32</v>
      </c>
      <c r="AX133" s="13" t="s">
        <v>83</v>
      </c>
      <c r="AY133" s="160" t="s">
        <v>282</v>
      </c>
    </row>
    <row r="134" spans="2:65" s="1" customFormat="1" ht="24.2" customHeight="1" x14ac:dyDescent="0.2">
      <c r="B134" s="32"/>
      <c r="C134" s="137" t="s">
        <v>85</v>
      </c>
      <c r="D134" s="137" t="s">
        <v>284</v>
      </c>
      <c r="E134" s="138" t="s">
        <v>6628</v>
      </c>
      <c r="F134" s="139" t="s">
        <v>6629</v>
      </c>
      <c r="G134" s="140" t="s">
        <v>295</v>
      </c>
      <c r="H134" s="141">
        <v>0.57599999999999996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288</v>
      </c>
      <c r="AT134" s="149" t="s">
        <v>284</v>
      </c>
      <c r="AU134" s="149" t="s">
        <v>85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288</v>
      </c>
      <c r="BM134" s="149" t="s">
        <v>6630</v>
      </c>
    </row>
    <row r="135" spans="2:65" s="12" customFormat="1" x14ac:dyDescent="0.2">
      <c r="B135" s="151"/>
      <c r="D135" s="152" t="s">
        <v>290</v>
      </c>
      <c r="E135" s="153" t="s">
        <v>1</v>
      </c>
      <c r="F135" s="154" t="s">
        <v>6631</v>
      </c>
      <c r="H135" s="155">
        <v>0.57599999999999996</v>
      </c>
      <c r="I135" s="156"/>
      <c r="L135" s="151"/>
      <c r="M135" s="157"/>
      <c r="T135" s="158"/>
      <c r="AT135" s="153" t="s">
        <v>290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282</v>
      </c>
    </row>
    <row r="136" spans="2:65" s="13" customFormat="1" x14ac:dyDescent="0.2">
      <c r="B136" s="159"/>
      <c r="D136" s="152" t="s">
        <v>290</v>
      </c>
      <c r="E136" s="160" t="s">
        <v>1</v>
      </c>
      <c r="F136" s="161" t="s">
        <v>292</v>
      </c>
      <c r="H136" s="162">
        <v>0.57599999999999996</v>
      </c>
      <c r="I136" s="163"/>
      <c r="L136" s="159"/>
      <c r="M136" s="164"/>
      <c r="T136" s="165"/>
      <c r="AT136" s="160" t="s">
        <v>290</v>
      </c>
      <c r="AU136" s="160" t="s">
        <v>85</v>
      </c>
      <c r="AV136" s="13" t="s">
        <v>288</v>
      </c>
      <c r="AW136" s="13" t="s">
        <v>32</v>
      </c>
      <c r="AX136" s="13" t="s">
        <v>83</v>
      </c>
      <c r="AY136" s="160" t="s">
        <v>282</v>
      </c>
    </row>
    <row r="137" spans="2:65" s="1" customFormat="1" ht="37.9" customHeight="1" x14ac:dyDescent="0.2">
      <c r="B137" s="32"/>
      <c r="C137" s="137" t="s">
        <v>105</v>
      </c>
      <c r="D137" s="137" t="s">
        <v>284</v>
      </c>
      <c r="E137" s="138" t="s">
        <v>344</v>
      </c>
      <c r="F137" s="139" t="s">
        <v>345</v>
      </c>
      <c r="G137" s="140" t="s">
        <v>295</v>
      </c>
      <c r="H137" s="141">
        <v>0.57599999999999996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6632</v>
      </c>
    </row>
    <row r="138" spans="2:65" s="1" customFormat="1" ht="37.9" customHeight="1" x14ac:dyDescent="0.2">
      <c r="B138" s="32"/>
      <c r="C138" s="137" t="s">
        <v>288</v>
      </c>
      <c r="D138" s="137" t="s">
        <v>284</v>
      </c>
      <c r="E138" s="138" t="s">
        <v>351</v>
      </c>
      <c r="F138" s="139" t="s">
        <v>352</v>
      </c>
      <c r="G138" s="140" t="s">
        <v>295</v>
      </c>
      <c r="H138" s="141">
        <v>36.817999999999998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6633</v>
      </c>
    </row>
    <row r="139" spans="2:65" s="15" customFormat="1" x14ac:dyDescent="0.2">
      <c r="B139" s="173"/>
      <c r="D139" s="152" t="s">
        <v>290</v>
      </c>
      <c r="E139" s="174" t="s">
        <v>1</v>
      </c>
      <c r="F139" s="175" t="s">
        <v>347</v>
      </c>
      <c r="H139" s="174" t="s">
        <v>1</v>
      </c>
      <c r="I139" s="176"/>
      <c r="L139" s="173"/>
      <c r="M139" s="177"/>
      <c r="T139" s="178"/>
      <c r="AT139" s="174" t="s">
        <v>290</v>
      </c>
      <c r="AU139" s="174" t="s">
        <v>85</v>
      </c>
      <c r="AV139" s="15" t="s">
        <v>83</v>
      </c>
      <c r="AW139" s="15" t="s">
        <v>32</v>
      </c>
      <c r="AX139" s="15" t="s">
        <v>76</v>
      </c>
      <c r="AY139" s="174" t="s">
        <v>282</v>
      </c>
    </row>
    <row r="140" spans="2:65" s="12" customFormat="1" x14ac:dyDescent="0.2">
      <c r="B140" s="151"/>
      <c r="D140" s="152" t="s">
        <v>290</v>
      </c>
      <c r="E140" s="153" t="s">
        <v>1</v>
      </c>
      <c r="F140" s="154" t="s">
        <v>6634</v>
      </c>
      <c r="H140" s="155">
        <v>36.817999999999998</v>
      </c>
      <c r="I140" s="156"/>
      <c r="L140" s="151"/>
      <c r="M140" s="157"/>
      <c r="T140" s="158"/>
      <c r="AT140" s="153" t="s">
        <v>290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282</v>
      </c>
    </row>
    <row r="141" spans="2:65" s="14" customFormat="1" x14ac:dyDescent="0.2">
      <c r="B141" s="166"/>
      <c r="D141" s="152" t="s">
        <v>290</v>
      </c>
      <c r="E141" s="167" t="s">
        <v>1</v>
      </c>
      <c r="F141" s="168" t="s">
        <v>306</v>
      </c>
      <c r="H141" s="169">
        <v>36.817999999999998</v>
      </c>
      <c r="I141" s="170"/>
      <c r="L141" s="166"/>
      <c r="M141" s="171"/>
      <c r="T141" s="172"/>
      <c r="AT141" s="167" t="s">
        <v>290</v>
      </c>
      <c r="AU141" s="167" t="s">
        <v>85</v>
      </c>
      <c r="AV141" s="14" t="s">
        <v>105</v>
      </c>
      <c r="AW141" s="14" t="s">
        <v>32</v>
      </c>
      <c r="AX141" s="14" t="s">
        <v>76</v>
      </c>
      <c r="AY141" s="167" t="s">
        <v>282</v>
      </c>
    </row>
    <row r="142" spans="2:65" s="13" customFormat="1" x14ac:dyDescent="0.2">
      <c r="B142" s="159"/>
      <c r="D142" s="152" t="s">
        <v>290</v>
      </c>
      <c r="E142" s="160" t="s">
        <v>1</v>
      </c>
      <c r="F142" s="161" t="s">
        <v>292</v>
      </c>
      <c r="H142" s="162">
        <v>36.817999999999998</v>
      </c>
      <c r="I142" s="163"/>
      <c r="L142" s="159"/>
      <c r="M142" s="164"/>
      <c r="T142" s="165"/>
      <c r="AT142" s="160" t="s">
        <v>290</v>
      </c>
      <c r="AU142" s="160" t="s">
        <v>85</v>
      </c>
      <c r="AV142" s="13" t="s">
        <v>288</v>
      </c>
      <c r="AW142" s="13" t="s">
        <v>32</v>
      </c>
      <c r="AX142" s="13" t="s">
        <v>83</v>
      </c>
      <c r="AY142" s="160" t="s">
        <v>282</v>
      </c>
    </row>
    <row r="143" spans="2:65" s="1" customFormat="1" ht="37.9" customHeight="1" x14ac:dyDescent="0.2">
      <c r="B143" s="32"/>
      <c r="C143" s="137" t="s">
        <v>330</v>
      </c>
      <c r="D143" s="137" t="s">
        <v>284</v>
      </c>
      <c r="E143" s="138" t="s">
        <v>357</v>
      </c>
      <c r="F143" s="139" t="s">
        <v>358</v>
      </c>
      <c r="G143" s="140" t="s">
        <v>295</v>
      </c>
      <c r="H143" s="141">
        <v>1104.54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288</v>
      </c>
      <c r="AT143" s="149" t="s">
        <v>284</v>
      </c>
      <c r="AU143" s="149" t="s">
        <v>85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288</v>
      </c>
      <c r="BM143" s="149" t="s">
        <v>6635</v>
      </c>
    </row>
    <row r="144" spans="2:65" s="12" customFormat="1" x14ac:dyDescent="0.2">
      <c r="B144" s="151"/>
      <c r="D144" s="152" t="s">
        <v>290</v>
      </c>
      <c r="F144" s="154" t="s">
        <v>6636</v>
      </c>
      <c r="H144" s="155">
        <v>1104.54</v>
      </c>
      <c r="I144" s="156"/>
      <c r="L144" s="151"/>
      <c r="M144" s="157"/>
      <c r="T144" s="158"/>
      <c r="AT144" s="153" t="s">
        <v>290</v>
      </c>
      <c r="AU144" s="153" t="s">
        <v>85</v>
      </c>
      <c r="AV144" s="12" t="s">
        <v>85</v>
      </c>
      <c r="AW144" s="12" t="s">
        <v>4</v>
      </c>
      <c r="AX144" s="12" t="s">
        <v>83</v>
      </c>
      <c r="AY144" s="153" t="s">
        <v>282</v>
      </c>
    </row>
    <row r="145" spans="2:65" s="1" customFormat="1" ht="24.2" customHeight="1" x14ac:dyDescent="0.2">
      <c r="B145" s="32"/>
      <c r="C145" s="137" t="s">
        <v>338</v>
      </c>
      <c r="D145" s="137" t="s">
        <v>284</v>
      </c>
      <c r="E145" s="138" t="s">
        <v>6542</v>
      </c>
      <c r="F145" s="139" t="s">
        <v>6543</v>
      </c>
      <c r="G145" s="140" t="s">
        <v>295</v>
      </c>
      <c r="H145" s="141">
        <v>0.57599999999999996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6637</v>
      </c>
    </row>
    <row r="146" spans="2:65" s="1" customFormat="1" ht="24.2" customHeight="1" x14ac:dyDescent="0.2">
      <c r="B146" s="32"/>
      <c r="C146" s="137" t="s">
        <v>343</v>
      </c>
      <c r="D146" s="137" t="s">
        <v>284</v>
      </c>
      <c r="E146" s="138" t="s">
        <v>370</v>
      </c>
      <c r="F146" s="139" t="s">
        <v>371</v>
      </c>
      <c r="G146" s="140" t="s">
        <v>287</v>
      </c>
      <c r="H146" s="141">
        <v>122.727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6638</v>
      </c>
    </row>
    <row r="147" spans="2:65" s="12" customFormat="1" x14ac:dyDescent="0.2">
      <c r="B147" s="151"/>
      <c r="D147" s="152" t="s">
        <v>290</v>
      </c>
      <c r="E147" s="153" t="s">
        <v>1</v>
      </c>
      <c r="F147" s="154" t="s">
        <v>6627</v>
      </c>
      <c r="H147" s="155">
        <v>122.727</v>
      </c>
      <c r="I147" s="156"/>
      <c r="L147" s="151"/>
      <c r="M147" s="157"/>
      <c r="T147" s="158"/>
      <c r="AT147" s="153" t="s">
        <v>290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282</v>
      </c>
    </row>
    <row r="148" spans="2:65" s="13" customFormat="1" x14ac:dyDescent="0.2">
      <c r="B148" s="159"/>
      <c r="D148" s="152" t="s">
        <v>290</v>
      </c>
      <c r="E148" s="160" t="s">
        <v>1</v>
      </c>
      <c r="F148" s="161" t="s">
        <v>292</v>
      </c>
      <c r="H148" s="162">
        <v>122.727</v>
      </c>
      <c r="I148" s="163"/>
      <c r="L148" s="159"/>
      <c r="M148" s="164"/>
      <c r="T148" s="165"/>
      <c r="AT148" s="160" t="s">
        <v>290</v>
      </c>
      <c r="AU148" s="160" t="s">
        <v>85</v>
      </c>
      <c r="AV148" s="13" t="s">
        <v>288</v>
      </c>
      <c r="AW148" s="13" t="s">
        <v>32</v>
      </c>
      <c r="AX148" s="13" t="s">
        <v>83</v>
      </c>
      <c r="AY148" s="160" t="s">
        <v>282</v>
      </c>
    </row>
    <row r="149" spans="2:65" s="1" customFormat="1" ht="33" customHeight="1" x14ac:dyDescent="0.2">
      <c r="B149" s="32"/>
      <c r="C149" s="137" t="s">
        <v>350</v>
      </c>
      <c r="D149" s="137" t="s">
        <v>284</v>
      </c>
      <c r="E149" s="138" t="s">
        <v>374</v>
      </c>
      <c r="F149" s="139" t="s">
        <v>375</v>
      </c>
      <c r="G149" s="140" t="s">
        <v>376</v>
      </c>
      <c r="H149" s="141">
        <v>61.485999999999997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6639</v>
      </c>
    </row>
    <row r="150" spans="2:65" s="15" customFormat="1" x14ac:dyDescent="0.2">
      <c r="B150" s="173"/>
      <c r="D150" s="152" t="s">
        <v>290</v>
      </c>
      <c r="E150" s="174" t="s">
        <v>1</v>
      </c>
      <c r="F150" s="175" t="s">
        <v>347</v>
      </c>
      <c r="H150" s="174" t="s">
        <v>1</v>
      </c>
      <c r="I150" s="176"/>
      <c r="L150" s="173"/>
      <c r="M150" s="177"/>
      <c r="T150" s="178"/>
      <c r="AT150" s="174" t="s">
        <v>290</v>
      </c>
      <c r="AU150" s="174" t="s">
        <v>85</v>
      </c>
      <c r="AV150" s="15" t="s">
        <v>83</v>
      </c>
      <c r="AW150" s="15" t="s">
        <v>32</v>
      </c>
      <c r="AX150" s="15" t="s">
        <v>76</v>
      </c>
      <c r="AY150" s="174" t="s">
        <v>282</v>
      </c>
    </row>
    <row r="151" spans="2:65" s="12" customFormat="1" x14ac:dyDescent="0.2">
      <c r="B151" s="151"/>
      <c r="D151" s="152" t="s">
        <v>290</v>
      </c>
      <c r="E151" s="153" t="s">
        <v>1</v>
      </c>
      <c r="F151" s="154" t="s">
        <v>6634</v>
      </c>
      <c r="H151" s="155">
        <v>36.817999999999998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282</v>
      </c>
    </row>
    <row r="152" spans="2:65" s="13" customFormat="1" x14ac:dyDescent="0.2">
      <c r="B152" s="159"/>
      <c r="D152" s="152" t="s">
        <v>290</v>
      </c>
      <c r="E152" s="160" t="s">
        <v>1</v>
      </c>
      <c r="F152" s="161" t="s">
        <v>292</v>
      </c>
      <c r="H152" s="162">
        <v>36.817999999999998</v>
      </c>
      <c r="I152" s="163"/>
      <c r="L152" s="159"/>
      <c r="M152" s="164"/>
      <c r="T152" s="165"/>
      <c r="AT152" s="160" t="s">
        <v>290</v>
      </c>
      <c r="AU152" s="160" t="s">
        <v>85</v>
      </c>
      <c r="AV152" s="13" t="s">
        <v>288</v>
      </c>
      <c r="AW152" s="13" t="s">
        <v>32</v>
      </c>
      <c r="AX152" s="13" t="s">
        <v>83</v>
      </c>
      <c r="AY152" s="160" t="s">
        <v>282</v>
      </c>
    </row>
    <row r="153" spans="2:65" s="12" customFormat="1" x14ac:dyDescent="0.2">
      <c r="B153" s="151"/>
      <c r="D153" s="152" t="s">
        <v>290</v>
      </c>
      <c r="F153" s="154" t="s">
        <v>6640</v>
      </c>
      <c r="H153" s="155">
        <v>61.485999999999997</v>
      </c>
      <c r="I153" s="156"/>
      <c r="L153" s="151"/>
      <c r="M153" s="157"/>
      <c r="T153" s="158"/>
      <c r="AT153" s="153" t="s">
        <v>290</v>
      </c>
      <c r="AU153" s="153" t="s">
        <v>85</v>
      </c>
      <c r="AV153" s="12" t="s">
        <v>85</v>
      </c>
      <c r="AW153" s="12" t="s">
        <v>4</v>
      </c>
      <c r="AX153" s="12" t="s">
        <v>83</v>
      </c>
      <c r="AY153" s="153" t="s">
        <v>282</v>
      </c>
    </row>
    <row r="154" spans="2:65" s="1" customFormat="1" ht="16.5" customHeight="1" x14ac:dyDescent="0.2">
      <c r="B154" s="32"/>
      <c r="C154" s="137" t="s">
        <v>356</v>
      </c>
      <c r="D154" s="137" t="s">
        <v>284</v>
      </c>
      <c r="E154" s="138" t="s">
        <v>379</v>
      </c>
      <c r="F154" s="139" t="s">
        <v>380</v>
      </c>
      <c r="G154" s="140" t="s">
        <v>295</v>
      </c>
      <c r="H154" s="141">
        <v>0.57599999999999996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288</v>
      </c>
      <c r="BM154" s="149" t="s">
        <v>6641</v>
      </c>
    </row>
    <row r="155" spans="2:65" s="15" customFormat="1" x14ac:dyDescent="0.2">
      <c r="B155" s="173"/>
      <c r="D155" s="152" t="s">
        <v>290</v>
      </c>
      <c r="E155" s="174" t="s">
        <v>1</v>
      </c>
      <c r="F155" s="175" t="s">
        <v>382</v>
      </c>
      <c r="H155" s="174" t="s">
        <v>1</v>
      </c>
      <c r="I155" s="176"/>
      <c r="L155" s="173"/>
      <c r="M155" s="177"/>
      <c r="T155" s="178"/>
      <c r="AT155" s="174" t="s">
        <v>290</v>
      </c>
      <c r="AU155" s="174" t="s">
        <v>85</v>
      </c>
      <c r="AV155" s="15" t="s">
        <v>83</v>
      </c>
      <c r="AW155" s="15" t="s">
        <v>32</v>
      </c>
      <c r="AX155" s="15" t="s">
        <v>76</v>
      </c>
      <c r="AY155" s="174" t="s">
        <v>282</v>
      </c>
    </row>
    <row r="156" spans="2:65" s="12" customFormat="1" x14ac:dyDescent="0.2">
      <c r="B156" s="151"/>
      <c r="D156" s="152" t="s">
        <v>290</v>
      </c>
      <c r="E156" s="153" t="s">
        <v>1</v>
      </c>
      <c r="F156" s="154" t="s">
        <v>6642</v>
      </c>
      <c r="H156" s="155">
        <v>0.57599999999999996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282</v>
      </c>
    </row>
    <row r="157" spans="2:65" s="13" customFormat="1" x14ac:dyDescent="0.2">
      <c r="B157" s="159"/>
      <c r="D157" s="152" t="s">
        <v>290</v>
      </c>
      <c r="E157" s="160" t="s">
        <v>1</v>
      </c>
      <c r="F157" s="161" t="s">
        <v>292</v>
      </c>
      <c r="H157" s="162">
        <v>0.57599999999999996</v>
      </c>
      <c r="I157" s="163"/>
      <c r="L157" s="159"/>
      <c r="M157" s="164"/>
      <c r="T157" s="165"/>
      <c r="AT157" s="160" t="s">
        <v>290</v>
      </c>
      <c r="AU157" s="160" t="s">
        <v>85</v>
      </c>
      <c r="AV157" s="13" t="s">
        <v>288</v>
      </c>
      <c r="AW157" s="13" t="s">
        <v>32</v>
      </c>
      <c r="AX157" s="13" t="s">
        <v>83</v>
      </c>
      <c r="AY157" s="160" t="s">
        <v>282</v>
      </c>
    </row>
    <row r="158" spans="2:65" s="1" customFormat="1" ht="16.5" customHeight="1" x14ac:dyDescent="0.2">
      <c r="B158" s="32"/>
      <c r="C158" s="137" t="s">
        <v>361</v>
      </c>
      <c r="D158" s="137" t="s">
        <v>284</v>
      </c>
      <c r="E158" s="138" t="s">
        <v>384</v>
      </c>
      <c r="F158" s="139" t="s">
        <v>380</v>
      </c>
      <c r="G158" s="140" t="s">
        <v>295</v>
      </c>
      <c r="H158" s="141">
        <v>36.817999999999998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288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288</v>
      </c>
      <c r="BM158" s="149" t="s">
        <v>6643</v>
      </c>
    </row>
    <row r="159" spans="2:65" s="15" customFormat="1" x14ac:dyDescent="0.2">
      <c r="B159" s="173"/>
      <c r="D159" s="152" t="s">
        <v>290</v>
      </c>
      <c r="E159" s="174" t="s">
        <v>1</v>
      </c>
      <c r="F159" s="175" t="s">
        <v>347</v>
      </c>
      <c r="H159" s="174" t="s">
        <v>1</v>
      </c>
      <c r="I159" s="176"/>
      <c r="L159" s="173"/>
      <c r="M159" s="177"/>
      <c r="T159" s="178"/>
      <c r="AT159" s="174" t="s">
        <v>290</v>
      </c>
      <c r="AU159" s="174" t="s">
        <v>85</v>
      </c>
      <c r="AV159" s="15" t="s">
        <v>83</v>
      </c>
      <c r="AW159" s="15" t="s">
        <v>32</v>
      </c>
      <c r="AX159" s="15" t="s">
        <v>76</v>
      </c>
      <c r="AY159" s="174" t="s">
        <v>282</v>
      </c>
    </row>
    <row r="160" spans="2:65" s="12" customFormat="1" x14ac:dyDescent="0.2">
      <c r="B160" s="151"/>
      <c r="D160" s="152" t="s">
        <v>290</v>
      </c>
      <c r="E160" s="153" t="s">
        <v>1</v>
      </c>
      <c r="F160" s="154" t="s">
        <v>6644</v>
      </c>
      <c r="H160" s="155">
        <v>36.817999999999998</v>
      </c>
      <c r="I160" s="156"/>
      <c r="L160" s="151"/>
      <c r="M160" s="157"/>
      <c r="T160" s="158"/>
      <c r="AT160" s="153" t="s">
        <v>290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282</v>
      </c>
    </row>
    <row r="161" spans="2:65" s="13" customFormat="1" x14ac:dyDescent="0.2">
      <c r="B161" s="159"/>
      <c r="D161" s="152" t="s">
        <v>290</v>
      </c>
      <c r="E161" s="160" t="s">
        <v>1</v>
      </c>
      <c r="F161" s="161" t="s">
        <v>292</v>
      </c>
      <c r="H161" s="162">
        <v>36.817999999999998</v>
      </c>
      <c r="I161" s="163"/>
      <c r="L161" s="159"/>
      <c r="M161" s="164"/>
      <c r="T161" s="165"/>
      <c r="AT161" s="160" t="s">
        <v>290</v>
      </c>
      <c r="AU161" s="160" t="s">
        <v>85</v>
      </c>
      <c r="AV161" s="13" t="s">
        <v>288</v>
      </c>
      <c r="AW161" s="13" t="s">
        <v>32</v>
      </c>
      <c r="AX161" s="13" t="s">
        <v>83</v>
      </c>
      <c r="AY161" s="160" t="s">
        <v>282</v>
      </c>
    </row>
    <row r="162" spans="2:65" s="11" customFormat="1" ht="22.9" customHeight="1" x14ac:dyDescent="0.2">
      <c r="B162" s="125"/>
      <c r="D162" s="126" t="s">
        <v>75</v>
      </c>
      <c r="E162" s="135" t="s">
        <v>105</v>
      </c>
      <c r="F162" s="135" t="s">
        <v>565</v>
      </c>
      <c r="I162" s="128"/>
      <c r="J162" s="136">
        <f>BK162</f>
        <v>0</v>
      </c>
      <c r="L162" s="125"/>
      <c r="M162" s="130"/>
      <c r="P162" s="131">
        <f>SUM(P163:P164)</f>
        <v>0</v>
      </c>
      <c r="R162" s="131">
        <f>SUM(R163:R164)</f>
        <v>1.08894</v>
      </c>
      <c r="T162" s="132">
        <f>SUM(T163:T164)</f>
        <v>0</v>
      </c>
      <c r="AR162" s="126" t="s">
        <v>83</v>
      </c>
      <c r="AT162" s="133" t="s">
        <v>75</v>
      </c>
      <c r="AU162" s="133" t="s">
        <v>83</v>
      </c>
      <c r="AY162" s="126" t="s">
        <v>282</v>
      </c>
      <c r="BK162" s="134">
        <f>SUM(BK163:BK164)</f>
        <v>0</v>
      </c>
    </row>
    <row r="163" spans="2:65" s="1" customFormat="1" ht="24.2" customHeight="1" x14ac:dyDescent="0.2">
      <c r="B163" s="32"/>
      <c r="C163" s="137" t="s">
        <v>185</v>
      </c>
      <c r="D163" s="137" t="s">
        <v>284</v>
      </c>
      <c r="E163" s="138" t="s">
        <v>6645</v>
      </c>
      <c r="F163" s="139" t="s">
        <v>6646</v>
      </c>
      <c r="G163" s="140" t="s">
        <v>613</v>
      </c>
      <c r="H163" s="141">
        <v>6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0.17488999999999999</v>
      </c>
      <c r="R163" s="147">
        <f>Q163*H163</f>
        <v>1.0493399999999999</v>
      </c>
      <c r="S163" s="147">
        <v>0</v>
      </c>
      <c r="T163" s="148">
        <f>S163*H163</f>
        <v>0</v>
      </c>
      <c r="AR163" s="149" t="s">
        <v>288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288</v>
      </c>
      <c r="BM163" s="149" t="s">
        <v>6647</v>
      </c>
    </row>
    <row r="164" spans="2:65" s="1" customFormat="1" ht="33" customHeight="1" x14ac:dyDescent="0.2">
      <c r="B164" s="32"/>
      <c r="C164" s="179" t="s">
        <v>188</v>
      </c>
      <c r="D164" s="179" t="s">
        <v>1020</v>
      </c>
      <c r="E164" s="180" t="s">
        <v>6648</v>
      </c>
      <c r="F164" s="181" t="s">
        <v>6649</v>
      </c>
      <c r="G164" s="182" t="s">
        <v>613</v>
      </c>
      <c r="H164" s="183">
        <v>6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41</v>
      </c>
      <c r="P164" s="147">
        <f>O164*H164</f>
        <v>0</v>
      </c>
      <c r="Q164" s="147">
        <v>6.6E-3</v>
      </c>
      <c r="R164" s="147">
        <f>Q164*H164</f>
        <v>3.9599999999999996E-2</v>
      </c>
      <c r="S164" s="147">
        <v>0</v>
      </c>
      <c r="T164" s="148">
        <f>S164*H164</f>
        <v>0</v>
      </c>
      <c r="AR164" s="149" t="s">
        <v>350</v>
      </c>
      <c r="AT164" s="149" t="s">
        <v>1020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288</v>
      </c>
      <c r="BM164" s="149" t="s">
        <v>6650</v>
      </c>
    </row>
    <row r="165" spans="2:65" s="11" customFormat="1" ht="22.9" customHeight="1" x14ac:dyDescent="0.2">
      <c r="B165" s="125"/>
      <c r="D165" s="126" t="s">
        <v>75</v>
      </c>
      <c r="E165" s="135" t="s">
        <v>330</v>
      </c>
      <c r="F165" s="135" t="s">
        <v>991</v>
      </c>
      <c r="I165" s="128"/>
      <c r="J165" s="136">
        <f>BK165</f>
        <v>0</v>
      </c>
      <c r="L165" s="125"/>
      <c r="M165" s="130"/>
      <c r="P165" s="131">
        <f>SUM(P166:P170)</f>
        <v>0</v>
      </c>
      <c r="R165" s="131">
        <f>SUM(R166:R170)</f>
        <v>18.62382225</v>
      </c>
      <c r="T165" s="132">
        <f>SUM(T166:T170)</f>
        <v>0</v>
      </c>
      <c r="AR165" s="126" t="s">
        <v>83</v>
      </c>
      <c r="AT165" s="133" t="s">
        <v>75</v>
      </c>
      <c r="AU165" s="133" t="s">
        <v>83</v>
      </c>
      <c r="AY165" s="126" t="s">
        <v>282</v>
      </c>
      <c r="BK165" s="134">
        <f>SUM(BK166:BK170)</f>
        <v>0</v>
      </c>
    </row>
    <row r="166" spans="2:65" s="1" customFormat="1" ht="24.2" customHeight="1" x14ac:dyDescent="0.2">
      <c r="B166" s="32"/>
      <c r="C166" s="137" t="s">
        <v>191</v>
      </c>
      <c r="D166" s="137" t="s">
        <v>284</v>
      </c>
      <c r="E166" s="138" t="s">
        <v>1002</v>
      </c>
      <c r="F166" s="139" t="s">
        <v>1003</v>
      </c>
      <c r="G166" s="140" t="s">
        <v>287</v>
      </c>
      <c r="H166" s="141">
        <v>122.727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288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288</v>
      </c>
      <c r="BM166" s="149" t="s">
        <v>6651</v>
      </c>
    </row>
    <row r="167" spans="2:65" s="1" customFormat="1" ht="24.2" customHeight="1" x14ac:dyDescent="0.2">
      <c r="B167" s="32"/>
      <c r="C167" s="137" t="s">
        <v>194</v>
      </c>
      <c r="D167" s="137" t="s">
        <v>284</v>
      </c>
      <c r="E167" s="138" t="s">
        <v>1012</v>
      </c>
      <c r="F167" s="139" t="s">
        <v>1013</v>
      </c>
      <c r="G167" s="140" t="s">
        <v>287</v>
      </c>
      <c r="H167" s="141">
        <v>122.727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288</v>
      </c>
      <c r="AT167" s="149" t="s">
        <v>284</v>
      </c>
      <c r="AU167" s="149" t="s">
        <v>85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288</v>
      </c>
      <c r="BM167" s="149" t="s">
        <v>6652</v>
      </c>
    </row>
    <row r="168" spans="2:65" s="12" customFormat="1" x14ac:dyDescent="0.2">
      <c r="B168" s="151"/>
      <c r="D168" s="152" t="s">
        <v>290</v>
      </c>
      <c r="E168" s="153" t="s">
        <v>1</v>
      </c>
      <c r="F168" s="154" t="s">
        <v>6627</v>
      </c>
      <c r="H168" s="155">
        <v>122.727</v>
      </c>
      <c r="I168" s="156"/>
      <c r="L168" s="151"/>
      <c r="M168" s="157"/>
      <c r="T168" s="158"/>
      <c r="AT168" s="153" t="s">
        <v>290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282</v>
      </c>
    </row>
    <row r="169" spans="2:65" s="13" customFormat="1" x14ac:dyDescent="0.2">
      <c r="B169" s="159"/>
      <c r="D169" s="152" t="s">
        <v>290</v>
      </c>
      <c r="E169" s="160" t="s">
        <v>1</v>
      </c>
      <c r="F169" s="161" t="s">
        <v>292</v>
      </c>
      <c r="H169" s="162">
        <v>122.727</v>
      </c>
      <c r="I169" s="163"/>
      <c r="L169" s="159"/>
      <c r="M169" s="164"/>
      <c r="T169" s="165"/>
      <c r="AT169" s="160" t="s">
        <v>290</v>
      </c>
      <c r="AU169" s="160" t="s">
        <v>85</v>
      </c>
      <c r="AV169" s="13" t="s">
        <v>288</v>
      </c>
      <c r="AW169" s="13" t="s">
        <v>32</v>
      </c>
      <c r="AX169" s="13" t="s">
        <v>83</v>
      </c>
      <c r="AY169" s="160" t="s">
        <v>282</v>
      </c>
    </row>
    <row r="170" spans="2:65" s="1" customFormat="1" ht="24.2" customHeight="1" x14ac:dyDescent="0.2">
      <c r="B170" s="32"/>
      <c r="C170" s="137" t="s">
        <v>8</v>
      </c>
      <c r="D170" s="137" t="s">
        <v>284</v>
      </c>
      <c r="E170" s="138" t="s">
        <v>6653</v>
      </c>
      <c r="F170" s="139" t="s">
        <v>6654</v>
      </c>
      <c r="G170" s="140" t="s">
        <v>287</v>
      </c>
      <c r="H170" s="141">
        <v>122.727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41</v>
      </c>
      <c r="P170" s="147">
        <f>O170*H170</f>
        <v>0</v>
      </c>
      <c r="Q170" s="147">
        <v>0.15175</v>
      </c>
      <c r="R170" s="147">
        <f>Q170*H170</f>
        <v>18.62382225</v>
      </c>
      <c r="S170" s="147">
        <v>0</v>
      </c>
      <c r="T170" s="148">
        <f>S170*H170</f>
        <v>0</v>
      </c>
      <c r="AR170" s="149" t="s">
        <v>288</v>
      </c>
      <c r="AT170" s="149" t="s">
        <v>284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288</v>
      </c>
      <c r="BM170" s="149" t="s">
        <v>6655</v>
      </c>
    </row>
    <row r="171" spans="2:65" s="11" customFormat="1" ht="22.9" customHeight="1" x14ac:dyDescent="0.2">
      <c r="B171" s="125"/>
      <c r="D171" s="126" t="s">
        <v>75</v>
      </c>
      <c r="E171" s="135" t="s">
        <v>356</v>
      </c>
      <c r="F171" s="135" t="s">
        <v>1315</v>
      </c>
      <c r="I171" s="128"/>
      <c r="J171" s="136">
        <f>BK171</f>
        <v>0</v>
      </c>
      <c r="L171" s="125"/>
      <c r="M171" s="130"/>
      <c r="P171" s="131">
        <f>SUM(P172:P178)</f>
        <v>0</v>
      </c>
      <c r="R171" s="131">
        <f>SUM(R172:R178)</f>
        <v>1.4096710000000001</v>
      </c>
      <c r="T171" s="132">
        <f>SUM(T172:T178)</f>
        <v>0</v>
      </c>
      <c r="AR171" s="126" t="s">
        <v>83</v>
      </c>
      <c r="AT171" s="133" t="s">
        <v>75</v>
      </c>
      <c r="AU171" s="133" t="s">
        <v>83</v>
      </c>
      <c r="AY171" s="126" t="s">
        <v>282</v>
      </c>
      <c r="BK171" s="134">
        <f>SUM(BK172:BK178)</f>
        <v>0</v>
      </c>
    </row>
    <row r="172" spans="2:65" s="1" customFormat="1" ht="33" customHeight="1" x14ac:dyDescent="0.2">
      <c r="B172" s="32"/>
      <c r="C172" s="137" t="s">
        <v>199</v>
      </c>
      <c r="D172" s="137" t="s">
        <v>284</v>
      </c>
      <c r="E172" s="138" t="s">
        <v>6656</v>
      </c>
      <c r="F172" s="139" t="s">
        <v>6657</v>
      </c>
      <c r="G172" s="140" t="s">
        <v>471</v>
      </c>
      <c r="H172" s="141">
        <v>45.17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3.014E-2</v>
      </c>
      <c r="R172" s="147">
        <f>Q172*H172</f>
        <v>1.3614238000000001</v>
      </c>
      <c r="S172" s="147">
        <v>0</v>
      </c>
      <c r="T172" s="148">
        <f>S172*H172</f>
        <v>0</v>
      </c>
      <c r="AR172" s="149" t="s">
        <v>288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288</v>
      </c>
      <c r="BM172" s="149" t="s">
        <v>6658</v>
      </c>
    </row>
    <row r="173" spans="2:65" s="12" customFormat="1" x14ac:dyDescent="0.2">
      <c r="B173" s="151"/>
      <c r="D173" s="152" t="s">
        <v>290</v>
      </c>
      <c r="E173" s="153" t="s">
        <v>1</v>
      </c>
      <c r="F173" s="154" t="s">
        <v>6659</v>
      </c>
      <c r="H173" s="155">
        <v>45.17</v>
      </c>
      <c r="I173" s="156"/>
      <c r="L173" s="151"/>
      <c r="M173" s="157"/>
      <c r="T173" s="158"/>
      <c r="AT173" s="153" t="s">
        <v>290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282</v>
      </c>
    </row>
    <row r="174" spans="2:65" s="13" customFormat="1" x14ac:dyDescent="0.2">
      <c r="B174" s="159"/>
      <c r="D174" s="152" t="s">
        <v>290</v>
      </c>
      <c r="E174" s="160" t="s">
        <v>1</v>
      </c>
      <c r="F174" s="161" t="s">
        <v>292</v>
      </c>
      <c r="H174" s="162">
        <v>45.17</v>
      </c>
      <c r="I174" s="163"/>
      <c r="L174" s="159"/>
      <c r="M174" s="164"/>
      <c r="T174" s="165"/>
      <c r="AT174" s="160" t="s">
        <v>290</v>
      </c>
      <c r="AU174" s="160" t="s">
        <v>85</v>
      </c>
      <c r="AV174" s="13" t="s">
        <v>288</v>
      </c>
      <c r="AW174" s="13" t="s">
        <v>32</v>
      </c>
      <c r="AX174" s="13" t="s">
        <v>83</v>
      </c>
      <c r="AY174" s="160" t="s">
        <v>282</v>
      </c>
    </row>
    <row r="175" spans="2:65" s="1" customFormat="1" ht="24.2" customHeight="1" x14ac:dyDescent="0.2">
      <c r="B175" s="32"/>
      <c r="C175" s="137" t="s">
        <v>202</v>
      </c>
      <c r="D175" s="137" t="s">
        <v>284</v>
      </c>
      <c r="E175" s="138" t="s">
        <v>6660</v>
      </c>
      <c r="F175" s="139" t="s">
        <v>6661</v>
      </c>
      <c r="G175" s="140" t="s">
        <v>287</v>
      </c>
      <c r="H175" s="141">
        <v>134.02000000000001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3.6000000000000002E-4</v>
      </c>
      <c r="R175" s="147">
        <f>Q175*H175</f>
        <v>4.8247200000000004E-2</v>
      </c>
      <c r="S175" s="147">
        <v>0</v>
      </c>
      <c r="T175" s="148">
        <f>S175*H175</f>
        <v>0</v>
      </c>
      <c r="AR175" s="149" t="s">
        <v>288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288</v>
      </c>
      <c r="BM175" s="149" t="s">
        <v>6662</v>
      </c>
    </row>
    <row r="176" spans="2:65" s="12" customFormat="1" x14ac:dyDescent="0.2">
      <c r="B176" s="151"/>
      <c r="D176" s="152" t="s">
        <v>290</v>
      </c>
      <c r="E176" s="153" t="s">
        <v>1</v>
      </c>
      <c r="F176" s="154" t="s">
        <v>6627</v>
      </c>
      <c r="H176" s="155">
        <v>122.727</v>
      </c>
      <c r="I176" s="156"/>
      <c r="L176" s="151"/>
      <c r="M176" s="157"/>
      <c r="T176" s="158"/>
      <c r="AT176" s="153" t="s">
        <v>290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282</v>
      </c>
    </row>
    <row r="177" spans="2:65" s="12" customFormat="1" x14ac:dyDescent="0.2">
      <c r="B177" s="151"/>
      <c r="D177" s="152" t="s">
        <v>290</v>
      </c>
      <c r="E177" s="153" t="s">
        <v>1</v>
      </c>
      <c r="F177" s="154" t="s">
        <v>6663</v>
      </c>
      <c r="H177" s="155">
        <v>11.292999999999999</v>
      </c>
      <c r="I177" s="156"/>
      <c r="L177" s="151"/>
      <c r="M177" s="157"/>
      <c r="T177" s="158"/>
      <c r="AT177" s="153" t="s">
        <v>290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282</v>
      </c>
    </row>
    <row r="178" spans="2:65" s="13" customFormat="1" x14ac:dyDescent="0.2">
      <c r="B178" s="159"/>
      <c r="D178" s="152" t="s">
        <v>290</v>
      </c>
      <c r="E178" s="160" t="s">
        <v>1</v>
      </c>
      <c r="F178" s="161" t="s">
        <v>292</v>
      </c>
      <c r="H178" s="162">
        <v>134.02000000000001</v>
      </c>
      <c r="I178" s="163"/>
      <c r="L178" s="159"/>
      <c r="M178" s="164"/>
      <c r="T178" s="165"/>
      <c r="AT178" s="160" t="s">
        <v>290</v>
      </c>
      <c r="AU178" s="160" t="s">
        <v>85</v>
      </c>
      <c r="AV178" s="13" t="s">
        <v>288</v>
      </c>
      <c r="AW178" s="13" t="s">
        <v>32</v>
      </c>
      <c r="AX178" s="13" t="s">
        <v>83</v>
      </c>
      <c r="AY178" s="160" t="s">
        <v>282</v>
      </c>
    </row>
    <row r="179" spans="2:65" s="11" customFormat="1" ht="22.9" customHeight="1" x14ac:dyDescent="0.2">
      <c r="B179" s="125"/>
      <c r="D179" s="126" t="s">
        <v>75</v>
      </c>
      <c r="E179" s="135" t="s">
        <v>1425</v>
      </c>
      <c r="F179" s="135" t="s">
        <v>1426</v>
      </c>
      <c r="I179" s="128"/>
      <c r="J179" s="136">
        <f>BK179</f>
        <v>0</v>
      </c>
      <c r="L179" s="125"/>
      <c r="M179" s="130"/>
      <c r="P179" s="131">
        <f>P180</f>
        <v>0</v>
      </c>
      <c r="R179" s="131">
        <f>R180</f>
        <v>0</v>
      </c>
      <c r="T179" s="132">
        <f>T180</f>
        <v>0</v>
      </c>
      <c r="AR179" s="126" t="s">
        <v>83</v>
      </c>
      <c r="AT179" s="133" t="s">
        <v>75</v>
      </c>
      <c r="AU179" s="133" t="s">
        <v>83</v>
      </c>
      <c r="AY179" s="126" t="s">
        <v>282</v>
      </c>
      <c r="BK179" s="134">
        <f>BK180</f>
        <v>0</v>
      </c>
    </row>
    <row r="180" spans="2:65" s="1" customFormat="1" ht="16.5" customHeight="1" x14ac:dyDescent="0.2">
      <c r="B180" s="32"/>
      <c r="C180" s="137" t="s">
        <v>205</v>
      </c>
      <c r="D180" s="137" t="s">
        <v>284</v>
      </c>
      <c r="E180" s="138" t="s">
        <v>6664</v>
      </c>
      <c r="F180" s="139" t="s">
        <v>6665</v>
      </c>
      <c r="G180" s="140" t="s">
        <v>376</v>
      </c>
      <c r="H180" s="141">
        <v>21.122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288</v>
      </c>
      <c r="AT180" s="149" t="s">
        <v>284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288</v>
      </c>
      <c r="BM180" s="149" t="s">
        <v>6666</v>
      </c>
    </row>
    <row r="181" spans="2:65" s="11" customFormat="1" ht="25.9" customHeight="1" x14ac:dyDescent="0.2">
      <c r="B181" s="125"/>
      <c r="D181" s="126" t="s">
        <v>75</v>
      </c>
      <c r="E181" s="127" t="s">
        <v>1431</v>
      </c>
      <c r="F181" s="127" t="s">
        <v>1432</v>
      </c>
      <c r="I181" s="128"/>
      <c r="J181" s="129">
        <f>BK181</f>
        <v>0</v>
      </c>
      <c r="L181" s="125"/>
      <c r="M181" s="130"/>
      <c r="P181" s="131">
        <f>P182</f>
        <v>0</v>
      </c>
      <c r="R181" s="131">
        <f>R182</f>
        <v>7.7617279999999997E-2</v>
      </c>
      <c r="T181" s="132">
        <f>T182</f>
        <v>0</v>
      </c>
      <c r="AR181" s="126" t="s">
        <v>85</v>
      </c>
      <c r="AT181" s="133" t="s">
        <v>75</v>
      </c>
      <c r="AU181" s="133" t="s">
        <v>76</v>
      </c>
      <c r="AY181" s="126" t="s">
        <v>282</v>
      </c>
      <c r="BK181" s="134">
        <f>BK182</f>
        <v>0</v>
      </c>
    </row>
    <row r="182" spans="2:65" s="11" customFormat="1" ht="22.9" customHeight="1" x14ac:dyDescent="0.2">
      <c r="B182" s="125"/>
      <c r="D182" s="126" t="s">
        <v>75</v>
      </c>
      <c r="E182" s="135" t="s">
        <v>2583</v>
      </c>
      <c r="F182" s="135" t="s">
        <v>2584</v>
      </c>
      <c r="I182" s="128"/>
      <c r="J182" s="136">
        <f>BK182</f>
        <v>0</v>
      </c>
      <c r="L182" s="125"/>
      <c r="M182" s="130"/>
      <c r="P182" s="131">
        <f>SUM(P183:P187)</f>
        <v>0</v>
      </c>
      <c r="R182" s="131">
        <f>SUM(R183:R187)</f>
        <v>7.7617279999999997E-2</v>
      </c>
      <c r="T182" s="132">
        <f>SUM(T183:T187)</f>
        <v>0</v>
      </c>
      <c r="AR182" s="126" t="s">
        <v>85</v>
      </c>
      <c r="AT182" s="133" t="s">
        <v>75</v>
      </c>
      <c r="AU182" s="133" t="s">
        <v>83</v>
      </c>
      <c r="AY182" s="126" t="s">
        <v>282</v>
      </c>
      <c r="BK182" s="134">
        <f>SUM(BK183:BK187)</f>
        <v>0</v>
      </c>
    </row>
    <row r="183" spans="2:65" s="1" customFormat="1" ht="24.2" customHeight="1" x14ac:dyDescent="0.2">
      <c r="B183" s="32"/>
      <c r="C183" s="137" t="s">
        <v>416</v>
      </c>
      <c r="D183" s="137" t="s">
        <v>284</v>
      </c>
      <c r="E183" s="138" t="s">
        <v>6667</v>
      </c>
      <c r="F183" s="139" t="s">
        <v>6668</v>
      </c>
      <c r="G183" s="140" t="s">
        <v>287</v>
      </c>
      <c r="H183" s="141">
        <v>25.532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2.8E-3</v>
      </c>
      <c r="R183" s="147">
        <f>Q183*H183</f>
        <v>7.14896E-2</v>
      </c>
      <c r="S183" s="147">
        <v>0</v>
      </c>
      <c r="T183" s="148">
        <f>S183*H183</f>
        <v>0</v>
      </c>
      <c r="AR183" s="149" t="s">
        <v>199</v>
      </c>
      <c r="AT183" s="149" t="s">
        <v>284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199</v>
      </c>
      <c r="BM183" s="149" t="s">
        <v>6669</v>
      </c>
    </row>
    <row r="184" spans="2:65" s="12" customFormat="1" x14ac:dyDescent="0.2">
      <c r="B184" s="151"/>
      <c r="D184" s="152" t="s">
        <v>290</v>
      </c>
      <c r="E184" s="153" t="s">
        <v>1</v>
      </c>
      <c r="F184" s="154" t="s">
        <v>6670</v>
      </c>
      <c r="H184" s="155">
        <v>25.532</v>
      </c>
      <c r="I184" s="156"/>
      <c r="L184" s="151"/>
      <c r="M184" s="157"/>
      <c r="T184" s="158"/>
      <c r="AT184" s="153" t="s">
        <v>290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282</v>
      </c>
    </row>
    <row r="185" spans="2:65" s="13" customFormat="1" x14ac:dyDescent="0.2">
      <c r="B185" s="159"/>
      <c r="D185" s="152" t="s">
        <v>290</v>
      </c>
      <c r="E185" s="160" t="s">
        <v>1</v>
      </c>
      <c r="F185" s="161" t="s">
        <v>292</v>
      </c>
      <c r="H185" s="162">
        <v>25.532</v>
      </c>
      <c r="I185" s="163"/>
      <c r="L185" s="159"/>
      <c r="M185" s="164"/>
      <c r="T185" s="165"/>
      <c r="AT185" s="160" t="s">
        <v>290</v>
      </c>
      <c r="AU185" s="160" t="s">
        <v>85</v>
      </c>
      <c r="AV185" s="13" t="s">
        <v>288</v>
      </c>
      <c r="AW185" s="13" t="s">
        <v>32</v>
      </c>
      <c r="AX185" s="13" t="s">
        <v>83</v>
      </c>
      <c r="AY185" s="160" t="s">
        <v>282</v>
      </c>
    </row>
    <row r="186" spans="2:65" s="1" customFormat="1" ht="37.9" customHeight="1" x14ac:dyDescent="0.2">
      <c r="B186" s="32"/>
      <c r="C186" s="179" t="s">
        <v>208</v>
      </c>
      <c r="D186" s="179" t="s">
        <v>1020</v>
      </c>
      <c r="E186" s="180" t="s">
        <v>6671</v>
      </c>
      <c r="F186" s="181" t="s">
        <v>6672</v>
      </c>
      <c r="G186" s="182" t="s">
        <v>287</v>
      </c>
      <c r="H186" s="183">
        <v>25.532</v>
      </c>
      <c r="I186" s="184"/>
      <c r="J186" s="185">
        <f>ROUND(I186*H186,2)</f>
        <v>0</v>
      </c>
      <c r="K186" s="186"/>
      <c r="L186" s="187"/>
      <c r="M186" s="188" t="s">
        <v>1</v>
      </c>
      <c r="N186" s="189" t="s">
        <v>41</v>
      </c>
      <c r="P186" s="147">
        <f>O186*H186</f>
        <v>0</v>
      </c>
      <c r="Q186" s="147">
        <v>2.4000000000000001E-4</v>
      </c>
      <c r="R186" s="147">
        <f>Q186*H186</f>
        <v>6.1276799999999999E-3</v>
      </c>
      <c r="S186" s="147">
        <v>0</v>
      </c>
      <c r="T186" s="148">
        <f>S186*H186</f>
        <v>0</v>
      </c>
      <c r="AR186" s="149" t="s">
        <v>498</v>
      </c>
      <c r="AT186" s="149" t="s">
        <v>1020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199</v>
      </c>
      <c r="BM186" s="149" t="s">
        <v>6673</v>
      </c>
    </row>
    <row r="187" spans="2:65" s="1" customFormat="1" ht="24.2" customHeight="1" x14ac:dyDescent="0.2">
      <c r="B187" s="32"/>
      <c r="C187" s="137" t="s">
        <v>7</v>
      </c>
      <c r="D187" s="137" t="s">
        <v>284</v>
      </c>
      <c r="E187" s="138" t="s">
        <v>6418</v>
      </c>
      <c r="F187" s="139" t="s">
        <v>6419</v>
      </c>
      <c r="G187" s="140" t="s">
        <v>376</v>
      </c>
      <c r="H187" s="141">
        <v>7.8E-2</v>
      </c>
      <c r="I187" s="142"/>
      <c r="J187" s="143">
        <f>ROUND(I187*H187,2)</f>
        <v>0</v>
      </c>
      <c r="K187" s="144"/>
      <c r="L187" s="32"/>
      <c r="M187" s="193" t="s">
        <v>1</v>
      </c>
      <c r="N187" s="194" t="s">
        <v>41</v>
      </c>
      <c r="O187" s="195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AR187" s="149" t="s">
        <v>199</v>
      </c>
      <c r="AT187" s="149" t="s">
        <v>284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199</v>
      </c>
      <c r="BM187" s="149" t="s">
        <v>6674</v>
      </c>
    </row>
    <row r="188" spans="2:65" s="1" customFormat="1" ht="6.95" customHeight="1" x14ac:dyDescent="0.2"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2"/>
    </row>
  </sheetData>
  <sheetProtection algorithmName="SHA-512" hashValue="Ufpdu+bED42WKlbRGpTXxXtgO2A1zXxxNK7NCHPIuseUzq/tIGebZN86p02pZsDTFxbEIeOVpG31vKU96RWLzQ==" saltValue="0YPdmIy8kNdLBiygpaShREqkfMXgViZ8MFU7UYjieAxOTsY3RqJzsbeLTovl2/7d85fL1e9tfDTfjyZAslFgTg==" spinCount="100000" sheet="1" objects="1" scenarios="1" formatColumns="0" formatRows="0" autoFilter="0"/>
  <autoFilter ref="C127:K18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169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6675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ROUND(J124,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ROUND((SUM(BE124:BE166)),  2)</f>
        <v>0</v>
      </c>
      <c r="I35" s="96">
        <v>0.21</v>
      </c>
      <c r="J35" s="86">
        <f>ROUND(((SUM(BE124:BE166))*I35),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ROUND((SUM(BF124:BF166)),  2)</f>
        <v>0</v>
      </c>
      <c r="I36" s="96">
        <v>0.15</v>
      </c>
      <c r="J36" s="86">
        <f>ROUND(((SUM(BF124:BF166))*I36),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ROUND((SUM(BG124:BG166)),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ROUND((SUM(BH124:BH166)),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ROUND((SUM(BI124:BI166)),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02e - Pískoviště 1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J124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 x14ac:dyDescent="0.2">
      <c r="B101" s="112"/>
      <c r="D101" s="113" t="s">
        <v>242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47" s="9" customFormat="1" ht="19.899999999999999" customHeight="1" x14ac:dyDescent="0.2">
      <c r="B102" s="112"/>
      <c r="D102" s="113" t="s">
        <v>243</v>
      </c>
      <c r="E102" s="114"/>
      <c r="F102" s="114"/>
      <c r="G102" s="114"/>
      <c r="H102" s="114"/>
      <c r="I102" s="114"/>
      <c r="J102" s="115">
        <f>J165</f>
        <v>0</v>
      </c>
      <c r="L102" s="112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267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16.5" customHeight="1" x14ac:dyDescent="0.2">
      <c r="B112" s="32"/>
      <c r="E112" s="254" t="str">
        <f>E7</f>
        <v>MŠ Vokovická</v>
      </c>
      <c r="F112" s="255"/>
      <c r="G112" s="255"/>
      <c r="H112" s="255"/>
      <c r="L112" s="32"/>
    </row>
    <row r="113" spans="2:65" ht="12" customHeight="1" x14ac:dyDescent="0.2">
      <c r="B113" s="20"/>
      <c r="C113" s="27" t="s">
        <v>226</v>
      </c>
      <c r="L113" s="20"/>
    </row>
    <row r="114" spans="2:65" s="1" customFormat="1" ht="16.5" customHeight="1" x14ac:dyDescent="0.2">
      <c r="B114" s="32"/>
      <c r="E114" s="254" t="s">
        <v>6216</v>
      </c>
      <c r="F114" s="253"/>
      <c r="G114" s="253"/>
      <c r="H114" s="253"/>
      <c r="L114" s="32"/>
    </row>
    <row r="115" spans="2:65" s="1" customFormat="1" ht="12" customHeight="1" x14ac:dyDescent="0.2">
      <c r="B115" s="32"/>
      <c r="C115" s="27" t="s">
        <v>228</v>
      </c>
      <c r="L115" s="32"/>
    </row>
    <row r="116" spans="2:65" s="1" customFormat="1" ht="16.5" customHeight="1" x14ac:dyDescent="0.2">
      <c r="B116" s="32"/>
      <c r="E116" s="231" t="str">
        <f>E11</f>
        <v>02e - Pískoviště 1</v>
      </c>
      <c r="F116" s="253"/>
      <c r="G116" s="253"/>
      <c r="H116" s="253"/>
      <c r="L116" s="32"/>
    </row>
    <row r="117" spans="2:65" s="1" customFormat="1" ht="6.95" customHeight="1" x14ac:dyDescent="0.2">
      <c r="B117" s="32"/>
      <c r="L117" s="32"/>
    </row>
    <row r="118" spans="2:65" s="1" customFormat="1" ht="12" customHeight="1" x14ac:dyDescent="0.2">
      <c r="B118" s="32"/>
      <c r="C118" s="27" t="s">
        <v>20</v>
      </c>
      <c r="F118" s="25" t="str">
        <f>F14</f>
        <v>Vokovice, p.č. 1281/256, 1281/257</v>
      </c>
      <c r="I118" s="27" t="s">
        <v>22</v>
      </c>
      <c r="J118" s="52" t="str">
        <f>IF(J14="","",J14)</f>
        <v>21. 2. 2023</v>
      </c>
      <c r="L118" s="32"/>
    </row>
    <row r="119" spans="2:65" s="1" customFormat="1" ht="6.95" customHeight="1" x14ac:dyDescent="0.2">
      <c r="B119" s="32"/>
      <c r="L119" s="32"/>
    </row>
    <row r="120" spans="2:65" s="1" customFormat="1" ht="25.7" customHeight="1" x14ac:dyDescent="0.2">
      <c r="B120" s="32"/>
      <c r="C120" s="27" t="s">
        <v>24</v>
      </c>
      <c r="F120" s="25" t="str">
        <f>E17</f>
        <v>Městská část Praha 6, Čs. Armády 601/23</v>
      </c>
      <c r="I120" s="27" t="s">
        <v>30</v>
      </c>
      <c r="J120" s="30" t="str">
        <f>E23</f>
        <v>ra15 a.s., ATELIER SEVER s.r.o.</v>
      </c>
      <c r="L120" s="32"/>
    </row>
    <row r="121" spans="2:65" s="1" customFormat="1" ht="15.2" customHeight="1" x14ac:dyDescent="0.2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Ecoten s.r.o.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6"/>
      <c r="C123" s="117" t="s">
        <v>268</v>
      </c>
      <c r="D123" s="118" t="s">
        <v>61</v>
      </c>
      <c r="E123" s="118" t="s">
        <v>57</v>
      </c>
      <c r="F123" s="118" t="s">
        <v>58</v>
      </c>
      <c r="G123" s="118" t="s">
        <v>269</v>
      </c>
      <c r="H123" s="118" t="s">
        <v>270</v>
      </c>
      <c r="I123" s="118" t="s">
        <v>271</v>
      </c>
      <c r="J123" s="119" t="s">
        <v>232</v>
      </c>
      <c r="K123" s="120" t="s">
        <v>272</v>
      </c>
      <c r="L123" s="116"/>
      <c r="M123" s="59" t="s">
        <v>1</v>
      </c>
      <c r="N123" s="60" t="s">
        <v>40</v>
      </c>
      <c r="O123" s="60" t="s">
        <v>273</v>
      </c>
      <c r="P123" s="60" t="s">
        <v>274</v>
      </c>
      <c r="Q123" s="60" t="s">
        <v>275</v>
      </c>
      <c r="R123" s="60" t="s">
        <v>276</v>
      </c>
      <c r="S123" s="60" t="s">
        <v>277</v>
      </c>
      <c r="T123" s="61" t="s">
        <v>278</v>
      </c>
    </row>
    <row r="124" spans="2:65" s="1" customFormat="1" ht="22.9" customHeight="1" x14ac:dyDescent="0.25">
      <c r="B124" s="32"/>
      <c r="C124" s="64" t="s">
        <v>279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68.569476000000009</v>
      </c>
      <c r="S124" s="53"/>
      <c r="T124" s="123">
        <f>T125</f>
        <v>0</v>
      </c>
      <c r="AT124" s="17" t="s">
        <v>75</v>
      </c>
      <c r="AU124" s="17" t="s">
        <v>234</v>
      </c>
      <c r="BK124" s="124">
        <f>BK125</f>
        <v>0</v>
      </c>
    </row>
    <row r="125" spans="2:65" s="11" customFormat="1" ht="25.9" customHeight="1" x14ac:dyDescent="0.2">
      <c r="B125" s="125"/>
      <c r="D125" s="126" t="s">
        <v>75</v>
      </c>
      <c r="E125" s="127" t="s">
        <v>280</v>
      </c>
      <c r="F125" s="127" t="s">
        <v>281</v>
      </c>
      <c r="I125" s="128"/>
      <c r="J125" s="129">
        <f>BK125</f>
        <v>0</v>
      </c>
      <c r="L125" s="125"/>
      <c r="M125" s="130"/>
      <c r="P125" s="131">
        <f>P126+P149+P165</f>
        <v>0</v>
      </c>
      <c r="R125" s="131">
        <f>R126+R149+R165</f>
        <v>68.569476000000009</v>
      </c>
      <c r="T125" s="132">
        <f>T126+T149+T165</f>
        <v>0</v>
      </c>
      <c r="AR125" s="126" t="s">
        <v>83</v>
      </c>
      <c r="AT125" s="133" t="s">
        <v>75</v>
      </c>
      <c r="AU125" s="133" t="s">
        <v>76</v>
      </c>
      <c r="AY125" s="126" t="s">
        <v>282</v>
      </c>
      <c r="BK125" s="134">
        <f>BK126+BK149+BK165</f>
        <v>0</v>
      </c>
    </row>
    <row r="126" spans="2:65" s="11" customFormat="1" ht="22.9" customHeight="1" x14ac:dyDescent="0.2">
      <c r="B126" s="125"/>
      <c r="D126" s="126" t="s">
        <v>75</v>
      </c>
      <c r="E126" s="135" t="s">
        <v>83</v>
      </c>
      <c r="F126" s="135" t="s">
        <v>283</v>
      </c>
      <c r="I126" s="128"/>
      <c r="J126" s="136">
        <f>BK126</f>
        <v>0</v>
      </c>
      <c r="L126" s="125"/>
      <c r="M126" s="130"/>
      <c r="P126" s="131">
        <f>SUM(P127:P148)</f>
        <v>0</v>
      </c>
      <c r="R126" s="131">
        <f>SUM(R127:R148)</f>
        <v>0</v>
      </c>
      <c r="T126" s="132">
        <f>SUM(T127:T148)</f>
        <v>0</v>
      </c>
      <c r="AR126" s="126" t="s">
        <v>83</v>
      </c>
      <c r="AT126" s="133" t="s">
        <v>75</v>
      </c>
      <c r="AU126" s="133" t="s">
        <v>83</v>
      </c>
      <c r="AY126" s="126" t="s">
        <v>282</v>
      </c>
      <c r="BK126" s="134">
        <f>SUM(BK127:BK148)</f>
        <v>0</v>
      </c>
    </row>
    <row r="127" spans="2:65" s="1" customFormat="1" ht="24.2" customHeight="1" x14ac:dyDescent="0.2">
      <c r="B127" s="32"/>
      <c r="C127" s="137" t="s">
        <v>83</v>
      </c>
      <c r="D127" s="137" t="s">
        <v>284</v>
      </c>
      <c r="E127" s="138" t="s">
        <v>6676</v>
      </c>
      <c r="F127" s="139" t="s">
        <v>6677</v>
      </c>
      <c r="G127" s="140" t="s">
        <v>287</v>
      </c>
      <c r="H127" s="141">
        <v>134.935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6678</v>
      </c>
    </row>
    <row r="128" spans="2:65" s="12" customFormat="1" x14ac:dyDescent="0.2">
      <c r="B128" s="151"/>
      <c r="D128" s="152" t="s">
        <v>290</v>
      </c>
      <c r="E128" s="153" t="s">
        <v>1</v>
      </c>
      <c r="F128" s="154" t="s">
        <v>6679</v>
      </c>
      <c r="H128" s="155">
        <v>134.935</v>
      </c>
      <c r="I128" s="156"/>
      <c r="L128" s="151"/>
      <c r="M128" s="157"/>
      <c r="T128" s="158"/>
      <c r="AT128" s="153" t="s">
        <v>290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282</v>
      </c>
    </row>
    <row r="129" spans="2:65" s="13" customFormat="1" x14ac:dyDescent="0.2">
      <c r="B129" s="159"/>
      <c r="D129" s="152" t="s">
        <v>290</v>
      </c>
      <c r="E129" s="160" t="s">
        <v>1</v>
      </c>
      <c r="F129" s="161" t="s">
        <v>292</v>
      </c>
      <c r="H129" s="162">
        <v>134.935</v>
      </c>
      <c r="I129" s="163"/>
      <c r="L129" s="159"/>
      <c r="M129" s="164"/>
      <c r="T129" s="165"/>
      <c r="AT129" s="160" t="s">
        <v>290</v>
      </c>
      <c r="AU129" s="160" t="s">
        <v>85</v>
      </c>
      <c r="AV129" s="13" t="s">
        <v>288</v>
      </c>
      <c r="AW129" s="13" t="s">
        <v>32</v>
      </c>
      <c r="AX129" s="13" t="s">
        <v>83</v>
      </c>
      <c r="AY129" s="160" t="s">
        <v>282</v>
      </c>
    </row>
    <row r="130" spans="2:65" s="1" customFormat="1" ht="37.9" customHeight="1" x14ac:dyDescent="0.2">
      <c r="B130" s="32"/>
      <c r="C130" s="137" t="s">
        <v>85</v>
      </c>
      <c r="D130" s="137" t="s">
        <v>284</v>
      </c>
      <c r="E130" s="138" t="s">
        <v>351</v>
      </c>
      <c r="F130" s="139" t="s">
        <v>352</v>
      </c>
      <c r="G130" s="140" t="s">
        <v>295</v>
      </c>
      <c r="H130" s="141">
        <v>40.481000000000002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288</v>
      </c>
      <c r="AT130" s="149" t="s">
        <v>284</v>
      </c>
      <c r="AU130" s="149" t="s">
        <v>85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288</v>
      </c>
      <c r="BM130" s="149" t="s">
        <v>6680</v>
      </c>
    </row>
    <row r="131" spans="2:65" s="15" customFormat="1" x14ac:dyDescent="0.2">
      <c r="B131" s="173"/>
      <c r="D131" s="152" t="s">
        <v>290</v>
      </c>
      <c r="E131" s="174" t="s">
        <v>1</v>
      </c>
      <c r="F131" s="175" t="s">
        <v>347</v>
      </c>
      <c r="H131" s="174" t="s">
        <v>1</v>
      </c>
      <c r="I131" s="176"/>
      <c r="L131" s="173"/>
      <c r="M131" s="177"/>
      <c r="T131" s="178"/>
      <c r="AT131" s="174" t="s">
        <v>290</v>
      </c>
      <c r="AU131" s="174" t="s">
        <v>85</v>
      </c>
      <c r="AV131" s="15" t="s">
        <v>83</v>
      </c>
      <c r="AW131" s="15" t="s">
        <v>32</v>
      </c>
      <c r="AX131" s="15" t="s">
        <v>76</v>
      </c>
      <c r="AY131" s="174" t="s">
        <v>282</v>
      </c>
    </row>
    <row r="132" spans="2:65" s="12" customFormat="1" x14ac:dyDescent="0.2">
      <c r="B132" s="151"/>
      <c r="D132" s="152" t="s">
        <v>290</v>
      </c>
      <c r="E132" s="153" t="s">
        <v>1</v>
      </c>
      <c r="F132" s="154" t="s">
        <v>6681</v>
      </c>
      <c r="H132" s="155">
        <v>40.481000000000002</v>
      </c>
      <c r="I132" s="156"/>
      <c r="L132" s="151"/>
      <c r="M132" s="157"/>
      <c r="T132" s="158"/>
      <c r="AT132" s="153" t="s">
        <v>290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282</v>
      </c>
    </row>
    <row r="133" spans="2:65" s="14" customFormat="1" x14ac:dyDescent="0.2">
      <c r="B133" s="166"/>
      <c r="D133" s="152" t="s">
        <v>290</v>
      </c>
      <c r="E133" s="167" t="s">
        <v>1</v>
      </c>
      <c r="F133" s="168" t="s">
        <v>306</v>
      </c>
      <c r="H133" s="169">
        <v>40.481000000000002</v>
      </c>
      <c r="I133" s="170"/>
      <c r="L133" s="166"/>
      <c r="M133" s="171"/>
      <c r="T133" s="172"/>
      <c r="AT133" s="167" t="s">
        <v>290</v>
      </c>
      <c r="AU133" s="167" t="s">
        <v>85</v>
      </c>
      <c r="AV133" s="14" t="s">
        <v>105</v>
      </c>
      <c r="AW133" s="14" t="s">
        <v>32</v>
      </c>
      <c r="AX133" s="14" t="s">
        <v>76</v>
      </c>
      <c r="AY133" s="167" t="s">
        <v>282</v>
      </c>
    </row>
    <row r="134" spans="2:65" s="13" customFormat="1" x14ac:dyDescent="0.2">
      <c r="B134" s="159"/>
      <c r="D134" s="152" t="s">
        <v>290</v>
      </c>
      <c r="E134" s="160" t="s">
        <v>1</v>
      </c>
      <c r="F134" s="161" t="s">
        <v>292</v>
      </c>
      <c r="H134" s="162">
        <v>40.481000000000002</v>
      </c>
      <c r="I134" s="163"/>
      <c r="L134" s="159"/>
      <c r="M134" s="164"/>
      <c r="T134" s="165"/>
      <c r="AT134" s="160" t="s">
        <v>290</v>
      </c>
      <c r="AU134" s="160" t="s">
        <v>85</v>
      </c>
      <c r="AV134" s="13" t="s">
        <v>288</v>
      </c>
      <c r="AW134" s="13" t="s">
        <v>32</v>
      </c>
      <c r="AX134" s="13" t="s">
        <v>83</v>
      </c>
      <c r="AY134" s="160" t="s">
        <v>282</v>
      </c>
    </row>
    <row r="135" spans="2:65" s="1" customFormat="1" ht="37.9" customHeight="1" x14ac:dyDescent="0.2">
      <c r="B135" s="32"/>
      <c r="C135" s="137" t="s">
        <v>105</v>
      </c>
      <c r="D135" s="137" t="s">
        <v>284</v>
      </c>
      <c r="E135" s="138" t="s">
        <v>357</v>
      </c>
      <c r="F135" s="139" t="s">
        <v>358</v>
      </c>
      <c r="G135" s="140" t="s">
        <v>295</v>
      </c>
      <c r="H135" s="141">
        <v>1214.43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288</v>
      </c>
      <c r="AT135" s="149" t="s">
        <v>284</v>
      </c>
      <c r="AU135" s="149" t="s">
        <v>85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288</v>
      </c>
      <c r="BM135" s="149" t="s">
        <v>6682</v>
      </c>
    </row>
    <row r="136" spans="2:65" s="12" customFormat="1" x14ac:dyDescent="0.2">
      <c r="B136" s="151"/>
      <c r="D136" s="152" t="s">
        <v>290</v>
      </c>
      <c r="F136" s="154" t="s">
        <v>6683</v>
      </c>
      <c r="H136" s="155">
        <v>1214.43</v>
      </c>
      <c r="I136" s="156"/>
      <c r="L136" s="151"/>
      <c r="M136" s="157"/>
      <c r="T136" s="158"/>
      <c r="AT136" s="153" t="s">
        <v>290</v>
      </c>
      <c r="AU136" s="153" t="s">
        <v>85</v>
      </c>
      <c r="AV136" s="12" t="s">
        <v>85</v>
      </c>
      <c r="AW136" s="12" t="s">
        <v>4</v>
      </c>
      <c r="AX136" s="12" t="s">
        <v>83</v>
      </c>
      <c r="AY136" s="153" t="s">
        <v>282</v>
      </c>
    </row>
    <row r="137" spans="2:65" s="1" customFormat="1" ht="24.2" customHeight="1" x14ac:dyDescent="0.2">
      <c r="B137" s="32"/>
      <c r="C137" s="137" t="s">
        <v>288</v>
      </c>
      <c r="D137" s="137" t="s">
        <v>284</v>
      </c>
      <c r="E137" s="138" t="s">
        <v>370</v>
      </c>
      <c r="F137" s="139" t="s">
        <v>371</v>
      </c>
      <c r="G137" s="140" t="s">
        <v>287</v>
      </c>
      <c r="H137" s="141">
        <v>134.935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6684</v>
      </c>
    </row>
    <row r="138" spans="2:65" s="12" customFormat="1" x14ac:dyDescent="0.2">
      <c r="B138" s="151"/>
      <c r="D138" s="152" t="s">
        <v>290</v>
      </c>
      <c r="E138" s="153" t="s">
        <v>1</v>
      </c>
      <c r="F138" s="154" t="s">
        <v>6679</v>
      </c>
      <c r="H138" s="155">
        <v>134.935</v>
      </c>
      <c r="I138" s="156"/>
      <c r="L138" s="151"/>
      <c r="M138" s="157"/>
      <c r="T138" s="158"/>
      <c r="AT138" s="153" t="s">
        <v>290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282</v>
      </c>
    </row>
    <row r="139" spans="2:65" s="13" customFormat="1" x14ac:dyDescent="0.2">
      <c r="B139" s="159"/>
      <c r="D139" s="152" t="s">
        <v>290</v>
      </c>
      <c r="E139" s="160" t="s">
        <v>1</v>
      </c>
      <c r="F139" s="161" t="s">
        <v>292</v>
      </c>
      <c r="H139" s="162">
        <v>134.935</v>
      </c>
      <c r="I139" s="163"/>
      <c r="L139" s="159"/>
      <c r="M139" s="164"/>
      <c r="T139" s="165"/>
      <c r="AT139" s="160" t="s">
        <v>290</v>
      </c>
      <c r="AU139" s="160" t="s">
        <v>85</v>
      </c>
      <c r="AV139" s="13" t="s">
        <v>288</v>
      </c>
      <c r="AW139" s="13" t="s">
        <v>32</v>
      </c>
      <c r="AX139" s="13" t="s">
        <v>83</v>
      </c>
      <c r="AY139" s="160" t="s">
        <v>282</v>
      </c>
    </row>
    <row r="140" spans="2:65" s="1" customFormat="1" ht="33" customHeight="1" x14ac:dyDescent="0.2">
      <c r="B140" s="32"/>
      <c r="C140" s="137" t="s">
        <v>330</v>
      </c>
      <c r="D140" s="137" t="s">
        <v>284</v>
      </c>
      <c r="E140" s="138" t="s">
        <v>374</v>
      </c>
      <c r="F140" s="139" t="s">
        <v>375</v>
      </c>
      <c r="G140" s="140" t="s">
        <v>376</v>
      </c>
      <c r="H140" s="141">
        <v>67.602999999999994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6685</v>
      </c>
    </row>
    <row r="141" spans="2:65" s="15" customFormat="1" x14ac:dyDescent="0.2">
      <c r="B141" s="173"/>
      <c r="D141" s="152" t="s">
        <v>290</v>
      </c>
      <c r="E141" s="174" t="s">
        <v>1</v>
      </c>
      <c r="F141" s="175" t="s">
        <v>347</v>
      </c>
      <c r="H141" s="174" t="s">
        <v>1</v>
      </c>
      <c r="I141" s="176"/>
      <c r="L141" s="173"/>
      <c r="M141" s="177"/>
      <c r="T141" s="178"/>
      <c r="AT141" s="174" t="s">
        <v>290</v>
      </c>
      <c r="AU141" s="174" t="s">
        <v>85</v>
      </c>
      <c r="AV141" s="15" t="s">
        <v>83</v>
      </c>
      <c r="AW141" s="15" t="s">
        <v>32</v>
      </c>
      <c r="AX141" s="15" t="s">
        <v>76</v>
      </c>
      <c r="AY141" s="174" t="s">
        <v>282</v>
      </c>
    </row>
    <row r="142" spans="2:65" s="12" customFormat="1" x14ac:dyDescent="0.2">
      <c r="B142" s="151"/>
      <c r="D142" s="152" t="s">
        <v>290</v>
      </c>
      <c r="E142" s="153" t="s">
        <v>1</v>
      </c>
      <c r="F142" s="154" t="s">
        <v>6681</v>
      </c>
      <c r="H142" s="155">
        <v>40.481000000000002</v>
      </c>
      <c r="I142" s="156"/>
      <c r="L142" s="151"/>
      <c r="M142" s="157"/>
      <c r="T142" s="158"/>
      <c r="AT142" s="153" t="s">
        <v>290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282</v>
      </c>
    </row>
    <row r="143" spans="2:65" s="13" customFormat="1" x14ac:dyDescent="0.2">
      <c r="B143" s="159"/>
      <c r="D143" s="152" t="s">
        <v>290</v>
      </c>
      <c r="E143" s="160" t="s">
        <v>1</v>
      </c>
      <c r="F143" s="161" t="s">
        <v>292</v>
      </c>
      <c r="H143" s="162">
        <v>40.481000000000002</v>
      </c>
      <c r="I143" s="163"/>
      <c r="L143" s="159"/>
      <c r="M143" s="164"/>
      <c r="T143" s="165"/>
      <c r="AT143" s="160" t="s">
        <v>290</v>
      </c>
      <c r="AU143" s="160" t="s">
        <v>85</v>
      </c>
      <c r="AV143" s="13" t="s">
        <v>288</v>
      </c>
      <c r="AW143" s="13" t="s">
        <v>32</v>
      </c>
      <c r="AX143" s="13" t="s">
        <v>83</v>
      </c>
      <c r="AY143" s="160" t="s">
        <v>282</v>
      </c>
    </row>
    <row r="144" spans="2:65" s="12" customFormat="1" x14ac:dyDescent="0.2">
      <c r="B144" s="151"/>
      <c r="D144" s="152" t="s">
        <v>290</v>
      </c>
      <c r="F144" s="154" t="s">
        <v>6686</v>
      </c>
      <c r="H144" s="155">
        <v>67.602999999999994</v>
      </c>
      <c r="I144" s="156"/>
      <c r="L144" s="151"/>
      <c r="M144" s="157"/>
      <c r="T144" s="158"/>
      <c r="AT144" s="153" t="s">
        <v>290</v>
      </c>
      <c r="AU144" s="153" t="s">
        <v>85</v>
      </c>
      <c r="AV144" s="12" t="s">
        <v>85</v>
      </c>
      <c r="AW144" s="12" t="s">
        <v>4</v>
      </c>
      <c r="AX144" s="12" t="s">
        <v>83</v>
      </c>
      <c r="AY144" s="153" t="s">
        <v>282</v>
      </c>
    </row>
    <row r="145" spans="2:65" s="1" customFormat="1" ht="16.5" customHeight="1" x14ac:dyDescent="0.2">
      <c r="B145" s="32"/>
      <c r="C145" s="137" t="s">
        <v>338</v>
      </c>
      <c r="D145" s="137" t="s">
        <v>284</v>
      </c>
      <c r="E145" s="138" t="s">
        <v>384</v>
      </c>
      <c r="F145" s="139" t="s">
        <v>380</v>
      </c>
      <c r="G145" s="140" t="s">
        <v>295</v>
      </c>
      <c r="H145" s="141">
        <v>40.481000000000002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6687</v>
      </c>
    </row>
    <row r="146" spans="2:65" s="15" customFormat="1" x14ac:dyDescent="0.2">
      <c r="B146" s="173"/>
      <c r="D146" s="152" t="s">
        <v>290</v>
      </c>
      <c r="E146" s="174" t="s">
        <v>1</v>
      </c>
      <c r="F146" s="175" t="s">
        <v>347</v>
      </c>
      <c r="H146" s="174" t="s">
        <v>1</v>
      </c>
      <c r="I146" s="176"/>
      <c r="L146" s="173"/>
      <c r="M146" s="177"/>
      <c r="T146" s="178"/>
      <c r="AT146" s="174" t="s">
        <v>290</v>
      </c>
      <c r="AU146" s="174" t="s">
        <v>85</v>
      </c>
      <c r="AV146" s="15" t="s">
        <v>83</v>
      </c>
      <c r="AW146" s="15" t="s">
        <v>32</v>
      </c>
      <c r="AX146" s="15" t="s">
        <v>76</v>
      </c>
      <c r="AY146" s="174" t="s">
        <v>282</v>
      </c>
    </row>
    <row r="147" spans="2:65" s="12" customFormat="1" x14ac:dyDescent="0.2">
      <c r="B147" s="151"/>
      <c r="D147" s="152" t="s">
        <v>290</v>
      </c>
      <c r="E147" s="153" t="s">
        <v>1</v>
      </c>
      <c r="F147" s="154" t="s">
        <v>6688</v>
      </c>
      <c r="H147" s="155">
        <v>40.481000000000002</v>
      </c>
      <c r="I147" s="156"/>
      <c r="L147" s="151"/>
      <c r="M147" s="157"/>
      <c r="T147" s="158"/>
      <c r="AT147" s="153" t="s">
        <v>290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282</v>
      </c>
    </row>
    <row r="148" spans="2:65" s="13" customFormat="1" x14ac:dyDescent="0.2">
      <c r="B148" s="159"/>
      <c r="D148" s="152" t="s">
        <v>290</v>
      </c>
      <c r="E148" s="160" t="s">
        <v>1</v>
      </c>
      <c r="F148" s="161" t="s">
        <v>292</v>
      </c>
      <c r="H148" s="162">
        <v>40.481000000000002</v>
      </c>
      <c r="I148" s="163"/>
      <c r="L148" s="159"/>
      <c r="M148" s="164"/>
      <c r="T148" s="165"/>
      <c r="AT148" s="160" t="s">
        <v>290</v>
      </c>
      <c r="AU148" s="160" t="s">
        <v>85</v>
      </c>
      <c r="AV148" s="13" t="s">
        <v>288</v>
      </c>
      <c r="AW148" s="13" t="s">
        <v>32</v>
      </c>
      <c r="AX148" s="13" t="s">
        <v>83</v>
      </c>
      <c r="AY148" s="160" t="s">
        <v>282</v>
      </c>
    </row>
    <row r="149" spans="2:65" s="11" customFormat="1" ht="22.9" customHeight="1" x14ac:dyDescent="0.2">
      <c r="B149" s="125"/>
      <c r="D149" s="126" t="s">
        <v>75</v>
      </c>
      <c r="E149" s="135" t="s">
        <v>356</v>
      </c>
      <c r="F149" s="135" t="s">
        <v>1315</v>
      </c>
      <c r="I149" s="128"/>
      <c r="J149" s="136">
        <f>BK149</f>
        <v>0</v>
      </c>
      <c r="L149" s="125"/>
      <c r="M149" s="130"/>
      <c r="P149" s="131">
        <f>SUM(P150:P164)</f>
        <v>0</v>
      </c>
      <c r="R149" s="131">
        <f>SUM(R150:R164)</f>
        <v>68.569476000000009</v>
      </c>
      <c r="T149" s="132">
        <f>SUM(T150:T164)</f>
        <v>0</v>
      </c>
      <c r="AR149" s="126" t="s">
        <v>83</v>
      </c>
      <c r="AT149" s="133" t="s">
        <v>75</v>
      </c>
      <c r="AU149" s="133" t="s">
        <v>83</v>
      </c>
      <c r="AY149" s="126" t="s">
        <v>282</v>
      </c>
      <c r="BK149" s="134">
        <f>SUM(BK150:BK164)</f>
        <v>0</v>
      </c>
    </row>
    <row r="150" spans="2:65" s="1" customFormat="1" ht="33" customHeight="1" x14ac:dyDescent="0.2">
      <c r="B150" s="32"/>
      <c r="C150" s="137" t="s">
        <v>343</v>
      </c>
      <c r="D150" s="137" t="s">
        <v>284</v>
      </c>
      <c r="E150" s="138" t="s">
        <v>6656</v>
      </c>
      <c r="F150" s="139" t="s">
        <v>6657</v>
      </c>
      <c r="G150" s="140" t="s">
        <v>471</v>
      </c>
      <c r="H150" s="141">
        <v>53.7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3.014E-2</v>
      </c>
      <c r="R150" s="147">
        <f>Q150*H150</f>
        <v>1.6185180000000001</v>
      </c>
      <c r="S150" s="147">
        <v>0</v>
      </c>
      <c r="T150" s="148">
        <f>S150*H150</f>
        <v>0</v>
      </c>
      <c r="AR150" s="149" t="s">
        <v>288</v>
      </c>
      <c r="AT150" s="149" t="s">
        <v>284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288</v>
      </c>
      <c r="BM150" s="149" t="s">
        <v>6689</v>
      </c>
    </row>
    <row r="151" spans="2:65" s="12" customFormat="1" x14ac:dyDescent="0.2">
      <c r="B151" s="151"/>
      <c r="D151" s="152" t="s">
        <v>290</v>
      </c>
      <c r="E151" s="153" t="s">
        <v>1</v>
      </c>
      <c r="F151" s="154" t="s">
        <v>6690</v>
      </c>
      <c r="H151" s="155">
        <v>53.7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282</v>
      </c>
    </row>
    <row r="152" spans="2:65" s="13" customFormat="1" x14ac:dyDescent="0.2">
      <c r="B152" s="159"/>
      <c r="D152" s="152" t="s">
        <v>290</v>
      </c>
      <c r="E152" s="160" t="s">
        <v>1</v>
      </c>
      <c r="F152" s="161" t="s">
        <v>292</v>
      </c>
      <c r="H152" s="162">
        <v>53.7</v>
      </c>
      <c r="I152" s="163"/>
      <c r="L152" s="159"/>
      <c r="M152" s="164"/>
      <c r="T152" s="165"/>
      <c r="AT152" s="160" t="s">
        <v>290</v>
      </c>
      <c r="AU152" s="160" t="s">
        <v>85</v>
      </c>
      <c r="AV152" s="13" t="s">
        <v>288</v>
      </c>
      <c r="AW152" s="13" t="s">
        <v>32</v>
      </c>
      <c r="AX152" s="13" t="s">
        <v>83</v>
      </c>
      <c r="AY152" s="160" t="s">
        <v>282</v>
      </c>
    </row>
    <row r="153" spans="2:65" s="1" customFormat="1" ht="24.2" customHeight="1" x14ac:dyDescent="0.2">
      <c r="B153" s="32"/>
      <c r="C153" s="137" t="s">
        <v>350</v>
      </c>
      <c r="D153" s="137" t="s">
        <v>284</v>
      </c>
      <c r="E153" s="138" t="s">
        <v>6660</v>
      </c>
      <c r="F153" s="139" t="s">
        <v>6661</v>
      </c>
      <c r="G153" s="140" t="s">
        <v>287</v>
      </c>
      <c r="H153" s="141">
        <v>151.04499999999999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3.6000000000000002E-4</v>
      </c>
      <c r="R153" s="147">
        <f>Q153*H153</f>
        <v>5.43762E-2</v>
      </c>
      <c r="S153" s="147">
        <v>0</v>
      </c>
      <c r="T153" s="148">
        <f>S153*H153</f>
        <v>0</v>
      </c>
      <c r="AR153" s="149" t="s">
        <v>288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288</v>
      </c>
      <c r="BM153" s="149" t="s">
        <v>6691</v>
      </c>
    </row>
    <row r="154" spans="2:65" s="12" customFormat="1" x14ac:dyDescent="0.2">
      <c r="B154" s="151"/>
      <c r="D154" s="152" t="s">
        <v>290</v>
      </c>
      <c r="E154" s="153" t="s">
        <v>1</v>
      </c>
      <c r="F154" s="154" t="s">
        <v>6679</v>
      </c>
      <c r="H154" s="155">
        <v>134.935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282</v>
      </c>
    </row>
    <row r="155" spans="2:65" s="12" customFormat="1" x14ac:dyDescent="0.2">
      <c r="B155" s="151"/>
      <c r="D155" s="152" t="s">
        <v>290</v>
      </c>
      <c r="E155" s="153" t="s">
        <v>1</v>
      </c>
      <c r="F155" s="154" t="s">
        <v>6692</v>
      </c>
      <c r="H155" s="155">
        <v>16.11</v>
      </c>
      <c r="I155" s="156"/>
      <c r="L155" s="151"/>
      <c r="M155" s="157"/>
      <c r="T155" s="158"/>
      <c r="AT155" s="153" t="s">
        <v>290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282</v>
      </c>
    </row>
    <row r="156" spans="2:65" s="13" customFormat="1" x14ac:dyDescent="0.2">
      <c r="B156" s="159"/>
      <c r="D156" s="152" t="s">
        <v>290</v>
      </c>
      <c r="E156" s="160" t="s">
        <v>1</v>
      </c>
      <c r="F156" s="161" t="s">
        <v>292</v>
      </c>
      <c r="H156" s="162">
        <v>151.04500000000002</v>
      </c>
      <c r="I156" s="163"/>
      <c r="L156" s="159"/>
      <c r="M156" s="164"/>
      <c r="T156" s="165"/>
      <c r="AT156" s="160" t="s">
        <v>290</v>
      </c>
      <c r="AU156" s="160" t="s">
        <v>85</v>
      </c>
      <c r="AV156" s="13" t="s">
        <v>288</v>
      </c>
      <c r="AW156" s="13" t="s">
        <v>32</v>
      </c>
      <c r="AX156" s="13" t="s">
        <v>83</v>
      </c>
      <c r="AY156" s="160" t="s">
        <v>282</v>
      </c>
    </row>
    <row r="157" spans="2:65" s="1" customFormat="1" ht="62.65" customHeight="1" x14ac:dyDescent="0.2">
      <c r="B157" s="32"/>
      <c r="C157" s="137" t="s">
        <v>356</v>
      </c>
      <c r="D157" s="137" t="s">
        <v>284</v>
      </c>
      <c r="E157" s="138" t="s">
        <v>6693</v>
      </c>
      <c r="F157" s="139" t="s">
        <v>6694</v>
      </c>
      <c r="G157" s="140" t="s">
        <v>613</v>
      </c>
      <c r="H157" s="141">
        <v>1</v>
      </c>
      <c r="I157" s="142"/>
      <c r="J157" s="143">
        <f t="shared" ref="J157:J162" si="0">ROUND(I157*H157,2)</f>
        <v>0</v>
      </c>
      <c r="K157" s="144"/>
      <c r="L157" s="32"/>
      <c r="M157" s="145" t="s">
        <v>1</v>
      </c>
      <c r="N157" s="146" t="s">
        <v>41</v>
      </c>
      <c r="P157" s="147">
        <f t="shared" ref="P157:P162" si="1">O157*H157</f>
        <v>0</v>
      </c>
      <c r="Q157" s="147">
        <v>0.25</v>
      </c>
      <c r="R157" s="147">
        <f t="shared" ref="R157:R162" si="2">Q157*H157</f>
        <v>0.25</v>
      </c>
      <c r="S157" s="147">
        <v>0</v>
      </c>
      <c r="T157" s="148">
        <f t="shared" ref="T157:T162" si="3">S157*H157</f>
        <v>0</v>
      </c>
      <c r="AR157" s="149" t="s">
        <v>288</v>
      </c>
      <c r="AT157" s="149" t="s">
        <v>284</v>
      </c>
      <c r="AU157" s="149" t="s">
        <v>85</v>
      </c>
      <c r="AY157" s="17" t="s">
        <v>282</v>
      </c>
      <c r="BE157" s="150">
        <f t="shared" ref="BE157:BE162" si="4">IF(N157="základní",J157,0)</f>
        <v>0</v>
      </c>
      <c r="BF157" s="150">
        <f t="shared" ref="BF157:BF162" si="5">IF(N157="snížená",J157,0)</f>
        <v>0</v>
      </c>
      <c r="BG157" s="150">
        <f t="shared" ref="BG157:BG162" si="6">IF(N157="zákl. přenesená",J157,0)</f>
        <v>0</v>
      </c>
      <c r="BH157" s="150">
        <f t="shared" ref="BH157:BH162" si="7">IF(N157="sníž. přenesená",J157,0)</f>
        <v>0</v>
      </c>
      <c r="BI157" s="150">
        <f t="shared" ref="BI157:BI162" si="8">IF(N157="nulová",J157,0)</f>
        <v>0</v>
      </c>
      <c r="BJ157" s="17" t="s">
        <v>83</v>
      </c>
      <c r="BK157" s="150">
        <f t="shared" ref="BK157:BK162" si="9">ROUND(I157*H157,2)</f>
        <v>0</v>
      </c>
      <c r="BL157" s="17" t="s">
        <v>288</v>
      </c>
      <c r="BM157" s="149" t="s">
        <v>6695</v>
      </c>
    </row>
    <row r="158" spans="2:65" s="1" customFormat="1" ht="66.75" customHeight="1" x14ac:dyDescent="0.2">
      <c r="B158" s="32"/>
      <c r="C158" s="137" t="s">
        <v>361</v>
      </c>
      <c r="D158" s="137" t="s">
        <v>284</v>
      </c>
      <c r="E158" s="138" t="s">
        <v>6696</v>
      </c>
      <c r="F158" s="139" t="s">
        <v>6697</v>
      </c>
      <c r="G158" s="140" t="s">
        <v>613</v>
      </c>
      <c r="H158" s="141">
        <v>1</v>
      </c>
      <c r="I158" s="142"/>
      <c r="J158" s="143">
        <f t="shared" si="0"/>
        <v>0</v>
      </c>
      <c r="K158" s="144"/>
      <c r="L158" s="32"/>
      <c r="M158" s="145" t="s">
        <v>1</v>
      </c>
      <c r="N158" s="146" t="s">
        <v>41</v>
      </c>
      <c r="P158" s="147">
        <f t="shared" si="1"/>
        <v>0</v>
      </c>
      <c r="Q158" s="147">
        <v>0.97499999999999998</v>
      </c>
      <c r="R158" s="147">
        <f t="shared" si="2"/>
        <v>0.97499999999999998</v>
      </c>
      <c r="S158" s="147">
        <v>0</v>
      </c>
      <c r="T158" s="148">
        <f t="shared" si="3"/>
        <v>0</v>
      </c>
      <c r="AR158" s="149" t="s">
        <v>288</v>
      </c>
      <c r="AT158" s="149" t="s">
        <v>284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288</v>
      </c>
      <c r="BM158" s="149" t="s">
        <v>6698</v>
      </c>
    </row>
    <row r="159" spans="2:65" s="1" customFormat="1" ht="49.15" customHeight="1" x14ac:dyDescent="0.2">
      <c r="B159" s="32"/>
      <c r="C159" s="137" t="s">
        <v>185</v>
      </c>
      <c r="D159" s="137" t="s">
        <v>284</v>
      </c>
      <c r="E159" s="138" t="s">
        <v>6699</v>
      </c>
      <c r="F159" s="139" t="s">
        <v>6700</v>
      </c>
      <c r="G159" s="140" t="s">
        <v>613</v>
      </c>
      <c r="H159" s="141">
        <v>1</v>
      </c>
      <c r="I159" s="142"/>
      <c r="J159" s="143">
        <f t="shared" si="0"/>
        <v>0</v>
      </c>
      <c r="K159" s="144"/>
      <c r="L159" s="32"/>
      <c r="M159" s="145" t="s">
        <v>1</v>
      </c>
      <c r="N159" s="146" t="s">
        <v>41</v>
      </c>
      <c r="P159" s="147">
        <f t="shared" si="1"/>
        <v>0</v>
      </c>
      <c r="Q159" s="147">
        <v>0.34100000000000003</v>
      </c>
      <c r="R159" s="147">
        <f t="shared" si="2"/>
        <v>0.34100000000000003</v>
      </c>
      <c r="S159" s="147">
        <v>0</v>
      </c>
      <c r="T159" s="148">
        <f t="shared" si="3"/>
        <v>0</v>
      </c>
      <c r="AR159" s="149" t="s">
        <v>288</v>
      </c>
      <c r="AT159" s="149" t="s">
        <v>284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288</v>
      </c>
      <c r="BM159" s="149" t="s">
        <v>6701</v>
      </c>
    </row>
    <row r="160" spans="2:65" s="1" customFormat="1" ht="66.75" customHeight="1" x14ac:dyDescent="0.2">
      <c r="B160" s="32"/>
      <c r="C160" s="137" t="s">
        <v>188</v>
      </c>
      <c r="D160" s="137" t="s">
        <v>284</v>
      </c>
      <c r="E160" s="138" t="s">
        <v>6702</v>
      </c>
      <c r="F160" s="139" t="s">
        <v>6703</v>
      </c>
      <c r="G160" s="140" t="s">
        <v>613</v>
      </c>
      <c r="H160" s="141">
        <v>1</v>
      </c>
      <c r="I160" s="142"/>
      <c r="J160" s="143">
        <f t="shared" si="0"/>
        <v>0</v>
      </c>
      <c r="K160" s="144"/>
      <c r="L160" s="32"/>
      <c r="M160" s="145" t="s">
        <v>1</v>
      </c>
      <c r="N160" s="146" t="s">
        <v>41</v>
      </c>
      <c r="P160" s="147">
        <f t="shared" si="1"/>
        <v>0</v>
      </c>
      <c r="Q160" s="147">
        <v>0.26200000000000001</v>
      </c>
      <c r="R160" s="147">
        <f t="shared" si="2"/>
        <v>0.26200000000000001</v>
      </c>
      <c r="S160" s="147">
        <v>0</v>
      </c>
      <c r="T160" s="148">
        <f t="shared" si="3"/>
        <v>0</v>
      </c>
      <c r="AR160" s="149" t="s">
        <v>288</v>
      </c>
      <c r="AT160" s="149" t="s">
        <v>284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288</v>
      </c>
      <c r="BM160" s="149" t="s">
        <v>6704</v>
      </c>
    </row>
    <row r="161" spans="2:65" s="1" customFormat="1" ht="66.75" customHeight="1" x14ac:dyDescent="0.2">
      <c r="B161" s="32"/>
      <c r="C161" s="137" t="s">
        <v>191</v>
      </c>
      <c r="D161" s="137" t="s">
        <v>284</v>
      </c>
      <c r="E161" s="138" t="s">
        <v>6705</v>
      </c>
      <c r="F161" s="139" t="s">
        <v>6706</v>
      </c>
      <c r="G161" s="140" t="s">
        <v>613</v>
      </c>
      <c r="H161" s="141">
        <v>1</v>
      </c>
      <c r="I161" s="142"/>
      <c r="J161" s="143">
        <f t="shared" si="0"/>
        <v>0</v>
      </c>
      <c r="K161" s="144"/>
      <c r="L161" s="32"/>
      <c r="M161" s="145" t="s">
        <v>1</v>
      </c>
      <c r="N161" s="146" t="s">
        <v>41</v>
      </c>
      <c r="P161" s="147">
        <f t="shared" si="1"/>
        <v>0</v>
      </c>
      <c r="Q161" s="147">
        <v>0.26200000000000001</v>
      </c>
      <c r="R161" s="147">
        <f t="shared" si="2"/>
        <v>0.26200000000000001</v>
      </c>
      <c r="S161" s="147">
        <v>0</v>
      </c>
      <c r="T161" s="148">
        <f t="shared" si="3"/>
        <v>0</v>
      </c>
      <c r="AR161" s="149" t="s">
        <v>288</v>
      </c>
      <c r="AT161" s="149" t="s">
        <v>284</v>
      </c>
      <c r="AU161" s="149" t="s">
        <v>85</v>
      </c>
      <c r="AY161" s="17" t="s">
        <v>282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288</v>
      </c>
      <c r="BM161" s="149" t="s">
        <v>6707</v>
      </c>
    </row>
    <row r="162" spans="2:65" s="1" customFormat="1" ht="24.2" customHeight="1" x14ac:dyDescent="0.2">
      <c r="B162" s="32"/>
      <c r="C162" s="137" t="s">
        <v>194</v>
      </c>
      <c r="D162" s="137" t="s">
        <v>284</v>
      </c>
      <c r="E162" s="138" t="s">
        <v>6708</v>
      </c>
      <c r="F162" s="139" t="s">
        <v>6709</v>
      </c>
      <c r="G162" s="140" t="s">
        <v>287</v>
      </c>
      <c r="H162" s="141">
        <v>134.935</v>
      </c>
      <c r="I162" s="142"/>
      <c r="J162" s="143">
        <f t="shared" si="0"/>
        <v>0</v>
      </c>
      <c r="K162" s="144"/>
      <c r="L162" s="32"/>
      <c r="M162" s="145" t="s">
        <v>1</v>
      </c>
      <c r="N162" s="146" t="s">
        <v>41</v>
      </c>
      <c r="P162" s="147">
        <f t="shared" si="1"/>
        <v>0</v>
      </c>
      <c r="Q162" s="147">
        <v>0.48027999999999998</v>
      </c>
      <c r="R162" s="147">
        <f t="shared" si="2"/>
        <v>64.806581800000004</v>
      </c>
      <c r="S162" s="147">
        <v>0</v>
      </c>
      <c r="T162" s="148">
        <f t="shared" si="3"/>
        <v>0</v>
      </c>
      <c r="AR162" s="149" t="s">
        <v>288</v>
      </c>
      <c r="AT162" s="149" t="s">
        <v>284</v>
      </c>
      <c r="AU162" s="149" t="s">
        <v>85</v>
      </c>
      <c r="AY162" s="17" t="s">
        <v>282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288</v>
      </c>
      <c r="BM162" s="149" t="s">
        <v>6710</v>
      </c>
    </row>
    <row r="163" spans="2:65" s="12" customFormat="1" x14ac:dyDescent="0.2">
      <c r="B163" s="151"/>
      <c r="D163" s="152" t="s">
        <v>290</v>
      </c>
      <c r="E163" s="153" t="s">
        <v>1</v>
      </c>
      <c r="F163" s="154" t="s">
        <v>6679</v>
      </c>
      <c r="H163" s="155">
        <v>134.935</v>
      </c>
      <c r="I163" s="156"/>
      <c r="L163" s="151"/>
      <c r="M163" s="157"/>
      <c r="T163" s="158"/>
      <c r="AT163" s="153" t="s">
        <v>290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282</v>
      </c>
    </row>
    <row r="164" spans="2:65" s="13" customFormat="1" x14ac:dyDescent="0.2">
      <c r="B164" s="159"/>
      <c r="D164" s="152" t="s">
        <v>290</v>
      </c>
      <c r="E164" s="160" t="s">
        <v>1</v>
      </c>
      <c r="F164" s="161" t="s">
        <v>292</v>
      </c>
      <c r="H164" s="162">
        <v>134.935</v>
      </c>
      <c r="I164" s="163"/>
      <c r="L164" s="159"/>
      <c r="M164" s="164"/>
      <c r="T164" s="165"/>
      <c r="AT164" s="160" t="s">
        <v>290</v>
      </c>
      <c r="AU164" s="160" t="s">
        <v>85</v>
      </c>
      <c r="AV164" s="13" t="s">
        <v>288</v>
      </c>
      <c r="AW164" s="13" t="s">
        <v>32</v>
      </c>
      <c r="AX164" s="13" t="s">
        <v>83</v>
      </c>
      <c r="AY164" s="160" t="s">
        <v>282</v>
      </c>
    </row>
    <row r="165" spans="2:65" s="11" customFormat="1" ht="22.9" customHeight="1" x14ac:dyDescent="0.2">
      <c r="B165" s="125"/>
      <c r="D165" s="126" t="s">
        <v>75</v>
      </c>
      <c r="E165" s="135" t="s">
        <v>1425</v>
      </c>
      <c r="F165" s="135" t="s">
        <v>1426</v>
      </c>
      <c r="I165" s="128"/>
      <c r="J165" s="136">
        <f>BK165</f>
        <v>0</v>
      </c>
      <c r="L165" s="125"/>
      <c r="M165" s="130"/>
      <c r="P165" s="131">
        <f>P166</f>
        <v>0</v>
      </c>
      <c r="R165" s="131">
        <f>R166</f>
        <v>0</v>
      </c>
      <c r="T165" s="132">
        <f>T166</f>
        <v>0</v>
      </c>
      <c r="AR165" s="126" t="s">
        <v>83</v>
      </c>
      <c r="AT165" s="133" t="s">
        <v>75</v>
      </c>
      <c r="AU165" s="133" t="s">
        <v>83</v>
      </c>
      <c r="AY165" s="126" t="s">
        <v>282</v>
      </c>
      <c r="BK165" s="134">
        <f>BK166</f>
        <v>0</v>
      </c>
    </row>
    <row r="166" spans="2:65" s="1" customFormat="1" ht="16.5" customHeight="1" x14ac:dyDescent="0.2">
      <c r="B166" s="32"/>
      <c r="C166" s="137" t="s">
        <v>8</v>
      </c>
      <c r="D166" s="137" t="s">
        <v>284</v>
      </c>
      <c r="E166" s="138" t="s">
        <v>6664</v>
      </c>
      <c r="F166" s="139" t="s">
        <v>6665</v>
      </c>
      <c r="G166" s="140" t="s">
        <v>376</v>
      </c>
      <c r="H166" s="141">
        <v>68.569000000000003</v>
      </c>
      <c r="I166" s="142"/>
      <c r="J166" s="143">
        <f>ROUND(I166*H166,2)</f>
        <v>0</v>
      </c>
      <c r="K166" s="144"/>
      <c r="L166" s="32"/>
      <c r="M166" s="193" t="s">
        <v>1</v>
      </c>
      <c r="N166" s="194" t="s">
        <v>41</v>
      </c>
      <c r="O166" s="195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149" t="s">
        <v>288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288</v>
      </c>
      <c r="BM166" s="149" t="s">
        <v>6711</v>
      </c>
    </row>
    <row r="167" spans="2:65" s="1" customFormat="1" ht="6.95" customHeight="1" x14ac:dyDescent="0.2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IDKXpIQxYVJ/EDlkmn1Db5tzPi/Jp8qyCYmV4v1Yd1uDPMdo3vGqQpqki0nLJU73DOIPW6+RggwEcllXSi1aFw==" saltValue="e7jOJYpIrdaWaiw464oRCYuMPhSy4d7wT9GKMiS3vf/XgtIHXQNua1yU5H4u/HNZXfN/d1fQ1k+oMt1M/N+Gvg==" spinCount="100000" sheet="1" objects="1" scenarios="1" formatColumns="0" formatRows="0" autoFilter="0"/>
  <autoFilter ref="C123:K16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172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6712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ROUND(J124,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ROUND((SUM(BE124:BE164)),  2)</f>
        <v>0</v>
      </c>
      <c r="I35" s="96">
        <v>0.21</v>
      </c>
      <c r="J35" s="86">
        <f>ROUND(((SUM(BE124:BE164))*I35),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ROUND((SUM(BF124:BF164)),  2)</f>
        <v>0</v>
      </c>
      <c r="I36" s="96">
        <v>0.15</v>
      </c>
      <c r="J36" s="86">
        <f>ROUND(((SUM(BF124:BF164))*I36),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ROUND((SUM(BG124:BG164)),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ROUND((SUM(BH124:BH164)),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ROUND((SUM(BI124:BI164)),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02f - Pískoviště 2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J124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 x14ac:dyDescent="0.2">
      <c r="B101" s="112"/>
      <c r="D101" s="113" t="s">
        <v>242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47" s="9" customFormat="1" ht="19.899999999999999" customHeight="1" x14ac:dyDescent="0.2">
      <c r="B102" s="112"/>
      <c r="D102" s="113" t="s">
        <v>243</v>
      </c>
      <c r="E102" s="114"/>
      <c r="F102" s="114"/>
      <c r="G102" s="114"/>
      <c r="H102" s="114"/>
      <c r="I102" s="114"/>
      <c r="J102" s="115">
        <f>J163</f>
        <v>0</v>
      </c>
      <c r="L102" s="112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267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16.5" customHeight="1" x14ac:dyDescent="0.2">
      <c r="B112" s="32"/>
      <c r="E112" s="254" t="str">
        <f>E7</f>
        <v>MŠ Vokovická</v>
      </c>
      <c r="F112" s="255"/>
      <c r="G112" s="255"/>
      <c r="H112" s="255"/>
      <c r="L112" s="32"/>
    </row>
    <row r="113" spans="2:65" ht="12" customHeight="1" x14ac:dyDescent="0.2">
      <c r="B113" s="20"/>
      <c r="C113" s="27" t="s">
        <v>226</v>
      </c>
      <c r="L113" s="20"/>
    </row>
    <row r="114" spans="2:65" s="1" customFormat="1" ht="16.5" customHeight="1" x14ac:dyDescent="0.2">
      <c r="B114" s="32"/>
      <c r="E114" s="254" t="s">
        <v>6216</v>
      </c>
      <c r="F114" s="253"/>
      <c r="G114" s="253"/>
      <c r="H114" s="253"/>
      <c r="L114" s="32"/>
    </row>
    <row r="115" spans="2:65" s="1" customFormat="1" ht="12" customHeight="1" x14ac:dyDescent="0.2">
      <c r="B115" s="32"/>
      <c r="C115" s="27" t="s">
        <v>228</v>
      </c>
      <c r="L115" s="32"/>
    </row>
    <row r="116" spans="2:65" s="1" customFormat="1" ht="16.5" customHeight="1" x14ac:dyDescent="0.2">
      <c r="B116" s="32"/>
      <c r="E116" s="231" t="str">
        <f>E11</f>
        <v>02f - Pískoviště 2</v>
      </c>
      <c r="F116" s="253"/>
      <c r="G116" s="253"/>
      <c r="H116" s="253"/>
      <c r="L116" s="32"/>
    </row>
    <row r="117" spans="2:65" s="1" customFormat="1" ht="6.95" customHeight="1" x14ac:dyDescent="0.2">
      <c r="B117" s="32"/>
      <c r="L117" s="32"/>
    </row>
    <row r="118" spans="2:65" s="1" customFormat="1" ht="12" customHeight="1" x14ac:dyDescent="0.2">
      <c r="B118" s="32"/>
      <c r="C118" s="27" t="s">
        <v>20</v>
      </c>
      <c r="F118" s="25" t="str">
        <f>F14</f>
        <v>Vokovice, p.č. 1281/256, 1281/257</v>
      </c>
      <c r="I118" s="27" t="s">
        <v>22</v>
      </c>
      <c r="J118" s="52" t="str">
        <f>IF(J14="","",J14)</f>
        <v>21. 2. 2023</v>
      </c>
      <c r="L118" s="32"/>
    </row>
    <row r="119" spans="2:65" s="1" customFormat="1" ht="6.95" customHeight="1" x14ac:dyDescent="0.2">
      <c r="B119" s="32"/>
      <c r="L119" s="32"/>
    </row>
    <row r="120" spans="2:65" s="1" customFormat="1" ht="25.7" customHeight="1" x14ac:dyDescent="0.2">
      <c r="B120" s="32"/>
      <c r="C120" s="27" t="s">
        <v>24</v>
      </c>
      <c r="F120" s="25" t="str">
        <f>E17</f>
        <v>Městská část Praha 6, Čs. Armády 601/23</v>
      </c>
      <c r="I120" s="27" t="s">
        <v>30</v>
      </c>
      <c r="J120" s="30" t="str">
        <f>E23</f>
        <v>ra15 a.s., ATELIER SEVER s.r.o.</v>
      </c>
      <c r="L120" s="32"/>
    </row>
    <row r="121" spans="2:65" s="1" customFormat="1" ht="15.2" customHeight="1" x14ac:dyDescent="0.2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Ecoten s.r.o.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6"/>
      <c r="C123" s="117" t="s">
        <v>268</v>
      </c>
      <c r="D123" s="118" t="s">
        <v>61</v>
      </c>
      <c r="E123" s="118" t="s">
        <v>57</v>
      </c>
      <c r="F123" s="118" t="s">
        <v>58</v>
      </c>
      <c r="G123" s="118" t="s">
        <v>269</v>
      </c>
      <c r="H123" s="118" t="s">
        <v>270</v>
      </c>
      <c r="I123" s="118" t="s">
        <v>271</v>
      </c>
      <c r="J123" s="119" t="s">
        <v>232</v>
      </c>
      <c r="K123" s="120" t="s">
        <v>272</v>
      </c>
      <c r="L123" s="116"/>
      <c r="M123" s="59" t="s">
        <v>1</v>
      </c>
      <c r="N123" s="60" t="s">
        <v>40</v>
      </c>
      <c r="O123" s="60" t="s">
        <v>273</v>
      </c>
      <c r="P123" s="60" t="s">
        <v>274</v>
      </c>
      <c r="Q123" s="60" t="s">
        <v>275</v>
      </c>
      <c r="R123" s="60" t="s">
        <v>276</v>
      </c>
      <c r="S123" s="60" t="s">
        <v>277</v>
      </c>
      <c r="T123" s="61" t="s">
        <v>278</v>
      </c>
    </row>
    <row r="124" spans="2:65" s="1" customFormat="1" ht="22.9" customHeight="1" x14ac:dyDescent="0.25">
      <c r="B124" s="32"/>
      <c r="C124" s="64" t="s">
        <v>279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36.560328799999994</v>
      </c>
      <c r="S124" s="53"/>
      <c r="T124" s="123">
        <f>T125</f>
        <v>0</v>
      </c>
      <c r="AT124" s="17" t="s">
        <v>75</v>
      </c>
      <c r="AU124" s="17" t="s">
        <v>234</v>
      </c>
      <c r="BK124" s="124">
        <f>BK125</f>
        <v>0</v>
      </c>
    </row>
    <row r="125" spans="2:65" s="11" customFormat="1" ht="25.9" customHeight="1" x14ac:dyDescent="0.2">
      <c r="B125" s="125"/>
      <c r="D125" s="126" t="s">
        <v>75</v>
      </c>
      <c r="E125" s="127" t="s">
        <v>280</v>
      </c>
      <c r="F125" s="127" t="s">
        <v>281</v>
      </c>
      <c r="I125" s="128"/>
      <c r="J125" s="129">
        <f>BK125</f>
        <v>0</v>
      </c>
      <c r="L125" s="125"/>
      <c r="M125" s="130"/>
      <c r="P125" s="131">
        <f>P126+P149+P163</f>
        <v>0</v>
      </c>
      <c r="R125" s="131">
        <f>R126+R149+R163</f>
        <v>36.560328799999994</v>
      </c>
      <c r="T125" s="132">
        <f>T126+T149+T163</f>
        <v>0</v>
      </c>
      <c r="AR125" s="126" t="s">
        <v>83</v>
      </c>
      <c r="AT125" s="133" t="s">
        <v>75</v>
      </c>
      <c r="AU125" s="133" t="s">
        <v>76</v>
      </c>
      <c r="AY125" s="126" t="s">
        <v>282</v>
      </c>
      <c r="BK125" s="134">
        <f>BK126+BK149+BK163</f>
        <v>0</v>
      </c>
    </row>
    <row r="126" spans="2:65" s="11" customFormat="1" ht="22.9" customHeight="1" x14ac:dyDescent="0.2">
      <c r="B126" s="125"/>
      <c r="D126" s="126" t="s">
        <v>75</v>
      </c>
      <c r="E126" s="135" t="s">
        <v>83</v>
      </c>
      <c r="F126" s="135" t="s">
        <v>283</v>
      </c>
      <c r="I126" s="128"/>
      <c r="J126" s="136">
        <f>BK126</f>
        <v>0</v>
      </c>
      <c r="L126" s="125"/>
      <c r="M126" s="130"/>
      <c r="P126" s="131">
        <f>SUM(P127:P148)</f>
        <v>0</v>
      </c>
      <c r="R126" s="131">
        <f>SUM(R127:R148)</f>
        <v>0</v>
      </c>
      <c r="T126" s="132">
        <f>SUM(T127:T148)</f>
        <v>0</v>
      </c>
      <c r="AR126" s="126" t="s">
        <v>83</v>
      </c>
      <c r="AT126" s="133" t="s">
        <v>75</v>
      </c>
      <c r="AU126" s="133" t="s">
        <v>83</v>
      </c>
      <c r="AY126" s="126" t="s">
        <v>282</v>
      </c>
      <c r="BK126" s="134">
        <f>SUM(BK127:BK148)</f>
        <v>0</v>
      </c>
    </row>
    <row r="127" spans="2:65" s="1" customFormat="1" ht="24.2" customHeight="1" x14ac:dyDescent="0.2">
      <c r="B127" s="32"/>
      <c r="C127" s="137" t="s">
        <v>83</v>
      </c>
      <c r="D127" s="137" t="s">
        <v>284</v>
      </c>
      <c r="E127" s="138" t="s">
        <v>6218</v>
      </c>
      <c r="F127" s="139" t="s">
        <v>6219</v>
      </c>
      <c r="G127" s="140" t="s">
        <v>287</v>
      </c>
      <c r="H127" s="141">
        <v>71.16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6713</v>
      </c>
    </row>
    <row r="128" spans="2:65" s="12" customFormat="1" x14ac:dyDescent="0.2">
      <c r="B128" s="151"/>
      <c r="D128" s="152" t="s">
        <v>290</v>
      </c>
      <c r="E128" s="153" t="s">
        <v>1</v>
      </c>
      <c r="F128" s="154" t="s">
        <v>6714</v>
      </c>
      <c r="H128" s="155">
        <v>71.16</v>
      </c>
      <c r="I128" s="156"/>
      <c r="L128" s="151"/>
      <c r="M128" s="157"/>
      <c r="T128" s="158"/>
      <c r="AT128" s="153" t="s">
        <v>290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282</v>
      </c>
    </row>
    <row r="129" spans="2:65" s="13" customFormat="1" x14ac:dyDescent="0.2">
      <c r="B129" s="159"/>
      <c r="D129" s="152" t="s">
        <v>290</v>
      </c>
      <c r="E129" s="160" t="s">
        <v>1</v>
      </c>
      <c r="F129" s="161" t="s">
        <v>292</v>
      </c>
      <c r="H129" s="162">
        <v>71.16</v>
      </c>
      <c r="I129" s="163"/>
      <c r="L129" s="159"/>
      <c r="M129" s="164"/>
      <c r="T129" s="165"/>
      <c r="AT129" s="160" t="s">
        <v>290</v>
      </c>
      <c r="AU129" s="160" t="s">
        <v>85</v>
      </c>
      <c r="AV129" s="13" t="s">
        <v>288</v>
      </c>
      <c r="AW129" s="13" t="s">
        <v>32</v>
      </c>
      <c r="AX129" s="13" t="s">
        <v>83</v>
      </c>
      <c r="AY129" s="160" t="s">
        <v>282</v>
      </c>
    </row>
    <row r="130" spans="2:65" s="1" customFormat="1" ht="37.9" customHeight="1" x14ac:dyDescent="0.2">
      <c r="B130" s="32"/>
      <c r="C130" s="137" t="s">
        <v>85</v>
      </c>
      <c r="D130" s="137" t="s">
        <v>284</v>
      </c>
      <c r="E130" s="138" t="s">
        <v>351</v>
      </c>
      <c r="F130" s="139" t="s">
        <v>352</v>
      </c>
      <c r="G130" s="140" t="s">
        <v>295</v>
      </c>
      <c r="H130" s="141">
        <v>21.347999999999999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288</v>
      </c>
      <c r="AT130" s="149" t="s">
        <v>284</v>
      </c>
      <c r="AU130" s="149" t="s">
        <v>85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288</v>
      </c>
      <c r="BM130" s="149" t="s">
        <v>6715</v>
      </c>
    </row>
    <row r="131" spans="2:65" s="15" customFormat="1" x14ac:dyDescent="0.2">
      <c r="B131" s="173"/>
      <c r="D131" s="152" t="s">
        <v>290</v>
      </c>
      <c r="E131" s="174" t="s">
        <v>1</v>
      </c>
      <c r="F131" s="175" t="s">
        <v>347</v>
      </c>
      <c r="H131" s="174" t="s">
        <v>1</v>
      </c>
      <c r="I131" s="176"/>
      <c r="L131" s="173"/>
      <c r="M131" s="177"/>
      <c r="T131" s="178"/>
      <c r="AT131" s="174" t="s">
        <v>290</v>
      </c>
      <c r="AU131" s="174" t="s">
        <v>85</v>
      </c>
      <c r="AV131" s="15" t="s">
        <v>83</v>
      </c>
      <c r="AW131" s="15" t="s">
        <v>32</v>
      </c>
      <c r="AX131" s="15" t="s">
        <v>76</v>
      </c>
      <c r="AY131" s="174" t="s">
        <v>282</v>
      </c>
    </row>
    <row r="132" spans="2:65" s="12" customFormat="1" x14ac:dyDescent="0.2">
      <c r="B132" s="151"/>
      <c r="D132" s="152" t="s">
        <v>290</v>
      </c>
      <c r="E132" s="153" t="s">
        <v>1</v>
      </c>
      <c r="F132" s="154" t="s">
        <v>6716</v>
      </c>
      <c r="H132" s="155">
        <v>21.347999999999999</v>
      </c>
      <c r="I132" s="156"/>
      <c r="L132" s="151"/>
      <c r="M132" s="157"/>
      <c r="T132" s="158"/>
      <c r="AT132" s="153" t="s">
        <v>290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282</v>
      </c>
    </row>
    <row r="133" spans="2:65" s="14" customFormat="1" x14ac:dyDescent="0.2">
      <c r="B133" s="166"/>
      <c r="D133" s="152" t="s">
        <v>290</v>
      </c>
      <c r="E133" s="167" t="s">
        <v>1</v>
      </c>
      <c r="F133" s="168" t="s">
        <v>306</v>
      </c>
      <c r="H133" s="169">
        <v>21.347999999999999</v>
      </c>
      <c r="I133" s="170"/>
      <c r="L133" s="166"/>
      <c r="M133" s="171"/>
      <c r="T133" s="172"/>
      <c r="AT133" s="167" t="s">
        <v>290</v>
      </c>
      <c r="AU133" s="167" t="s">
        <v>85</v>
      </c>
      <c r="AV133" s="14" t="s">
        <v>105</v>
      </c>
      <c r="AW133" s="14" t="s">
        <v>32</v>
      </c>
      <c r="AX133" s="14" t="s">
        <v>76</v>
      </c>
      <c r="AY133" s="167" t="s">
        <v>282</v>
      </c>
    </row>
    <row r="134" spans="2:65" s="13" customFormat="1" x14ac:dyDescent="0.2">
      <c r="B134" s="159"/>
      <c r="D134" s="152" t="s">
        <v>290</v>
      </c>
      <c r="E134" s="160" t="s">
        <v>1</v>
      </c>
      <c r="F134" s="161" t="s">
        <v>292</v>
      </c>
      <c r="H134" s="162">
        <v>21.347999999999999</v>
      </c>
      <c r="I134" s="163"/>
      <c r="L134" s="159"/>
      <c r="M134" s="164"/>
      <c r="T134" s="165"/>
      <c r="AT134" s="160" t="s">
        <v>290</v>
      </c>
      <c r="AU134" s="160" t="s">
        <v>85</v>
      </c>
      <c r="AV134" s="13" t="s">
        <v>288</v>
      </c>
      <c r="AW134" s="13" t="s">
        <v>32</v>
      </c>
      <c r="AX134" s="13" t="s">
        <v>83</v>
      </c>
      <c r="AY134" s="160" t="s">
        <v>282</v>
      </c>
    </row>
    <row r="135" spans="2:65" s="1" customFormat="1" ht="37.9" customHeight="1" x14ac:dyDescent="0.2">
      <c r="B135" s="32"/>
      <c r="C135" s="137" t="s">
        <v>105</v>
      </c>
      <c r="D135" s="137" t="s">
        <v>284</v>
      </c>
      <c r="E135" s="138" t="s">
        <v>357</v>
      </c>
      <c r="F135" s="139" t="s">
        <v>358</v>
      </c>
      <c r="G135" s="140" t="s">
        <v>295</v>
      </c>
      <c r="H135" s="141">
        <v>640.44000000000005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288</v>
      </c>
      <c r="AT135" s="149" t="s">
        <v>284</v>
      </c>
      <c r="AU135" s="149" t="s">
        <v>85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288</v>
      </c>
      <c r="BM135" s="149" t="s">
        <v>6717</v>
      </c>
    </row>
    <row r="136" spans="2:65" s="12" customFormat="1" x14ac:dyDescent="0.2">
      <c r="B136" s="151"/>
      <c r="D136" s="152" t="s">
        <v>290</v>
      </c>
      <c r="F136" s="154" t="s">
        <v>6718</v>
      </c>
      <c r="H136" s="155">
        <v>640.44000000000005</v>
      </c>
      <c r="I136" s="156"/>
      <c r="L136" s="151"/>
      <c r="M136" s="157"/>
      <c r="T136" s="158"/>
      <c r="AT136" s="153" t="s">
        <v>290</v>
      </c>
      <c r="AU136" s="153" t="s">
        <v>85</v>
      </c>
      <c r="AV136" s="12" t="s">
        <v>85</v>
      </c>
      <c r="AW136" s="12" t="s">
        <v>4</v>
      </c>
      <c r="AX136" s="12" t="s">
        <v>83</v>
      </c>
      <c r="AY136" s="153" t="s">
        <v>282</v>
      </c>
    </row>
    <row r="137" spans="2:65" s="1" customFormat="1" ht="24.2" customHeight="1" x14ac:dyDescent="0.2">
      <c r="B137" s="32"/>
      <c r="C137" s="137" t="s">
        <v>288</v>
      </c>
      <c r="D137" s="137" t="s">
        <v>284</v>
      </c>
      <c r="E137" s="138" t="s">
        <v>370</v>
      </c>
      <c r="F137" s="139" t="s">
        <v>371</v>
      </c>
      <c r="G137" s="140" t="s">
        <v>287</v>
      </c>
      <c r="H137" s="141">
        <v>71.16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6684</v>
      </c>
    </row>
    <row r="138" spans="2:65" s="12" customFormat="1" x14ac:dyDescent="0.2">
      <c r="B138" s="151"/>
      <c r="D138" s="152" t="s">
        <v>290</v>
      </c>
      <c r="E138" s="153" t="s">
        <v>1</v>
      </c>
      <c r="F138" s="154" t="s">
        <v>6714</v>
      </c>
      <c r="H138" s="155">
        <v>71.16</v>
      </c>
      <c r="I138" s="156"/>
      <c r="L138" s="151"/>
      <c r="M138" s="157"/>
      <c r="T138" s="158"/>
      <c r="AT138" s="153" t="s">
        <v>290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282</v>
      </c>
    </row>
    <row r="139" spans="2:65" s="13" customFormat="1" x14ac:dyDescent="0.2">
      <c r="B139" s="159"/>
      <c r="D139" s="152" t="s">
        <v>290</v>
      </c>
      <c r="E139" s="160" t="s">
        <v>1</v>
      </c>
      <c r="F139" s="161" t="s">
        <v>292</v>
      </c>
      <c r="H139" s="162">
        <v>71.16</v>
      </c>
      <c r="I139" s="163"/>
      <c r="L139" s="159"/>
      <c r="M139" s="164"/>
      <c r="T139" s="165"/>
      <c r="AT139" s="160" t="s">
        <v>290</v>
      </c>
      <c r="AU139" s="160" t="s">
        <v>85</v>
      </c>
      <c r="AV139" s="13" t="s">
        <v>288</v>
      </c>
      <c r="AW139" s="13" t="s">
        <v>32</v>
      </c>
      <c r="AX139" s="13" t="s">
        <v>83</v>
      </c>
      <c r="AY139" s="160" t="s">
        <v>282</v>
      </c>
    </row>
    <row r="140" spans="2:65" s="1" customFormat="1" ht="33" customHeight="1" x14ac:dyDescent="0.2">
      <c r="B140" s="32"/>
      <c r="C140" s="137" t="s">
        <v>330</v>
      </c>
      <c r="D140" s="137" t="s">
        <v>284</v>
      </c>
      <c r="E140" s="138" t="s">
        <v>374</v>
      </c>
      <c r="F140" s="139" t="s">
        <v>375</v>
      </c>
      <c r="G140" s="140" t="s">
        <v>376</v>
      </c>
      <c r="H140" s="141">
        <v>35.651000000000003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6719</v>
      </c>
    </row>
    <row r="141" spans="2:65" s="15" customFormat="1" x14ac:dyDescent="0.2">
      <c r="B141" s="173"/>
      <c r="D141" s="152" t="s">
        <v>290</v>
      </c>
      <c r="E141" s="174" t="s">
        <v>1</v>
      </c>
      <c r="F141" s="175" t="s">
        <v>347</v>
      </c>
      <c r="H141" s="174" t="s">
        <v>1</v>
      </c>
      <c r="I141" s="176"/>
      <c r="L141" s="173"/>
      <c r="M141" s="177"/>
      <c r="T141" s="178"/>
      <c r="AT141" s="174" t="s">
        <v>290</v>
      </c>
      <c r="AU141" s="174" t="s">
        <v>85</v>
      </c>
      <c r="AV141" s="15" t="s">
        <v>83</v>
      </c>
      <c r="AW141" s="15" t="s">
        <v>32</v>
      </c>
      <c r="AX141" s="15" t="s">
        <v>76</v>
      </c>
      <c r="AY141" s="174" t="s">
        <v>282</v>
      </c>
    </row>
    <row r="142" spans="2:65" s="12" customFormat="1" x14ac:dyDescent="0.2">
      <c r="B142" s="151"/>
      <c r="D142" s="152" t="s">
        <v>290</v>
      </c>
      <c r="E142" s="153" t="s">
        <v>1</v>
      </c>
      <c r="F142" s="154" t="s">
        <v>6716</v>
      </c>
      <c r="H142" s="155">
        <v>21.347999999999999</v>
      </c>
      <c r="I142" s="156"/>
      <c r="L142" s="151"/>
      <c r="M142" s="157"/>
      <c r="T142" s="158"/>
      <c r="AT142" s="153" t="s">
        <v>290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282</v>
      </c>
    </row>
    <row r="143" spans="2:65" s="13" customFormat="1" x14ac:dyDescent="0.2">
      <c r="B143" s="159"/>
      <c r="D143" s="152" t="s">
        <v>290</v>
      </c>
      <c r="E143" s="160" t="s">
        <v>1</v>
      </c>
      <c r="F143" s="161" t="s">
        <v>292</v>
      </c>
      <c r="H143" s="162">
        <v>21.347999999999999</v>
      </c>
      <c r="I143" s="163"/>
      <c r="L143" s="159"/>
      <c r="M143" s="164"/>
      <c r="T143" s="165"/>
      <c r="AT143" s="160" t="s">
        <v>290</v>
      </c>
      <c r="AU143" s="160" t="s">
        <v>85</v>
      </c>
      <c r="AV143" s="13" t="s">
        <v>288</v>
      </c>
      <c r="AW143" s="13" t="s">
        <v>32</v>
      </c>
      <c r="AX143" s="13" t="s">
        <v>83</v>
      </c>
      <c r="AY143" s="160" t="s">
        <v>282</v>
      </c>
    </row>
    <row r="144" spans="2:65" s="12" customFormat="1" x14ac:dyDescent="0.2">
      <c r="B144" s="151"/>
      <c r="D144" s="152" t="s">
        <v>290</v>
      </c>
      <c r="F144" s="154" t="s">
        <v>6720</v>
      </c>
      <c r="H144" s="155">
        <v>35.651000000000003</v>
      </c>
      <c r="I144" s="156"/>
      <c r="L144" s="151"/>
      <c r="M144" s="157"/>
      <c r="T144" s="158"/>
      <c r="AT144" s="153" t="s">
        <v>290</v>
      </c>
      <c r="AU144" s="153" t="s">
        <v>85</v>
      </c>
      <c r="AV144" s="12" t="s">
        <v>85</v>
      </c>
      <c r="AW144" s="12" t="s">
        <v>4</v>
      </c>
      <c r="AX144" s="12" t="s">
        <v>83</v>
      </c>
      <c r="AY144" s="153" t="s">
        <v>282</v>
      </c>
    </row>
    <row r="145" spans="2:65" s="1" customFormat="1" ht="16.5" customHeight="1" x14ac:dyDescent="0.2">
      <c r="B145" s="32"/>
      <c r="C145" s="137" t="s">
        <v>338</v>
      </c>
      <c r="D145" s="137" t="s">
        <v>284</v>
      </c>
      <c r="E145" s="138" t="s">
        <v>384</v>
      </c>
      <c r="F145" s="139" t="s">
        <v>380</v>
      </c>
      <c r="G145" s="140" t="s">
        <v>295</v>
      </c>
      <c r="H145" s="141">
        <v>21.347999999999999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6721</v>
      </c>
    </row>
    <row r="146" spans="2:65" s="15" customFormat="1" x14ac:dyDescent="0.2">
      <c r="B146" s="173"/>
      <c r="D146" s="152" t="s">
        <v>290</v>
      </c>
      <c r="E146" s="174" t="s">
        <v>1</v>
      </c>
      <c r="F146" s="175" t="s">
        <v>347</v>
      </c>
      <c r="H146" s="174" t="s">
        <v>1</v>
      </c>
      <c r="I146" s="176"/>
      <c r="L146" s="173"/>
      <c r="M146" s="177"/>
      <c r="T146" s="178"/>
      <c r="AT146" s="174" t="s">
        <v>290</v>
      </c>
      <c r="AU146" s="174" t="s">
        <v>85</v>
      </c>
      <c r="AV146" s="15" t="s">
        <v>83</v>
      </c>
      <c r="AW146" s="15" t="s">
        <v>32</v>
      </c>
      <c r="AX146" s="15" t="s">
        <v>76</v>
      </c>
      <c r="AY146" s="174" t="s">
        <v>282</v>
      </c>
    </row>
    <row r="147" spans="2:65" s="12" customFormat="1" x14ac:dyDescent="0.2">
      <c r="B147" s="151"/>
      <c r="D147" s="152" t="s">
        <v>290</v>
      </c>
      <c r="E147" s="153" t="s">
        <v>1</v>
      </c>
      <c r="F147" s="154" t="s">
        <v>6722</v>
      </c>
      <c r="H147" s="155">
        <v>21.347999999999999</v>
      </c>
      <c r="I147" s="156"/>
      <c r="L147" s="151"/>
      <c r="M147" s="157"/>
      <c r="T147" s="158"/>
      <c r="AT147" s="153" t="s">
        <v>290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282</v>
      </c>
    </row>
    <row r="148" spans="2:65" s="13" customFormat="1" x14ac:dyDescent="0.2">
      <c r="B148" s="159"/>
      <c r="D148" s="152" t="s">
        <v>290</v>
      </c>
      <c r="E148" s="160" t="s">
        <v>1</v>
      </c>
      <c r="F148" s="161" t="s">
        <v>292</v>
      </c>
      <c r="H148" s="162">
        <v>21.347999999999999</v>
      </c>
      <c r="I148" s="163"/>
      <c r="L148" s="159"/>
      <c r="M148" s="164"/>
      <c r="T148" s="165"/>
      <c r="AT148" s="160" t="s">
        <v>290</v>
      </c>
      <c r="AU148" s="160" t="s">
        <v>85</v>
      </c>
      <c r="AV148" s="13" t="s">
        <v>288</v>
      </c>
      <c r="AW148" s="13" t="s">
        <v>32</v>
      </c>
      <c r="AX148" s="13" t="s">
        <v>83</v>
      </c>
      <c r="AY148" s="160" t="s">
        <v>282</v>
      </c>
    </row>
    <row r="149" spans="2:65" s="11" customFormat="1" ht="22.9" customHeight="1" x14ac:dyDescent="0.2">
      <c r="B149" s="125"/>
      <c r="D149" s="126" t="s">
        <v>75</v>
      </c>
      <c r="E149" s="135" t="s">
        <v>356</v>
      </c>
      <c r="F149" s="135" t="s">
        <v>1315</v>
      </c>
      <c r="I149" s="128"/>
      <c r="J149" s="136">
        <f>BK149</f>
        <v>0</v>
      </c>
      <c r="L149" s="125"/>
      <c r="M149" s="130"/>
      <c r="P149" s="131">
        <f>SUM(P150:P162)</f>
        <v>0</v>
      </c>
      <c r="R149" s="131">
        <f>SUM(R150:R162)</f>
        <v>36.560328799999994</v>
      </c>
      <c r="T149" s="132">
        <f>SUM(T150:T162)</f>
        <v>0</v>
      </c>
      <c r="AR149" s="126" t="s">
        <v>83</v>
      </c>
      <c r="AT149" s="133" t="s">
        <v>75</v>
      </c>
      <c r="AU149" s="133" t="s">
        <v>83</v>
      </c>
      <c r="AY149" s="126" t="s">
        <v>282</v>
      </c>
      <c r="BK149" s="134">
        <f>SUM(BK150:BK162)</f>
        <v>0</v>
      </c>
    </row>
    <row r="150" spans="2:65" s="1" customFormat="1" ht="33" customHeight="1" x14ac:dyDescent="0.2">
      <c r="B150" s="32"/>
      <c r="C150" s="137" t="s">
        <v>343</v>
      </c>
      <c r="D150" s="137" t="s">
        <v>284</v>
      </c>
      <c r="E150" s="138" t="s">
        <v>6656</v>
      </c>
      <c r="F150" s="139" t="s">
        <v>6657</v>
      </c>
      <c r="G150" s="140" t="s">
        <v>471</v>
      </c>
      <c r="H150" s="141">
        <v>44.3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3.014E-2</v>
      </c>
      <c r="R150" s="147">
        <f>Q150*H150</f>
        <v>1.335202</v>
      </c>
      <c r="S150" s="147">
        <v>0</v>
      </c>
      <c r="T150" s="148">
        <f>S150*H150</f>
        <v>0</v>
      </c>
      <c r="AR150" s="149" t="s">
        <v>288</v>
      </c>
      <c r="AT150" s="149" t="s">
        <v>284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288</v>
      </c>
      <c r="BM150" s="149" t="s">
        <v>6689</v>
      </c>
    </row>
    <row r="151" spans="2:65" s="12" customFormat="1" x14ac:dyDescent="0.2">
      <c r="B151" s="151"/>
      <c r="D151" s="152" t="s">
        <v>290</v>
      </c>
      <c r="E151" s="153" t="s">
        <v>1</v>
      </c>
      <c r="F151" s="154" t="s">
        <v>6723</v>
      </c>
      <c r="H151" s="155">
        <v>44.3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282</v>
      </c>
    </row>
    <row r="152" spans="2:65" s="13" customFormat="1" x14ac:dyDescent="0.2">
      <c r="B152" s="159"/>
      <c r="D152" s="152" t="s">
        <v>290</v>
      </c>
      <c r="E152" s="160" t="s">
        <v>1</v>
      </c>
      <c r="F152" s="161" t="s">
        <v>292</v>
      </c>
      <c r="H152" s="162">
        <v>44.3</v>
      </c>
      <c r="I152" s="163"/>
      <c r="L152" s="159"/>
      <c r="M152" s="164"/>
      <c r="T152" s="165"/>
      <c r="AT152" s="160" t="s">
        <v>290</v>
      </c>
      <c r="AU152" s="160" t="s">
        <v>85</v>
      </c>
      <c r="AV152" s="13" t="s">
        <v>288</v>
      </c>
      <c r="AW152" s="13" t="s">
        <v>32</v>
      </c>
      <c r="AX152" s="13" t="s">
        <v>83</v>
      </c>
      <c r="AY152" s="160" t="s">
        <v>282</v>
      </c>
    </row>
    <row r="153" spans="2:65" s="1" customFormat="1" ht="24.2" customHeight="1" x14ac:dyDescent="0.2">
      <c r="B153" s="32"/>
      <c r="C153" s="137" t="s">
        <v>350</v>
      </c>
      <c r="D153" s="137" t="s">
        <v>284</v>
      </c>
      <c r="E153" s="138" t="s">
        <v>6660</v>
      </c>
      <c r="F153" s="139" t="s">
        <v>6661</v>
      </c>
      <c r="G153" s="140" t="s">
        <v>287</v>
      </c>
      <c r="H153" s="141">
        <v>84.45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3.6000000000000002E-4</v>
      </c>
      <c r="R153" s="147">
        <f>Q153*H153</f>
        <v>3.0402000000000002E-2</v>
      </c>
      <c r="S153" s="147">
        <v>0</v>
      </c>
      <c r="T153" s="148">
        <f>S153*H153</f>
        <v>0</v>
      </c>
      <c r="AR153" s="149" t="s">
        <v>288</v>
      </c>
      <c r="AT153" s="149" t="s">
        <v>284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288</v>
      </c>
      <c r="BM153" s="149" t="s">
        <v>6691</v>
      </c>
    </row>
    <row r="154" spans="2:65" s="12" customFormat="1" x14ac:dyDescent="0.2">
      <c r="B154" s="151"/>
      <c r="D154" s="152" t="s">
        <v>290</v>
      </c>
      <c r="E154" s="153" t="s">
        <v>1</v>
      </c>
      <c r="F154" s="154" t="s">
        <v>6714</v>
      </c>
      <c r="H154" s="155">
        <v>71.16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282</v>
      </c>
    </row>
    <row r="155" spans="2:65" s="12" customFormat="1" x14ac:dyDescent="0.2">
      <c r="B155" s="151"/>
      <c r="D155" s="152" t="s">
        <v>290</v>
      </c>
      <c r="E155" s="153" t="s">
        <v>1</v>
      </c>
      <c r="F155" s="154" t="s">
        <v>6724</v>
      </c>
      <c r="H155" s="155">
        <v>13.29</v>
      </c>
      <c r="I155" s="156"/>
      <c r="L155" s="151"/>
      <c r="M155" s="157"/>
      <c r="T155" s="158"/>
      <c r="AT155" s="153" t="s">
        <v>290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282</v>
      </c>
    </row>
    <row r="156" spans="2:65" s="13" customFormat="1" x14ac:dyDescent="0.2">
      <c r="B156" s="159"/>
      <c r="D156" s="152" t="s">
        <v>290</v>
      </c>
      <c r="E156" s="160" t="s">
        <v>1</v>
      </c>
      <c r="F156" s="161" t="s">
        <v>292</v>
      </c>
      <c r="H156" s="162">
        <v>84.449999999999989</v>
      </c>
      <c r="I156" s="163"/>
      <c r="L156" s="159"/>
      <c r="M156" s="164"/>
      <c r="T156" s="165"/>
      <c r="AT156" s="160" t="s">
        <v>290</v>
      </c>
      <c r="AU156" s="160" t="s">
        <v>85</v>
      </c>
      <c r="AV156" s="13" t="s">
        <v>288</v>
      </c>
      <c r="AW156" s="13" t="s">
        <v>32</v>
      </c>
      <c r="AX156" s="13" t="s">
        <v>83</v>
      </c>
      <c r="AY156" s="160" t="s">
        <v>282</v>
      </c>
    </row>
    <row r="157" spans="2:65" s="1" customFormat="1" ht="49.15" customHeight="1" x14ac:dyDescent="0.2">
      <c r="B157" s="32"/>
      <c r="C157" s="137" t="s">
        <v>356</v>
      </c>
      <c r="D157" s="137" t="s">
        <v>284</v>
      </c>
      <c r="E157" s="138" t="s">
        <v>6725</v>
      </c>
      <c r="F157" s="139" t="s">
        <v>6726</v>
      </c>
      <c r="G157" s="140" t="s">
        <v>613</v>
      </c>
      <c r="H157" s="141">
        <v>1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0.26200000000000001</v>
      </c>
      <c r="R157" s="147">
        <f>Q157*H157</f>
        <v>0.26200000000000001</v>
      </c>
      <c r="S157" s="147">
        <v>0</v>
      </c>
      <c r="T157" s="148">
        <f>S157*H157</f>
        <v>0</v>
      </c>
      <c r="AR157" s="149" t="s">
        <v>288</v>
      </c>
      <c r="AT157" s="149" t="s">
        <v>284</v>
      </c>
      <c r="AU157" s="149" t="s">
        <v>85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288</v>
      </c>
      <c r="BM157" s="149" t="s">
        <v>6727</v>
      </c>
    </row>
    <row r="158" spans="2:65" s="1" customFormat="1" ht="66.75" customHeight="1" x14ac:dyDescent="0.2">
      <c r="B158" s="32"/>
      <c r="C158" s="137" t="s">
        <v>361</v>
      </c>
      <c r="D158" s="137" t="s">
        <v>284</v>
      </c>
      <c r="E158" s="138" t="s">
        <v>6705</v>
      </c>
      <c r="F158" s="139" t="s">
        <v>6706</v>
      </c>
      <c r="G158" s="140" t="s">
        <v>613</v>
      </c>
      <c r="H158" s="141">
        <v>1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0.21099999999999999</v>
      </c>
      <c r="R158" s="147">
        <f>Q158*H158</f>
        <v>0.21099999999999999</v>
      </c>
      <c r="S158" s="147">
        <v>0</v>
      </c>
      <c r="T158" s="148">
        <f>S158*H158</f>
        <v>0</v>
      </c>
      <c r="AR158" s="149" t="s">
        <v>288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288</v>
      </c>
      <c r="BM158" s="149" t="s">
        <v>6707</v>
      </c>
    </row>
    <row r="159" spans="2:65" s="1" customFormat="1" ht="66.75" customHeight="1" x14ac:dyDescent="0.2">
      <c r="B159" s="32"/>
      <c r="C159" s="137" t="s">
        <v>185</v>
      </c>
      <c r="D159" s="137" t="s">
        <v>284</v>
      </c>
      <c r="E159" s="138" t="s">
        <v>6728</v>
      </c>
      <c r="F159" s="139" t="s">
        <v>6729</v>
      </c>
      <c r="G159" s="140" t="s">
        <v>613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0.54500000000000004</v>
      </c>
      <c r="R159" s="147">
        <f>Q159*H159</f>
        <v>0.54500000000000004</v>
      </c>
      <c r="S159" s="147">
        <v>0</v>
      </c>
      <c r="T159" s="148">
        <f>S159*H159</f>
        <v>0</v>
      </c>
      <c r="AR159" s="149" t="s">
        <v>288</v>
      </c>
      <c r="AT159" s="149" t="s">
        <v>284</v>
      </c>
      <c r="AU159" s="149" t="s">
        <v>85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288</v>
      </c>
      <c r="BM159" s="149" t="s">
        <v>6730</v>
      </c>
    </row>
    <row r="160" spans="2:65" s="1" customFormat="1" ht="24.2" customHeight="1" x14ac:dyDescent="0.2">
      <c r="B160" s="32"/>
      <c r="C160" s="137" t="s">
        <v>188</v>
      </c>
      <c r="D160" s="137" t="s">
        <v>284</v>
      </c>
      <c r="E160" s="138" t="s">
        <v>6708</v>
      </c>
      <c r="F160" s="139" t="s">
        <v>6709</v>
      </c>
      <c r="G160" s="140" t="s">
        <v>287</v>
      </c>
      <c r="H160" s="141">
        <v>71.16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41</v>
      </c>
      <c r="P160" s="147">
        <f>O160*H160</f>
        <v>0</v>
      </c>
      <c r="Q160" s="147">
        <v>0.48027999999999998</v>
      </c>
      <c r="R160" s="147">
        <f>Q160*H160</f>
        <v>34.176724799999995</v>
      </c>
      <c r="S160" s="147">
        <v>0</v>
      </c>
      <c r="T160" s="148">
        <f>S160*H160</f>
        <v>0</v>
      </c>
      <c r="AR160" s="149" t="s">
        <v>288</v>
      </c>
      <c r="AT160" s="149" t="s">
        <v>284</v>
      </c>
      <c r="AU160" s="149" t="s">
        <v>85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288</v>
      </c>
      <c r="BM160" s="149" t="s">
        <v>6710</v>
      </c>
    </row>
    <row r="161" spans="2:65" s="12" customFormat="1" x14ac:dyDescent="0.2">
      <c r="B161" s="151"/>
      <c r="D161" s="152" t="s">
        <v>290</v>
      </c>
      <c r="E161" s="153" t="s">
        <v>1</v>
      </c>
      <c r="F161" s="154" t="s">
        <v>6714</v>
      </c>
      <c r="H161" s="155">
        <v>71.16</v>
      </c>
      <c r="I161" s="156"/>
      <c r="L161" s="151"/>
      <c r="M161" s="157"/>
      <c r="T161" s="158"/>
      <c r="AT161" s="153" t="s">
        <v>290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282</v>
      </c>
    </row>
    <row r="162" spans="2:65" s="13" customFormat="1" x14ac:dyDescent="0.2">
      <c r="B162" s="159"/>
      <c r="D162" s="152" t="s">
        <v>290</v>
      </c>
      <c r="E162" s="160" t="s">
        <v>1</v>
      </c>
      <c r="F162" s="161" t="s">
        <v>292</v>
      </c>
      <c r="H162" s="162">
        <v>71.16</v>
      </c>
      <c r="I162" s="163"/>
      <c r="L162" s="159"/>
      <c r="M162" s="164"/>
      <c r="T162" s="165"/>
      <c r="AT162" s="160" t="s">
        <v>290</v>
      </c>
      <c r="AU162" s="160" t="s">
        <v>85</v>
      </c>
      <c r="AV162" s="13" t="s">
        <v>288</v>
      </c>
      <c r="AW162" s="13" t="s">
        <v>32</v>
      </c>
      <c r="AX162" s="13" t="s">
        <v>83</v>
      </c>
      <c r="AY162" s="160" t="s">
        <v>282</v>
      </c>
    </row>
    <row r="163" spans="2:65" s="11" customFormat="1" ht="22.9" customHeight="1" x14ac:dyDescent="0.2">
      <c r="B163" s="125"/>
      <c r="D163" s="126" t="s">
        <v>75</v>
      </c>
      <c r="E163" s="135" t="s">
        <v>1425</v>
      </c>
      <c r="F163" s="135" t="s">
        <v>1426</v>
      </c>
      <c r="I163" s="128"/>
      <c r="J163" s="136">
        <f>BK163</f>
        <v>0</v>
      </c>
      <c r="L163" s="125"/>
      <c r="M163" s="130"/>
      <c r="P163" s="131">
        <f>P164</f>
        <v>0</v>
      </c>
      <c r="R163" s="131">
        <f>R164</f>
        <v>0</v>
      </c>
      <c r="T163" s="132">
        <f>T164</f>
        <v>0</v>
      </c>
      <c r="AR163" s="126" t="s">
        <v>83</v>
      </c>
      <c r="AT163" s="133" t="s">
        <v>75</v>
      </c>
      <c r="AU163" s="133" t="s">
        <v>83</v>
      </c>
      <c r="AY163" s="126" t="s">
        <v>282</v>
      </c>
      <c r="BK163" s="134">
        <f>BK164</f>
        <v>0</v>
      </c>
    </row>
    <row r="164" spans="2:65" s="1" customFormat="1" ht="16.5" customHeight="1" x14ac:dyDescent="0.2">
      <c r="B164" s="32"/>
      <c r="C164" s="137" t="s">
        <v>191</v>
      </c>
      <c r="D164" s="137" t="s">
        <v>284</v>
      </c>
      <c r="E164" s="138" t="s">
        <v>6664</v>
      </c>
      <c r="F164" s="139" t="s">
        <v>6665</v>
      </c>
      <c r="G164" s="140" t="s">
        <v>376</v>
      </c>
      <c r="H164" s="141">
        <v>36.56</v>
      </c>
      <c r="I164" s="142"/>
      <c r="J164" s="143">
        <f>ROUND(I164*H164,2)</f>
        <v>0</v>
      </c>
      <c r="K164" s="144"/>
      <c r="L164" s="32"/>
      <c r="M164" s="193" t="s">
        <v>1</v>
      </c>
      <c r="N164" s="194" t="s">
        <v>41</v>
      </c>
      <c r="O164" s="19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49" t="s">
        <v>288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288</v>
      </c>
      <c r="BM164" s="149" t="s">
        <v>6711</v>
      </c>
    </row>
    <row r="165" spans="2:65" s="1" customFormat="1" ht="6.95" customHeight="1" x14ac:dyDescent="0.2"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2"/>
    </row>
  </sheetData>
  <sheetProtection algorithmName="SHA-512" hashValue="9muUE7heOoTU02FsBH23TL6vdG3HXdd90PaS0rfZ5llYNwAzu96bHY+YSlvU/eqJG4mZLqpFfG42QNWjY/VOyg==" saltValue="1lDKJiat0O1bT4CmWF1EC6t4oR23tgmilwoIiXLelB05U5O3Z9IzO0eJG+afbJnA3dstorpRgOYuSpniVD689A==" spinCount="100000" sheet="1" objects="1" scenarios="1" formatColumns="0" formatRows="0" autoFilter="0"/>
  <autoFilter ref="C123:K16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175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6731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ROUND(J124,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ROUND((SUM(BE124:BE148)),  2)</f>
        <v>0</v>
      </c>
      <c r="I35" s="96">
        <v>0.21</v>
      </c>
      <c r="J35" s="86">
        <f>ROUND(((SUM(BE124:BE148))*I35),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ROUND((SUM(BF124:BF148)),  2)</f>
        <v>0</v>
      </c>
      <c r="I36" s="96">
        <v>0.15</v>
      </c>
      <c r="J36" s="86">
        <f>ROUND(((SUM(BF124:BF148))*I36),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ROUND((SUM(BG124:BG148)),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ROUND((SUM(BH124:BH148)),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ROUND((SUM(BI124:BI148)),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02g - Lanovka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J124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 x14ac:dyDescent="0.2">
      <c r="B101" s="112"/>
      <c r="D101" s="113" t="s">
        <v>242</v>
      </c>
      <c r="E101" s="114"/>
      <c r="F101" s="114"/>
      <c r="G101" s="114"/>
      <c r="H101" s="114"/>
      <c r="I101" s="114"/>
      <c r="J101" s="115">
        <f>J145</f>
        <v>0</v>
      </c>
      <c r="L101" s="112"/>
    </row>
    <row r="102" spans="2:47" s="9" customFormat="1" ht="19.899999999999999" customHeight="1" x14ac:dyDescent="0.2">
      <c r="B102" s="112"/>
      <c r="D102" s="113" t="s">
        <v>243</v>
      </c>
      <c r="E102" s="114"/>
      <c r="F102" s="114"/>
      <c r="G102" s="114"/>
      <c r="H102" s="114"/>
      <c r="I102" s="114"/>
      <c r="J102" s="115">
        <f>J147</f>
        <v>0</v>
      </c>
      <c r="L102" s="112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267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16.5" customHeight="1" x14ac:dyDescent="0.2">
      <c r="B112" s="32"/>
      <c r="E112" s="254" t="str">
        <f>E7</f>
        <v>MŠ Vokovická</v>
      </c>
      <c r="F112" s="255"/>
      <c r="G112" s="255"/>
      <c r="H112" s="255"/>
      <c r="L112" s="32"/>
    </row>
    <row r="113" spans="2:65" ht="12" customHeight="1" x14ac:dyDescent="0.2">
      <c r="B113" s="20"/>
      <c r="C113" s="27" t="s">
        <v>226</v>
      </c>
      <c r="L113" s="20"/>
    </row>
    <row r="114" spans="2:65" s="1" customFormat="1" ht="16.5" customHeight="1" x14ac:dyDescent="0.2">
      <c r="B114" s="32"/>
      <c r="E114" s="254" t="s">
        <v>6216</v>
      </c>
      <c r="F114" s="253"/>
      <c r="G114" s="253"/>
      <c r="H114" s="253"/>
      <c r="L114" s="32"/>
    </row>
    <row r="115" spans="2:65" s="1" customFormat="1" ht="12" customHeight="1" x14ac:dyDescent="0.2">
      <c r="B115" s="32"/>
      <c r="C115" s="27" t="s">
        <v>228</v>
      </c>
      <c r="L115" s="32"/>
    </row>
    <row r="116" spans="2:65" s="1" customFormat="1" ht="16.5" customHeight="1" x14ac:dyDescent="0.2">
      <c r="B116" s="32"/>
      <c r="E116" s="231" t="str">
        <f>E11</f>
        <v>02g - Lanovka</v>
      </c>
      <c r="F116" s="253"/>
      <c r="G116" s="253"/>
      <c r="H116" s="253"/>
      <c r="L116" s="32"/>
    </row>
    <row r="117" spans="2:65" s="1" customFormat="1" ht="6.95" customHeight="1" x14ac:dyDescent="0.2">
      <c r="B117" s="32"/>
      <c r="L117" s="32"/>
    </row>
    <row r="118" spans="2:65" s="1" customFormat="1" ht="12" customHeight="1" x14ac:dyDescent="0.2">
      <c r="B118" s="32"/>
      <c r="C118" s="27" t="s">
        <v>20</v>
      </c>
      <c r="F118" s="25" t="str">
        <f>F14</f>
        <v>Vokovice, p.č. 1281/256, 1281/257</v>
      </c>
      <c r="I118" s="27" t="s">
        <v>22</v>
      </c>
      <c r="J118" s="52" t="str">
        <f>IF(J14="","",J14)</f>
        <v>21. 2. 2023</v>
      </c>
      <c r="L118" s="32"/>
    </row>
    <row r="119" spans="2:65" s="1" customFormat="1" ht="6.95" customHeight="1" x14ac:dyDescent="0.2">
      <c r="B119" s="32"/>
      <c r="L119" s="32"/>
    </row>
    <row r="120" spans="2:65" s="1" customFormat="1" ht="25.7" customHeight="1" x14ac:dyDescent="0.2">
      <c r="B120" s="32"/>
      <c r="C120" s="27" t="s">
        <v>24</v>
      </c>
      <c r="F120" s="25" t="str">
        <f>E17</f>
        <v>Městská část Praha 6, Čs. Armády 601/23</v>
      </c>
      <c r="I120" s="27" t="s">
        <v>30</v>
      </c>
      <c r="J120" s="30" t="str">
        <f>E23</f>
        <v>ra15 a.s., ATELIER SEVER s.r.o.</v>
      </c>
      <c r="L120" s="32"/>
    </row>
    <row r="121" spans="2:65" s="1" customFormat="1" ht="15.2" customHeight="1" x14ac:dyDescent="0.2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Ecoten s.r.o.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6"/>
      <c r="C123" s="117" t="s">
        <v>268</v>
      </c>
      <c r="D123" s="118" t="s">
        <v>61</v>
      </c>
      <c r="E123" s="118" t="s">
        <v>57</v>
      </c>
      <c r="F123" s="118" t="s">
        <v>58</v>
      </c>
      <c r="G123" s="118" t="s">
        <v>269</v>
      </c>
      <c r="H123" s="118" t="s">
        <v>270</v>
      </c>
      <c r="I123" s="118" t="s">
        <v>271</v>
      </c>
      <c r="J123" s="119" t="s">
        <v>232</v>
      </c>
      <c r="K123" s="120" t="s">
        <v>272</v>
      </c>
      <c r="L123" s="116"/>
      <c r="M123" s="59" t="s">
        <v>1</v>
      </c>
      <c r="N123" s="60" t="s">
        <v>40</v>
      </c>
      <c r="O123" s="60" t="s">
        <v>273</v>
      </c>
      <c r="P123" s="60" t="s">
        <v>274</v>
      </c>
      <c r="Q123" s="60" t="s">
        <v>275</v>
      </c>
      <c r="R123" s="60" t="s">
        <v>276</v>
      </c>
      <c r="S123" s="60" t="s">
        <v>277</v>
      </c>
      <c r="T123" s="61" t="s">
        <v>278</v>
      </c>
    </row>
    <row r="124" spans="2:65" s="1" customFormat="1" ht="22.9" customHeight="1" x14ac:dyDescent="0.25">
      <c r="B124" s="32"/>
      <c r="C124" s="64" t="s">
        <v>279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1.3571569999999999</v>
      </c>
      <c r="S124" s="53"/>
      <c r="T124" s="123">
        <f>T125</f>
        <v>0</v>
      </c>
      <c r="AT124" s="17" t="s">
        <v>75</v>
      </c>
      <c r="AU124" s="17" t="s">
        <v>234</v>
      </c>
      <c r="BK124" s="124">
        <f>BK125</f>
        <v>0</v>
      </c>
    </row>
    <row r="125" spans="2:65" s="11" customFormat="1" ht="25.9" customHeight="1" x14ac:dyDescent="0.2">
      <c r="B125" s="125"/>
      <c r="D125" s="126" t="s">
        <v>75</v>
      </c>
      <c r="E125" s="127" t="s">
        <v>280</v>
      </c>
      <c r="F125" s="127" t="s">
        <v>281</v>
      </c>
      <c r="I125" s="128"/>
      <c r="J125" s="129">
        <f>BK125</f>
        <v>0</v>
      </c>
      <c r="L125" s="125"/>
      <c r="M125" s="130"/>
      <c r="P125" s="131">
        <f>P126+P145+P147</f>
        <v>0</v>
      </c>
      <c r="R125" s="131">
        <f>R126+R145+R147</f>
        <v>1.3571569999999999</v>
      </c>
      <c r="T125" s="132">
        <f>T126+T145+T147</f>
        <v>0</v>
      </c>
      <c r="AR125" s="126" t="s">
        <v>83</v>
      </c>
      <c r="AT125" s="133" t="s">
        <v>75</v>
      </c>
      <c r="AU125" s="133" t="s">
        <v>76</v>
      </c>
      <c r="AY125" s="126" t="s">
        <v>282</v>
      </c>
      <c r="BK125" s="134">
        <f>BK126+BK145+BK147</f>
        <v>0</v>
      </c>
    </row>
    <row r="126" spans="2:65" s="11" customFormat="1" ht="22.9" customHeight="1" x14ac:dyDescent="0.2">
      <c r="B126" s="125"/>
      <c r="D126" s="126" t="s">
        <v>75</v>
      </c>
      <c r="E126" s="135" t="s">
        <v>83</v>
      </c>
      <c r="F126" s="135" t="s">
        <v>283</v>
      </c>
      <c r="I126" s="128"/>
      <c r="J126" s="136">
        <f>BK126</f>
        <v>0</v>
      </c>
      <c r="L126" s="125"/>
      <c r="M126" s="130"/>
      <c r="P126" s="131">
        <f>SUM(P127:P144)</f>
        <v>0</v>
      </c>
      <c r="R126" s="131">
        <f>SUM(R127:R144)</f>
        <v>2.1570000000000001E-3</v>
      </c>
      <c r="T126" s="132">
        <f>SUM(T127:T144)</f>
        <v>0</v>
      </c>
      <c r="AR126" s="126" t="s">
        <v>83</v>
      </c>
      <c r="AT126" s="133" t="s">
        <v>75</v>
      </c>
      <c r="AU126" s="133" t="s">
        <v>83</v>
      </c>
      <c r="AY126" s="126" t="s">
        <v>282</v>
      </c>
      <c r="BK126" s="134">
        <f>SUM(BK127:BK144)</f>
        <v>0</v>
      </c>
    </row>
    <row r="127" spans="2:65" s="1" customFormat="1" ht="24.2" customHeight="1" x14ac:dyDescent="0.2">
      <c r="B127" s="32"/>
      <c r="C127" s="137" t="s">
        <v>83</v>
      </c>
      <c r="D127" s="137" t="s">
        <v>284</v>
      </c>
      <c r="E127" s="138" t="s">
        <v>6732</v>
      </c>
      <c r="F127" s="139" t="s">
        <v>6733</v>
      </c>
      <c r="G127" s="140" t="s">
        <v>287</v>
      </c>
      <c r="H127" s="141">
        <v>107.834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6734</v>
      </c>
    </row>
    <row r="128" spans="2:65" s="12" customFormat="1" x14ac:dyDescent="0.2">
      <c r="B128" s="151"/>
      <c r="D128" s="152" t="s">
        <v>290</v>
      </c>
      <c r="E128" s="153" t="s">
        <v>1</v>
      </c>
      <c r="F128" s="154" t="s">
        <v>6735</v>
      </c>
      <c r="H128" s="155">
        <v>23.02</v>
      </c>
      <c r="I128" s="156"/>
      <c r="L128" s="151"/>
      <c r="M128" s="157"/>
      <c r="T128" s="158"/>
      <c r="AT128" s="153" t="s">
        <v>290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282</v>
      </c>
    </row>
    <row r="129" spans="2:65" s="12" customFormat="1" x14ac:dyDescent="0.2">
      <c r="B129" s="151"/>
      <c r="D129" s="152" t="s">
        <v>290</v>
      </c>
      <c r="E129" s="153" t="s">
        <v>1</v>
      </c>
      <c r="F129" s="154" t="s">
        <v>6736</v>
      </c>
      <c r="H129" s="155">
        <v>84.813999999999993</v>
      </c>
      <c r="I129" s="156"/>
      <c r="L129" s="151"/>
      <c r="M129" s="157"/>
      <c r="T129" s="158"/>
      <c r="AT129" s="153" t="s">
        <v>290</v>
      </c>
      <c r="AU129" s="153" t="s">
        <v>85</v>
      </c>
      <c r="AV129" s="12" t="s">
        <v>85</v>
      </c>
      <c r="AW129" s="12" t="s">
        <v>32</v>
      </c>
      <c r="AX129" s="12" t="s">
        <v>76</v>
      </c>
      <c r="AY129" s="153" t="s">
        <v>282</v>
      </c>
    </row>
    <row r="130" spans="2:65" s="13" customFormat="1" x14ac:dyDescent="0.2">
      <c r="B130" s="159"/>
      <c r="D130" s="152" t="s">
        <v>290</v>
      </c>
      <c r="E130" s="160" t="s">
        <v>1</v>
      </c>
      <c r="F130" s="161" t="s">
        <v>292</v>
      </c>
      <c r="H130" s="162">
        <v>107.83399999999999</v>
      </c>
      <c r="I130" s="163"/>
      <c r="L130" s="159"/>
      <c r="M130" s="164"/>
      <c r="T130" s="165"/>
      <c r="AT130" s="160" t="s">
        <v>290</v>
      </c>
      <c r="AU130" s="160" t="s">
        <v>85</v>
      </c>
      <c r="AV130" s="13" t="s">
        <v>288</v>
      </c>
      <c r="AW130" s="13" t="s">
        <v>32</v>
      </c>
      <c r="AX130" s="13" t="s">
        <v>83</v>
      </c>
      <c r="AY130" s="160" t="s">
        <v>282</v>
      </c>
    </row>
    <row r="131" spans="2:65" s="1" customFormat="1" ht="24.2" customHeight="1" x14ac:dyDescent="0.2">
      <c r="B131" s="32"/>
      <c r="C131" s="137" t="s">
        <v>85</v>
      </c>
      <c r="D131" s="137" t="s">
        <v>284</v>
      </c>
      <c r="E131" s="138" t="s">
        <v>6737</v>
      </c>
      <c r="F131" s="139" t="s">
        <v>6738</v>
      </c>
      <c r="G131" s="140" t="s">
        <v>295</v>
      </c>
      <c r="H131" s="141">
        <v>6.7930000000000001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288</v>
      </c>
      <c r="AT131" s="149" t="s">
        <v>284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288</v>
      </c>
      <c r="BM131" s="149" t="s">
        <v>6739</v>
      </c>
    </row>
    <row r="132" spans="2:65" s="12" customFormat="1" x14ac:dyDescent="0.2">
      <c r="B132" s="151"/>
      <c r="D132" s="152" t="s">
        <v>290</v>
      </c>
      <c r="E132" s="153" t="s">
        <v>1</v>
      </c>
      <c r="F132" s="154" t="s">
        <v>6740</v>
      </c>
      <c r="H132" s="155">
        <v>11.397</v>
      </c>
      <c r="I132" s="156"/>
      <c r="L132" s="151"/>
      <c r="M132" s="157"/>
      <c r="T132" s="158"/>
      <c r="AT132" s="153" t="s">
        <v>290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282</v>
      </c>
    </row>
    <row r="133" spans="2:65" s="12" customFormat="1" x14ac:dyDescent="0.2">
      <c r="B133" s="151"/>
      <c r="D133" s="152" t="s">
        <v>290</v>
      </c>
      <c r="E133" s="153" t="s">
        <v>1</v>
      </c>
      <c r="F133" s="154" t="s">
        <v>6741</v>
      </c>
      <c r="H133" s="155">
        <v>-4.6040000000000001</v>
      </c>
      <c r="I133" s="156"/>
      <c r="L133" s="151"/>
      <c r="M133" s="157"/>
      <c r="T133" s="158"/>
      <c r="AT133" s="153" t="s">
        <v>290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282</v>
      </c>
    </row>
    <row r="134" spans="2:65" s="13" customFormat="1" x14ac:dyDescent="0.2">
      <c r="B134" s="159"/>
      <c r="D134" s="152" t="s">
        <v>290</v>
      </c>
      <c r="E134" s="160" t="s">
        <v>1</v>
      </c>
      <c r="F134" s="161" t="s">
        <v>292</v>
      </c>
      <c r="H134" s="162">
        <v>6.7930000000000001</v>
      </c>
      <c r="I134" s="163"/>
      <c r="L134" s="159"/>
      <c r="M134" s="164"/>
      <c r="T134" s="165"/>
      <c r="AT134" s="160" t="s">
        <v>290</v>
      </c>
      <c r="AU134" s="160" t="s">
        <v>85</v>
      </c>
      <c r="AV134" s="13" t="s">
        <v>288</v>
      </c>
      <c r="AW134" s="13" t="s">
        <v>32</v>
      </c>
      <c r="AX134" s="13" t="s">
        <v>83</v>
      </c>
      <c r="AY134" s="160" t="s">
        <v>282</v>
      </c>
    </row>
    <row r="135" spans="2:65" s="1" customFormat="1" ht="24.2" customHeight="1" x14ac:dyDescent="0.2">
      <c r="B135" s="32"/>
      <c r="C135" s="137" t="s">
        <v>105</v>
      </c>
      <c r="D135" s="137" t="s">
        <v>284</v>
      </c>
      <c r="E135" s="138" t="s">
        <v>6742</v>
      </c>
      <c r="F135" s="139" t="s">
        <v>6743</v>
      </c>
      <c r="G135" s="140" t="s">
        <v>287</v>
      </c>
      <c r="H135" s="141">
        <v>107.834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288</v>
      </c>
      <c r="AT135" s="149" t="s">
        <v>284</v>
      </c>
      <c r="AU135" s="149" t="s">
        <v>85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288</v>
      </c>
      <c r="BM135" s="149" t="s">
        <v>6744</v>
      </c>
    </row>
    <row r="136" spans="2:65" s="12" customFormat="1" x14ac:dyDescent="0.2">
      <c r="B136" s="151"/>
      <c r="D136" s="152" t="s">
        <v>290</v>
      </c>
      <c r="E136" s="153" t="s">
        <v>1</v>
      </c>
      <c r="F136" s="154" t="s">
        <v>6735</v>
      </c>
      <c r="H136" s="155">
        <v>23.02</v>
      </c>
      <c r="I136" s="156"/>
      <c r="L136" s="151"/>
      <c r="M136" s="157"/>
      <c r="T136" s="158"/>
      <c r="AT136" s="153" t="s">
        <v>290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282</v>
      </c>
    </row>
    <row r="137" spans="2:65" s="12" customFormat="1" x14ac:dyDescent="0.2">
      <c r="B137" s="151"/>
      <c r="D137" s="152" t="s">
        <v>290</v>
      </c>
      <c r="E137" s="153" t="s">
        <v>1</v>
      </c>
      <c r="F137" s="154" t="s">
        <v>6736</v>
      </c>
      <c r="H137" s="155">
        <v>84.813999999999993</v>
      </c>
      <c r="I137" s="156"/>
      <c r="L137" s="151"/>
      <c r="M137" s="157"/>
      <c r="T137" s="158"/>
      <c r="AT137" s="153" t="s">
        <v>290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282</v>
      </c>
    </row>
    <row r="138" spans="2:65" s="13" customFormat="1" x14ac:dyDescent="0.2">
      <c r="B138" s="159"/>
      <c r="D138" s="152" t="s">
        <v>290</v>
      </c>
      <c r="E138" s="160" t="s">
        <v>1</v>
      </c>
      <c r="F138" s="161" t="s">
        <v>292</v>
      </c>
      <c r="H138" s="162">
        <v>107.83399999999999</v>
      </c>
      <c r="I138" s="163"/>
      <c r="L138" s="159"/>
      <c r="M138" s="164"/>
      <c r="T138" s="165"/>
      <c r="AT138" s="160" t="s">
        <v>290</v>
      </c>
      <c r="AU138" s="160" t="s">
        <v>85</v>
      </c>
      <c r="AV138" s="13" t="s">
        <v>288</v>
      </c>
      <c r="AW138" s="13" t="s">
        <v>32</v>
      </c>
      <c r="AX138" s="13" t="s">
        <v>83</v>
      </c>
      <c r="AY138" s="160" t="s">
        <v>282</v>
      </c>
    </row>
    <row r="139" spans="2:65" s="1" customFormat="1" ht="16.5" customHeight="1" x14ac:dyDescent="0.2">
      <c r="B139" s="32"/>
      <c r="C139" s="179" t="s">
        <v>288</v>
      </c>
      <c r="D139" s="179" t="s">
        <v>1020</v>
      </c>
      <c r="E139" s="180" t="s">
        <v>6745</v>
      </c>
      <c r="F139" s="181" t="s">
        <v>6746</v>
      </c>
      <c r="G139" s="182" t="s">
        <v>2987</v>
      </c>
      <c r="H139" s="183">
        <v>2.157</v>
      </c>
      <c r="I139" s="184"/>
      <c r="J139" s="185">
        <f>ROUND(I139*H139,2)</f>
        <v>0</v>
      </c>
      <c r="K139" s="186"/>
      <c r="L139" s="187"/>
      <c r="M139" s="188" t="s">
        <v>1</v>
      </c>
      <c r="N139" s="189" t="s">
        <v>41</v>
      </c>
      <c r="P139" s="147">
        <f>O139*H139</f>
        <v>0</v>
      </c>
      <c r="Q139" s="147">
        <v>1E-3</v>
      </c>
      <c r="R139" s="147">
        <f>Q139*H139</f>
        <v>2.1570000000000001E-3</v>
      </c>
      <c r="S139" s="147">
        <v>0</v>
      </c>
      <c r="T139" s="148">
        <f>S139*H139</f>
        <v>0</v>
      </c>
      <c r="AR139" s="149" t="s">
        <v>350</v>
      </c>
      <c r="AT139" s="149" t="s">
        <v>1020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6747</v>
      </c>
    </row>
    <row r="140" spans="2:65" s="12" customFormat="1" x14ac:dyDescent="0.2">
      <c r="B140" s="151"/>
      <c r="D140" s="152" t="s">
        <v>290</v>
      </c>
      <c r="F140" s="154" t="s">
        <v>6748</v>
      </c>
      <c r="H140" s="155">
        <v>2.157</v>
      </c>
      <c r="I140" s="156"/>
      <c r="L140" s="151"/>
      <c r="M140" s="157"/>
      <c r="T140" s="158"/>
      <c r="AT140" s="153" t="s">
        <v>290</v>
      </c>
      <c r="AU140" s="153" t="s">
        <v>85</v>
      </c>
      <c r="AV140" s="12" t="s">
        <v>85</v>
      </c>
      <c r="AW140" s="12" t="s">
        <v>4</v>
      </c>
      <c r="AX140" s="12" t="s">
        <v>83</v>
      </c>
      <c r="AY140" s="153" t="s">
        <v>282</v>
      </c>
    </row>
    <row r="141" spans="2:65" s="1" customFormat="1" ht="24.2" customHeight="1" x14ac:dyDescent="0.2">
      <c r="B141" s="32"/>
      <c r="C141" s="137" t="s">
        <v>330</v>
      </c>
      <c r="D141" s="137" t="s">
        <v>284</v>
      </c>
      <c r="E141" s="138" t="s">
        <v>6749</v>
      </c>
      <c r="F141" s="139" t="s">
        <v>6750</v>
      </c>
      <c r="G141" s="140" t="s">
        <v>287</v>
      </c>
      <c r="H141" s="141">
        <v>107.834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6751</v>
      </c>
    </row>
    <row r="142" spans="2:65" s="12" customFormat="1" x14ac:dyDescent="0.2">
      <c r="B142" s="151"/>
      <c r="D142" s="152" t="s">
        <v>290</v>
      </c>
      <c r="E142" s="153" t="s">
        <v>1</v>
      </c>
      <c r="F142" s="154" t="s">
        <v>6735</v>
      </c>
      <c r="H142" s="155">
        <v>23.02</v>
      </c>
      <c r="I142" s="156"/>
      <c r="L142" s="151"/>
      <c r="M142" s="157"/>
      <c r="T142" s="158"/>
      <c r="AT142" s="153" t="s">
        <v>290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282</v>
      </c>
    </row>
    <row r="143" spans="2:65" s="12" customFormat="1" x14ac:dyDescent="0.2">
      <c r="B143" s="151"/>
      <c r="D143" s="152" t="s">
        <v>290</v>
      </c>
      <c r="E143" s="153" t="s">
        <v>1</v>
      </c>
      <c r="F143" s="154" t="s">
        <v>6736</v>
      </c>
      <c r="H143" s="155">
        <v>84.813999999999993</v>
      </c>
      <c r="I143" s="156"/>
      <c r="L143" s="151"/>
      <c r="M143" s="157"/>
      <c r="T143" s="158"/>
      <c r="AT143" s="153" t="s">
        <v>290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282</v>
      </c>
    </row>
    <row r="144" spans="2:65" s="13" customFormat="1" x14ac:dyDescent="0.2">
      <c r="B144" s="159"/>
      <c r="D144" s="152" t="s">
        <v>290</v>
      </c>
      <c r="E144" s="160" t="s">
        <v>1</v>
      </c>
      <c r="F144" s="161" t="s">
        <v>292</v>
      </c>
      <c r="H144" s="162">
        <v>107.83399999999999</v>
      </c>
      <c r="I144" s="163"/>
      <c r="L144" s="159"/>
      <c r="M144" s="164"/>
      <c r="T144" s="165"/>
      <c r="AT144" s="160" t="s">
        <v>290</v>
      </c>
      <c r="AU144" s="160" t="s">
        <v>85</v>
      </c>
      <c r="AV144" s="13" t="s">
        <v>288</v>
      </c>
      <c r="AW144" s="13" t="s">
        <v>32</v>
      </c>
      <c r="AX144" s="13" t="s">
        <v>83</v>
      </c>
      <c r="AY144" s="160" t="s">
        <v>282</v>
      </c>
    </row>
    <row r="145" spans="2:65" s="11" customFormat="1" ht="22.9" customHeight="1" x14ac:dyDescent="0.2">
      <c r="B145" s="125"/>
      <c r="D145" s="126" t="s">
        <v>75</v>
      </c>
      <c r="E145" s="135" t="s">
        <v>356</v>
      </c>
      <c r="F145" s="135" t="s">
        <v>1315</v>
      </c>
      <c r="I145" s="128"/>
      <c r="J145" s="136">
        <f>BK145</f>
        <v>0</v>
      </c>
      <c r="L145" s="125"/>
      <c r="M145" s="130"/>
      <c r="P145" s="131">
        <f>P146</f>
        <v>0</v>
      </c>
      <c r="R145" s="131">
        <f>R146</f>
        <v>1.355</v>
      </c>
      <c r="T145" s="132">
        <f>T146</f>
        <v>0</v>
      </c>
      <c r="AR145" s="126" t="s">
        <v>83</v>
      </c>
      <c r="AT145" s="133" t="s">
        <v>75</v>
      </c>
      <c r="AU145" s="133" t="s">
        <v>83</v>
      </c>
      <c r="AY145" s="126" t="s">
        <v>282</v>
      </c>
      <c r="BK145" s="134">
        <f>BK146</f>
        <v>0</v>
      </c>
    </row>
    <row r="146" spans="2:65" s="1" customFormat="1" ht="78" customHeight="1" x14ac:dyDescent="0.2">
      <c r="B146" s="32"/>
      <c r="C146" s="137" t="s">
        <v>338</v>
      </c>
      <c r="D146" s="137" t="s">
        <v>284</v>
      </c>
      <c r="E146" s="138" t="s">
        <v>6752</v>
      </c>
      <c r="F146" s="139" t="s">
        <v>6753</v>
      </c>
      <c r="G146" s="140" t="s">
        <v>613</v>
      </c>
      <c r="H146" s="141">
        <v>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1.355</v>
      </c>
      <c r="R146" s="147">
        <f>Q146*H146</f>
        <v>1.355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6754</v>
      </c>
    </row>
    <row r="147" spans="2:65" s="11" customFormat="1" ht="22.9" customHeight="1" x14ac:dyDescent="0.2">
      <c r="B147" s="125"/>
      <c r="D147" s="126" t="s">
        <v>75</v>
      </c>
      <c r="E147" s="135" t="s">
        <v>1425</v>
      </c>
      <c r="F147" s="135" t="s">
        <v>1426</v>
      </c>
      <c r="I147" s="128"/>
      <c r="J147" s="136">
        <f>BK147</f>
        <v>0</v>
      </c>
      <c r="L147" s="125"/>
      <c r="M147" s="130"/>
      <c r="P147" s="131">
        <f>P148</f>
        <v>0</v>
      </c>
      <c r="R147" s="131">
        <f>R148</f>
        <v>0</v>
      </c>
      <c r="T147" s="132">
        <f>T148</f>
        <v>0</v>
      </c>
      <c r="AR147" s="126" t="s">
        <v>83</v>
      </c>
      <c r="AT147" s="133" t="s">
        <v>75</v>
      </c>
      <c r="AU147" s="133" t="s">
        <v>83</v>
      </c>
      <c r="AY147" s="126" t="s">
        <v>282</v>
      </c>
      <c r="BK147" s="134">
        <f>BK148</f>
        <v>0</v>
      </c>
    </row>
    <row r="148" spans="2:65" s="1" customFormat="1" ht="16.5" customHeight="1" x14ac:dyDescent="0.2">
      <c r="B148" s="32"/>
      <c r="C148" s="137" t="s">
        <v>343</v>
      </c>
      <c r="D148" s="137" t="s">
        <v>284</v>
      </c>
      <c r="E148" s="138" t="s">
        <v>6664</v>
      </c>
      <c r="F148" s="139" t="s">
        <v>6665</v>
      </c>
      <c r="G148" s="140" t="s">
        <v>376</v>
      </c>
      <c r="H148" s="141">
        <v>1.357</v>
      </c>
      <c r="I148" s="142"/>
      <c r="J148" s="143">
        <f>ROUND(I148*H148,2)</f>
        <v>0</v>
      </c>
      <c r="K148" s="144"/>
      <c r="L148" s="32"/>
      <c r="M148" s="193" t="s">
        <v>1</v>
      </c>
      <c r="N148" s="194" t="s">
        <v>41</v>
      </c>
      <c r="O148" s="195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AR148" s="149" t="s">
        <v>288</v>
      </c>
      <c r="AT148" s="149" t="s">
        <v>284</v>
      </c>
      <c r="AU148" s="149" t="s">
        <v>85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288</v>
      </c>
      <c r="BM148" s="149" t="s">
        <v>6711</v>
      </c>
    </row>
    <row r="149" spans="2:65" s="1" customFormat="1" ht="6.95" customHeight="1" x14ac:dyDescent="0.2"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2"/>
    </row>
  </sheetData>
  <sheetProtection algorithmName="SHA-512" hashValue="pJXraWgoontrm3c6iIyKjE4Qv9dylyNurdY2kYzEdsU+AmFKv/RCVLSlUbGyQ/JzGVmxAK0byFmnhmt+sqzn8Q==" saltValue="1RnvnS8ah7pipYQTqi08GPOPoel86fpgP1RMbY438J4U7R8StJxq5+R7oAaGVpDQhc9Sehwwnk1KYBQFMB/39g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178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6216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6755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ROUND(J126,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ROUND((SUM(BE126:BE250)),  2)</f>
        <v>0</v>
      </c>
      <c r="I35" s="96">
        <v>0.21</v>
      </c>
      <c r="J35" s="86">
        <f>ROUND(((SUM(BE126:BE250))*I35),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ROUND((SUM(BF126:BF250)),  2)</f>
        <v>0</v>
      </c>
      <c r="I36" s="96">
        <v>0.15</v>
      </c>
      <c r="J36" s="86">
        <f>ROUND(((SUM(BF126:BF250))*I36),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ROUND((SUM(BG126:BG250)),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ROUND((SUM(BH126:BH250)),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ROUND((SUM(BI126:BI250)),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6216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02h-m - Samostatné herní prvky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J126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 x14ac:dyDescent="0.2">
      <c r="B101" s="112"/>
      <c r="D101" s="113" t="s">
        <v>237</v>
      </c>
      <c r="E101" s="114"/>
      <c r="F101" s="114"/>
      <c r="G101" s="114"/>
      <c r="H101" s="114"/>
      <c r="I101" s="114"/>
      <c r="J101" s="115">
        <f>J194</f>
        <v>0</v>
      </c>
      <c r="L101" s="112"/>
    </row>
    <row r="102" spans="2:47" s="9" customFormat="1" ht="19.899999999999999" customHeight="1" x14ac:dyDescent="0.2">
      <c r="B102" s="112"/>
      <c r="D102" s="113" t="s">
        <v>240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19.899999999999999" customHeight="1" x14ac:dyDescent="0.2">
      <c r="B103" s="112"/>
      <c r="D103" s="113" t="s">
        <v>242</v>
      </c>
      <c r="E103" s="114"/>
      <c r="F103" s="114"/>
      <c r="G103" s="114"/>
      <c r="H103" s="114"/>
      <c r="I103" s="114"/>
      <c r="J103" s="115">
        <f>J226</f>
        <v>0</v>
      </c>
      <c r="L103" s="112"/>
    </row>
    <row r="104" spans="2:47" s="9" customFormat="1" ht="19.899999999999999" customHeight="1" x14ac:dyDescent="0.2">
      <c r="B104" s="112"/>
      <c r="D104" s="113" t="s">
        <v>243</v>
      </c>
      <c r="E104" s="114"/>
      <c r="F104" s="114"/>
      <c r="G104" s="114"/>
      <c r="H104" s="114"/>
      <c r="I104" s="114"/>
      <c r="J104" s="115">
        <f>J249</f>
        <v>0</v>
      </c>
      <c r="L104" s="112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267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16.5" customHeight="1" x14ac:dyDescent="0.2">
      <c r="B114" s="32"/>
      <c r="E114" s="254" t="str">
        <f>E7</f>
        <v>MŠ Vokovická</v>
      </c>
      <c r="F114" s="255"/>
      <c r="G114" s="255"/>
      <c r="H114" s="255"/>
      <c r="L114" s="32"/>
    </row>
    <row r="115" spans="2:63" ht="12" customHeight="1" x14ac:dyDescent="0.2">
      <c r="B115" s="20"/>
      <c r="C115" s="27" t="s">
        <v>226</v>
      </c>
      <c r="L115" s="20"/>
    </row>
    <row r="116" spans="2:63" s="1" customFormat="1" ht="16.5" customHeight="1" x14ac:dyDescent="0.2">
      <c r="B116" s="32"/>
      <c r="E116" s="254" t="s">
        <v>6216</v>
      </c>
      <c r="F116" s="253"/>
      <c r="G116" s="253"/>
      <c r="H116" s="253"/>
      <c r="L116" s="32"/>
    </row>
    <row r="117" spans="2:63" s="1" customFormat="1" ht="12" customHeight="1" x14ac:dyDescent="0.2">
      <c r="B117" s="32"/>
      <c r="C117" s="27" t="s">
        <v>228</v>
      </c>
      <c r="L117" s="32"/>
    </row>
    <row r="118" spans="2:63" s="1" customFormat="1" ht="16.5" customHeight="1" x14ac:dyDescent="0.2">
      <c r="B118" s="32"/>
      <c r="E118" s="231" t="str">
        <f>E11</f>
        <v>02h-m - Samostatné herní prvky</v>
      </c>
      <c r="F118" s="253"/>
      <c r="G118" s="253"/>
      <c r="H118" s="253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F14</f>
        <v>Vokovice, p.č. 1281/256, 1281/257</v>
      </c>
      <c r="I120" s="27" t="s">
        <v>22</v>
      </c>
      <c r="J120" s="52" t="str">
        <f>IF(J14="","",J14)</f>
        <v>21. 2. 2023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25.7" customHeight="1" x14ac:dyDescent="0.2">
      <c r="B122" s="32"/>
      <c r="C122" s="27" t="s">
        <v>24</v>
      </c>
      <c r="F122" s="25" t="str">
        <f>E17</f>
        <v>Městská část Praha 6, Čs. Armády 601/23</v>
      </c>
      <c r="I122" s="27" t="s">
        <v>30</v>
      </c>
      <c r="J122" s="30" t="str">
        <f>E23</f>
        <v>ra15 a.s., ATELIER SEVER s.r.o.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Ecoten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6"/>
      <c r="C125" s="117" t="s">
        <v>268</v>
      </c>
      <c r="D125" s="118" t="s">
        <v>61</v>
      </c>
      <c r="E125" s="118" t="s">
        <v>57</v>
      </c>
      <c r="F125" s="118" t="s">
        <v>58</v>
      </c>
      <c r="G125" s="118" t="s">
        <v>269</v>
      </c>
      <c r="H125" s="118" t="s">
        <v>270</v>
      </c>
      <c r="I125" s="118" t="s">
        <v>271</v>
      </c>
      <c r="J125" s="119" t="s">
        <v>232</v>
      </c>
      <c r="K125" s="120" t="s">
        <v>272</v>
      </c>
      <c r="L125" s="116"/>
      <c r="M125" s="59" t="s">
        <v>1</v>
      </c>
      <c r="N125" s="60" t="s">
        <v>40</v>
      </c>
      <c r="O125" s="60" t="s">
        <v>273</v>
      </c>
      <c r="P125" s="60" t="s">
        <v>274</v>
      </c>
      <c r="Q125" s="60" t="s">
        <v>275</v>
      </c>
      <c r="R125" s="60" t="s">
        <v>276</v>
      </c>
      <c r="S125" s="60" t="s">
        <v>277</v>
      </c>
      <c r="T125" s="61" t="s">
        <v>278</v>
      </c>
    </row>
    <row r="126" spans="2:63" s="1" customFormat="1" ht="22.9" customHeight="1" x14ac:dyDescent="0.25">
      <c r="B126" s="32"/>
      <c r="C126" s="64" t="s">
        <v>279</v>
      </c>
      <c r="J126" s="121">
        <f>BK126</f>
        <v>0</v>
      </c>
      <c r="L126" s="32"/>
      <c r="M126" s="62"/>
      <c r="N126" s="53"/>
      <c r="O126" s="53"/>
      <c r="P126" s="122">
        <f>P127</f>
        <v>0</v>
      </c>
      <c r="Q126" s="53"/>
      <c r="R126" s="122">
        <f>R127</f>
        <v>29.323675929999997</v>
      </c>
      <c r="S126" s="53"/>
      <c r="T126" s="123">
        <f>T127</f>
        <v>0</v>
      </c>
      <c r="AT126" s="17" t="s">
        <v>75</v>
      </c>
      <c r="AU126" s="17" t="s">
        <v>234</v>
      </c>
      <c r="BK126" s="124">
        <f>BK127</f>
        <v>0</v>
      </c>
    </row>
    <row r="127" spans="2:63" s="11" customFormat="1" ht="25.9" customHeight="1" x14ac:dyDescent="0.2">
      <c r="B127" s="125"/>
      <c r="D127" s="126" t="s">
        <v>75</v>
      </c>
      <c r="E127" s="127" t="s">
        <v>280</v>
      </c>
      <c r="F127" s="127" t="s">
        <v>281</v>
      </c>
      <c r="I127" s="128"/>
      <c r="J127" s="129">
        <f>BK127</f>
        <v>0</v>
      </c>
      <c r="L127" s="125"/>
      <c r="M127" s="130"/>
      <c r="P127" s="131">
        <f>P128+P194+P205+P226+P249</f>
        <v>0</v>
      </c>
      <c r="R127" s="131">
        <f>R128+R194+R205+R226+R249</f>
        <v>29.323675929999997</v>
      </c>
      <c r="T127" s="132">
        <f>T128+T194+T205+T226+T249</f>
        <v>0</v>
      </c>
      <c r="AR127" s="126" t="s">
        <v>83</v>
      </c>
      <c r="AT127" s="133" t="s">
        <v>75</v>
      </c>
      <c r="AU127" s="133" t="s">
        <v>76</v>
      </c>
      <c r="AY127" s="126" t="s">
        <v>282</v>
      </c>
      <c r="BK127" s="134">
        <f>BK128+BK194+BK205+BK226+BK249</f>
        <v>0</v>
      </c>
    </row>
    <row r="128" spans="2:63" s="11" customFormat="1" ht="22.9" customHeight="1" x14ac:dyDescent="0.2">
      <c r="B128" s="125"/>
      <c r="D128" s="126" t="s">
        <v>75</v>
      </c>
      <c r="E128" s="135" t="s">
        <v>83</v>
      </c>
      <c r="F128" s="135" t="s">
        <v>283</v>
      </c>
      <c r="I128" s="128"/>
      <c r="J128" s="136">
        <f>BK128</f>
        <v>0</v>
      </c>
      <c r="L128" s="125"/>
      <c r="M128" s="130"/>
      <c r="P128" s="131">
        <f>SUM(P129:P193)</f>
        <v>0</v>
      </c>
      <c r="R128" s="131">
        <f>SUM(R129:R193)</f>
        <v>1.678E-3</v>
      </c>
      <c r="T128" s="132">
        <f>SUM(T129:T193)</f>
        <v>0</v>
      </c>
      <c r="AR128" s="126" t="s">
        <v>83</v>
      </c>
      <c r="AT128" s="133" t="s">
        <v>75</v>
      </c>
      <c r="AU128" s="133" t="s">
        <v>83</v>
      </c>
      <c r="AY128" s="126" t="s">
        <v>282</v>
      </c>
      <c r="BK128" s="134">
        <f>SUM(BK129:BK193)</f>
        <v>0</v>
      </c>
    </row>
    <row r="129" spans="2:65" s="1" customFormat="1" ht="24.2" customHeight="1" x14ac:dyDescent="0.2">
      <c r="B129" s="32"/>
      <c r="C129" s="137" t="s">
        <v>83</v>
      </c>
      <c r="D129" s="137" t="s">
        <v>284</v>
      </c>
      <c r="E129" s="138" t="s">
        <v>6218</v>
      </c>
      <c r="F129" s="139" t="s">
        <v>6756</v>
      </c>
      <c r="G129" s="140" t="s">
        <v>287</v>
      </c>
      <c r="H129" s="141">
        <v>119.42700000000001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288</v>
      </c>
      <c r="AT129" s="149" t="s">
        <v>284</v>
      </c>
      <c r="AU129" s="149" t="s">
        <v>85</v>
      </c>
      <c r="AY129" s="17" t="s">
        <v>282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288</v>
      </c>
      <c r="BM129" s="149" t="s">
        <v>6757</v>
      </c>
    </row>
    <row r="130" spans="2:65" s="15" customFormat="1" x14ac:dyDescent="0.2">
      <c r="B130" s="173"/>
      <c r="D130" s="152" t="s">
        <v>290</v>
      </c>
      <c r="E130" s="174" t="s">
        <v>1</v>
      </c>
      <c r="F130" s="175" t="s">
        <v>6758</v>
      </c>
      <c r="H130" s="174" t="s">
        <v>1</v>
      </c>
      <c r="I130" s="176"/>
      <c r="L130" s="173"/>
      <c r="M130" s="177"/>
      <c r="T130" s="178"/>
      <c r="AT130" s="174" t="s">
        <v>290</v>
      </c>
      <c r="AU130" s="174" t="s">
        <v>85</v>
      </c>
      <c r="AV130" s="15" t="s">
        <v>83</v>
      </c>
      <c r="AW130" s="15" t="s">
        <v>32</v>
      </c>
      <c r="AX130" s="15" t="s">
        <v>76</v>
      </c>
      <c r="AY130" s="174" t="s">
        <v>282</v>
      </c>
    </row>
    <row r="131" spans="2:65" s="12" customFormat="1" x14ac:dyDescent="0.2">
      <c r="B131" s="151"/>
      <c r="D131" s="152" t="s">
        <v>290</v>
      </c>
      <c r="E131" s="153" t="s">
        <v>1</v>
      </c>
      <c r="F131" s="154" t="s">
        <v>6759</v>
      </c>
      <c r="H131" s="155">
        <v>17.37</v>
      </c>
      <c r="I131" s="156"/>
      <c r="L131" s="151"/>
      <c r="M131" s="157"/>
      <c r="T131" s="158"/>
      <c r="AT131" s="153" t="s">
        <v>290</v>
      </c>
      <c r="AU131" s="153" t="s">
        <v>85</v>
      </c>
      <c r="AV131" s="12" t="s">
        <v>85</v>
      </c>
      <c r="AW131" s="12" t="s">
        <v>32</v>
      </c>
      <c r="AX131" s="12" t="s">
        <v>76</v>
      </c>
      <c r="AY131" s="153" t="s">
        <v>282</v>
      </c>
    </row>
    <row r="132" spans="2:65" s="15" customFormat="1" x14ac:dyDescent="0.2">
      <c r="B132" s="173"/>
      <c r="D132" s="152" t="s">
        <v>290</v>
      </c>
      <c r="E132" s="174" t="s">
        <v>1</v>
      </c>
      <c r="F132" s="175" t="s">
        <v>6760</v>
      </c>
      <c r="H132" s="174" t="s">
        <v>1</v>
      </c>
      <c r="I132" s="176"/>
      <c r="L132" s="173"/>
      <c r="M132" s="177"/>
      <c r="T132" s="178"/>
      <c r="AT132" s="174" t="s">
        <v>290</v>
      </c>
      <c r="AU132" s="174" t="s">
        <v>85</v>
      </c>
      <c r="AV132" s="15" t="s">
        <v>83</v>
      </c>
      <c r="AW132" s="15" t="s">
        <v>32</v>
      </c>
      <c r="AX132" s="15" t="s">
        <v>76</v>
      </c>
      <c r="AY132" s="174" t="s">
        <v>282</v>
      </c>
    </row>
    <row r="133" spans="2:65" s="12" customFormat="1" x14ac:dyDescent="0.2">
      <c r="B133" s="151"/>
      <c r="D133" s="152" t="s">
        <v>290</v>
      </c>
      <c r="E133" s="153" t="s">
        <v>1</v>
      </c>
      <c r="F133" s="154" t="s">
        <v>6761</v>
      </c>
      <c r="H133" s="155">
        <v>45.381999999999998</v>
      </c>
      <c r="I133" s="156"/>
      <c r="L133" s="151"/>
      <c r="M133" s="157"/>
      <c r="T133" s="158"/>
      <c r="AT133" s="153" t="s">
        <v>290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282</v>
      </c>
    </row>
    <row r="134" spans="2:65" s="15" customFormat="1" x14ac:dyDescent="0.2">
      <c r="B134" s="173"/>
      <c r="D134" s="152" t="s">
        <v>290</v>
      </c>
      <c r="E134" s="174" t="s">
        <v>1</v>
      </c>
      <c r="F134" s="175" t="s">
        <v>6762</v>
      </c>
      <c r="H134" s="174" t="s">
        <v>1</v>
      </c>
      <c r="I134" s="176"/>
      <c r="L134" s="173"/>
      <c r="M134" s="177"/>
      <c r="T134" s="178"/>
      <c r="AT134" s="174" t="s">
        <v>290</v>
      </c>
      <c r="AU134" s="174" t="s">
        <v>85</v>
      </c>
      <c r="AV134" s="15" t="s">
        <v>83</v>
      </c>
      <c r="AW134" s="15" t="s">
        <v>32</v>
      </c>
      <c r="AX134" s="15" t="s">
        <v>76</v>
      </c>
      <c r="AY134" s="174" t="s">
        <v>282</v>
      </c>
    </row>
    <row r="135" spans="2:65" s="12" customFormat="1" x14ac:dyDescent="0.2">
      <c r="B135" s="151"/>
      <c r="D135" s="152" t="s">
        <v>290</v>
      </c>
      <c r="E135" s="153" t="s">
        <v>1</v>
      </c>
      <c r="F135" s="154" t="s">
        <v>6763</v>
      </c>
      <c r="H135" s="155">
        <v>21.17</v>
      </c>
      <c r="I135" s="156"/>
      <c r="L135" s="151"/>
      <c r="M135" s="157"/>
      <c r="T135" s="158"/>
      <c r="AT135" s="153" t="s">
        <v>290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282</v>
      </c>
    </row>
    <row r="136" spans="2:65" s="15" customFormat="1" x14ac:dyDescent="0.2">
      <c r="B136" s="173"/>
      <c r="D136" s="152" t="s">
        <v>290</v>
      </c>
      <c r="E136" s="174" t="s">
        <v>1</v>
      </c>
      <c r="F136" s="175" t="s">
        <v>6764</v>
      </c>
      <c r="H136" s="174" t="s">
        <v>1</v>
      </c>
      <c r="I136" s="176"/>
      <c r="L136" s="173"/>
      <c r="M136" s="177"/>
      <c r="T136" s="178"/>
      <c r="AT136" s="174" t="s">
        <v>290</v>
      </c>
      <c r="AU136" s="174" t="s">
        <v>85</v>
      </c>
      <c r="AV136" s="15" t="s">
        <v>83</v>
      </c>
      <c r="AW136" s="15" t="s">
        <v>32</v>
      </c>
      <c r="AX136" s="15" t="s">
        <v>76</v>
      </c>
      <c r="AY136" s="174" t="s">
        <v>282</v>
      </c>
    </row>
    <row r="137" spans="2:65" s="12" customFormat="1" x14ac:dyDescent="0.2">
      <c r="B137" s="151"/>
      <c r="D137" s="152" t="s">
        <v>290</v>
      </c>
      <c r="E137" s="153" t="s">
        <v>1</v>
      </c>
      <c r="F137" s="154" t="s">
        <v>6765</v>
      </c>
      <c r="H137" s="155">
        <v>12.305</v>
      </c>
      <c r="I137" s="156"/>
      <c r="L137" s="151"/>
      <c r="M137" s="157"/>
      <c r="T137" s="158"/>
      <c r="AT137" s="153" t="s">
        <v>290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282</v>
      </c>
    </row>
    <row r="138" spans="2:65" s="15" customFormat="1" x14ac:dyDescent="0.2">
      <c r="B138" s="173"/>
      <c r="D138" s="152" t="s">
        <v>290</v>
      </c>
      <c r="E138" s="174" t="s">
        <v>1</v>
      </c>
      <c r="F138" s="175" t="s">
        <v>6766</v>
      </c>
      <c r="H138" s="174" t="s">
        <v>1</v>
      </c>
      <c r="I138" s="176"/>
      <c r="L138" s="173"/>
      <c r="M138" s="177"/>
      <c r="T138" s="178"/>
      <c r="AT138" s="174" t="s">
        <v>290</v>
      </c>
      <c r="AU138" s="174" t="s">
        <v>85</v>
      </c>
      <c r="AV138" s="15" t="s">
        <v>83</v>
      </c>
      <c r="AW138" s="15" t="s">
        <v>32</v>
      </c>
      <c r="AX138" s="15" t="s">
        <v>76</v>
      </c>
      <c r="AY138" s="174" t="s">
        <v>282</v>
      </c>
    </row>
    <row r="139" spans="2:65" s="12" customFormat="1" x14ac:dyDescent="0.2">
      <c r="B139" s="151"/>
      <c r="D139" s="152" t="s">
        <v>290</v>
      </c>
      <c r="E139" s="153" t="s">
        <v>1</v>
      </c>
      <c r="F139" s="154" t="s">
        <v>6767</v>
      </c>
      <c r="H139" s="155">
        <v>23.2</v>
      </c>
      <c r="I139" s="156"/>
      <c r="L139" s="151"/>
      <c r="M139" s="157"/>
      <c r="T139" s="158"/>
      <c r="AT139" s="153" t="s">
        <v>290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282</v>
      </c>
    </row>
    <row r="140" spans="2:65" s="13" customFormat="1" x14ac:dyDescent="0.2">
      <c r="B140" s="159"/>
      <c r="D140" s="152" t="s">
        <v>290</v>
      </c>
      <c r="E140" s="160" t="s">
        <v>1</v>
      </c>
      <c r="F140" s="161" t="s">
        <v>292</v>
      </c>
      <c r="H140" s="162">
        <v>119.42700000000001</v>
      </c>
      <c r="I140" s="163"/>
      <c r="L140" s="159"/>
      <c r="M140" s="164"/>
      <c r="T140" s="165"/>
      <c r="AT140" s="160" t="s">
        <v>290</v>
      </c>
      <c r="AU140" s="160" t="s">
        <v>85</v>
      </c>
      <c r="AV140" s="13" t="s">
        <v>288</v>
      </c>
      <c r="AW140" s="13" t="s">
        <v>32</v>
      </c>
      <c r="AX140" s="13" t="s">
        <v>83</v>
      </c>
      <c r="AY140" s="160" t="s">
        <v>282</v>
      </c>
    </row>
    <row r="141" spans="2:65" s="1" customFormat="1" ht="24.2" customHeight="1" x14ac:dyDescent="0.2">
      <c r="B141" s="32"/>
      <c r="C141" s="137" t="s">
        <v>85</v>
      </c>
      <c r="D141" s="137" t="s">
        <v>284</v>
      </c>
      <c r="E141" s="138" t="s">
        <v>6628</v>
      </c>
      <c r="F141" s="139" t="s">
        <v>6629</v>
      </c>
      <c r="G141" s="140" t="s">
        <v>295</v>
      </c>
      <c r="H141" s="141">
        <v>0.18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6768</v>
      </c>
    </row>
    <row r="142" spans="2:65" s="15" customFormat="1" x14ac:dyDescent="0.2">
      <c r="B142" s="173"/>
      <c r="D142" s="152" t="s">
        <v>290</v>
      </c>
      <c r="E142" s="174" t="s">
        <v>1</v>
      </c>
      <c r="F142" s="175" t="s">
        <v>6766</v>
      </c>
      <c r="H142" s="174" t="s">
        <v>1</v>
      </c>
      <c r="I142" s="176"/>
      <c r="L142" s="173"/>
      <c r="M142" s="177"/>
      <c r="T142" s="178"/>
      <c r="AT142" s="174" t="s">
        <v>290</v>
      </c>
      <c r="AU142" s="174" t="s">
        <v>85</v>
      </c>
      <c r="AV142" s="15" t="s">
        <v>83</v>
      </c>
      <c r="AW142" s="15" t="s">
        <v>32</v>
      </c>
      <c r="AX142" s="15" t="s">
        <v>76</v>
      </c>
      <c r="AY142" s="174" t="s">
        <v>282</v>
      </c>
    </row>
    <row r="143" spans="2:65" s="12" customFormat="1" x14ac:dyDescent="0.2">
      <c r="B143" s="151"/>
      <c r="D143" s="152" t="s">
        <v>290</v>
      </c>
      <c r="E143" s="153" t="s">
        <v>1</v>
      </c>
      <c r="F143" s="154" t="s">
        <v>6769</v>
      </c>
      <c r="H143" s="155">
        <v>0.18</v>
      </c>
      <c r="I143" s="156"/>
      <c r="L143" s="151"/>
      <c r="M143" s="157"/>
      <c r="T143" s="158"/>
      <c r="AT143" s="153" t="s">
        <v>290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282</v>
      </c>
    </row>
    <row r="144" spans="2:65" s="13" customFormat="1" x14ac:dyDescent="0.2">
      <c r="B144" s="159"/>
      <c r="D144" s="152" t="s">
        <v>290</v>
      </c>
      <c r="E144" s="160" t="s">
        <v>1</v>
      </c>
      <c r="F144" s="161" t="s">
        <v>292</v>
      </c>
      <c r="H144" s="162">
        <v>0.18</v>
      </c>
      <c r="I144" s="163"/>
      <c r="L144" s="159"/>
      <c r="M144" s="164"/>
      <c r="T144" s="165"/>
      <c r="AT144" s="160" t="s">
        <v>290</v>
      </c>
      <c r="AU144" s="160" t="s">
        <v>85</v>
      </c>
      <c r="AV144" s="13" t="s">
        <v>288</v>
      </c>
      <c r="AW144" s="13" t="s">
        <v>32</v>
      </c>
      <c r="AX144" s="13" t="s">
        <v>83</v>
      </c>
      <c r="AY144" s="160" t="s">
        <v>282</v>
      </c>
    </row>
    <row r="145" spans="2:65" s="1" customFormat="1" ht="37.9" customHeight="1" x14ac:dyDescent="0.2">
      <c r="B145" s="32"/>
      <c r="C145" s="137" t="s">
        <v>105</v>
      </c>
      <c r="D145" s="137" t="s">
        <v>284</v>
      </c>
      <c r="E145" s="138" t="s">
        <v>344</v>
      </c>
      <c r="F145" s="139" t="s">
        <v>345</v>
      </c>
      <c r="G145" s="140" t="s">
        <v>295</v>
      </c>
      <c r="H145" s="141">
        <v>0.18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6770</v>
      </c>
    </row>
    <row r="146" spans="2:65" s="1" customFormat="1" ht="37.9" customHeight="1" x14ac:dyDescent="0.2">
      <c r="B146" s="32"/>
      <c r="C146" s="137" t="s">
        <v>288</v>
      </c>
      <c r="D146" s="137" t="s">
        <v>284</v>
      </c>
      <c r="E146" s="138" t="s">
        <v>351</v>
      </c>
      <c r="F146" s="139" t="s">
        <v>352</v>
      </c>
      <c r="G146" s="140" t="s">
        <v>295</v>
      </c>
      <c r="H146" s="141">
        <v>10.651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6771</v>
      </c>
    </row>
    <row r="147" spans="2:65" s="15" customFormat="1" x14ac:dyDescent="0.2">
      <c r="B147" s="173"/>
      <c r="D147" s="152" t="s">
        <v>290</v>
      </c>
      <c r="E147" s="174" t="s">
        <v>1</v>
      </c>
      <c r="F147" s="175" t="s">
        <v>347</v>
      </c>
      <c r="H147" s="174" t="s">
        <v>1</v>
      </c>
      <c r="I147" s="176"/>
      <c r="L147" s="173"/>
      <c r="M147" s="177"/>
      <c r="T147" s="178"/>
      <c r="AT147" s="174" t="s">
        <v>290</v>
      </c>
      <c r="AU147" s="174" t="s">
        <v>85</v>
      </c>
      <c r="AV147" s="15" t="s">
        <v>83</v>
      </c>
      <c r="AW147" s="15" t="s">
        <v>32</v>
      </c>
      <c r="AX147" s="15" t="s">
        <v>76</v>
      </c>
      <c r="AY147" s="174" t="s">
        <v>282</v>
      </c>
    </row>
    <row r="148" spans="2:65" s="12" customFormat="1" x14ac:dyDescent="0.2">
      <c r="B148" s="151"/>
      <c r="D148" s="152" t="s">
        <v>290</v>
      </c>
      <c r="E148" s="153" t="s">
        <v>1</v>
      </c>
      <c r="F148" s="154" t="s">
        <v>6772</v>
      </c>
      <c r="H148" s="155">
        <v>35.828000000000003</v>
      </c>
      <c r="I148" s="156"/>
      <c r="L148" s="151"/>
      <c r="M148" s="157"/>
      <c r="T148" s="158"/>
      <c r="AT148" s="153" t="s">
        <v>290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282</v>
      </c>
    </row>
    <row r="149" spans="2:65" s="12" customFormat="1" x14ac:dyDescent="0.2">
      <c r="B149" s="151"/>
      <c r="D149" s="152" t="s">
        <v>290</v>
      </c>
      <c r="E149" s="153" t="s">
        <v>1</v>
      </c>
      <c r="F149" s="154" t="s">
        <v>6773</v>
      </c>
      <c r="H149" s="155">
        <v>-25.177</v>
      </c>
      <c r="I149" s="156"/>
      <c r="L149" s="151"/>
      <c r="M149" s="157"/>
      <c r="T149" s="158"/>
      <c r="AT149" s="153" t="s">
        <v>290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282</v>
      </c>
    </row>
    <row r="150" spans="2:65" s="14" customFormat="1" x14ac:dyDescent="0.2">
      <c r="B150" s="166"/>
      <c r="D150" s="152" t="s">
        <v>290</v>
      </c>
      <c r="E150" s="167" t="s">
        <v>1</v>
      </c>
      <c r="F150" s="168" t="s">
        <v>306</v>
      </c>
      <c r="H150" s="169">
        <v>10.651000000000003</v>
      </c>
      <c r="I150" s="170"/>
      <c r="L150" s="166"/>
      <c r="M150" s="171"/>
      <c r="T150" s="172"/>
      <c r="AT150" s="167" t="s">
        <v>290</v>
      </c>
      <c r="AU150" s="167" t="s">
        <v>85</v>
      </c>
      <c r="AV150" s="14" t="s">
        <v>105</v>
      </c>
      <c r="AW150" s="14" t="s">
        <v>32</v>
      </c>
      <c r="AX150" s="14" t="s">
        <v>76</v>
      </c>
      <c r="AY150" s="167" t="s">
        <v>282</v>
      </c>
    </row>
    <row r="151" spans="2:65" s="13" customFormat="1" x14ac:dyDescent="0.2">
      <c r="B151" s="159"/>
      <c r="D151" s="152" t="s">
        <v>290</v>
      </c>
      <c r="E151" s="160" t="s">
        <v>1</v>
      </c>
      <c r="F151" s="161" t="s">
        <v>292</v>
      </c>
      <c r="H151" s="162">
        <v>10.651000000000003</v>
      </c>
      <c r="I151" s="163"/>
      <c r="L151" s="159"/>
      <c r="M151" s="164"/>
      <c r="T151" s="165"/>
      <c r="AT151" s="160" t="s">
        <v>290</v>
      </c>
      <c r="AU151" s="160" t="s">
        <v>85</v>
      </c>
      <c r="AV151" s="13" t="s">
        <v>288</v>
      </c>
      <c r="AW151" s="13" t="s">
        <v>32</v>
      </c>
      <c r="AX151" s="13" t="s">
        <v>83</v>
      </c>
      <c r="AY151" s="160" t="s">
        <v>282</v>
      </c>
    </row>
    <row r="152" spans="2:65" s="1" customFormat="1" ht="37.9" customHeight="1" x14ac:dyDescent="0.2">
      <c r="B152" s="32"/>
      <c r="C152" s="137" t="s">
        <v>330</v>
      </c>
      <c r="D152" s="137" t="s">
        <v>284</v>
      </c>
      <c r="E152" s="138" t="s">
        <v>357</v>
      </c>
      <c r="F152" s="139" t="s">
        <v>358</v>
      </c>
      <c r="G152" s="140" t="s">
        <v>295</v>
      </c>
      <c r="H152" s="141">
        <v>319.52999999999997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288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288</v>
      </c>
      <c r="BM152" s="149" t="s">
        <v>6774</v>
      </c>
    </row>
    <row r="153" spans="2:65" s="12" customFormat="1" x14ac:dyDescent="0.2">
      <c r="B153" s="151"/>
      <c r="D153" s="152" t="s">
        <v>290</v>
      </c>
      <c r="F153" s="154" t="s">
        <v>6775</v>
      </c>
      <c r="H153" s="155">
        <v>319.52999999999997</v>
      </c>
      <c r="I153" s="156"/>
      <c r="L153" s="151"/>
      <c r="M153" s="157"/>
      <c r="T153" s="158"/>
      <c r="AT153" s="153" t="s">
        <v>290</v>
      </c>
      <c r="AU153" s="153" t="s">
        <v>85</v>
      </c>
      <c r="AV153" s="12" t="s">
        <v>85</v>
      </c>
      <c r="AW153" s="12" t="s">
        <v>4</v>
      </c>
      <c r="AX153" s="12" t="s">
        <v>83</v>
      </c>
      <c r="AY153" s="153" t="s">
        <v>282</v>
      </c>
    </row>
    <row r="154" spans="2:65" s="1" customFormat="1" ht="24.2" customHeight="1" x14ac:dyDescent="0.2">
      <c r="B154" s="32"/>
      <c r="C154" s="137" t="s">
        <v>338</v>
      </c>
      <c r="D154" s="137" t="s">
        <v>284</v>
      </c>
      <c r="E154" s="138" t="s">
        <v>6542</v>
      </c>
      <c r="F154" s="139" t="s">
        <v>6543</v>
      </c>
      <c r="G154" s="140" t="s">
        <v>295</v>
      </c>
      <c r="H154" s="141">
        <v>0.18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288</v>
      </c>
      <c r="BM154" s="149" t="s">
        <v>6776</v>
      </c>
    </row>
    <row r="155" spans="2:65" s="1" customFormat="1" ht="24.2" customHeight="1" x14ac:dyDescent="0.2">
      <c r="B155" s="32"/>
      <c r="C155" s="137" t="s">
        <v>343</v>
      </c>
      <c r="D155" s="137" t="s">
        <v>284</v>
      </c>
      <c r="E155" s="138" t="s">
        <v>370</v>
      </c>
      <c r="F155" s="139" t="s">
        <v>371</v>
      </c>
      <c r="G155" s="140" t="s">
        <v>287</v>
      </c>
      <c r="H155" s="141">
        <v>56.674999999999997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288</v>
      </c>
      <c r="BM155" s="149" t="s">
        <v>6777</v>
      </c>
    </row>
    <row r="156" spans="2:65" s="15" customFormat="1" x14ac:dyDescent="0.2">
      <c r="B156" s="173"/>
      <c r="D156" s="152" t="s">
        <v>290</v>
      </c>
      <c r="E156" s="174" t="s">
        <v>1</v>
      </c>
      <c r="F156" s="175" t="s">
        <v>6764</v>
      </c>
      <c r="H156" s="174" t="s">
        <v>1</v>
      </c>
      <c r="I156" s="176"/>
      <c r="L156" s="173"/>
      <c r="M156" s="177"/>
      <c r="T156" s="178"/>
      <c r="AT156" s="174" t="s">
        <v>290</v>
      </c>
      <c r="AU156" s="174" t="s">
        <v>85</v>
      </c>
      <c r="AV156" s="15" t="s">
        <v>83</v>
      </c>
      <c r="AW156" s="15" t="s">
        <v>32</v>
      </c>
      <c r="AX156" s="15" t="s">
        <v>76</v>
      </c>
      <c r="AY156" s="174" t="s">
        <v>282</v>
      </c>
    </row>
    <row r="157" spans="2:65" s="12" customFormat="1" x14ac:dyDescent="0.2">
      <c r="B157" s="151"/>
      <c r="D157" s="152" t="s">
        <v>290</v>
      </c>
      <c r="E157" s="153" t="s">
        <v>1</v>
      </c>
      <c r="F157" s="154" t="s">
        <v>6765</v>
      </c>
      <c r="H157" s="155">
        <v>12.305</v>
      </c>
      <c r="I157" s="156"/>
      <c r="L157" s="151"/>
      <c r="M157" s="157"/>
      <c r="T157" s="158"/>
      <c r="AT157" s="153" t="s">
        <v>290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282</v>
      </c>
    </row>
    <row r="158" spans="2:65" s="15" customFormat="1" x14ac:dyDescent="0.2">
      <c r="B158" s="173"/>
      <c r="D158" s="152" t="s">
        <v>290</v>
      </c>
      <c r="E158" s="174" t="s">
        <v>1</v>
      </c>
      <c r="F158" s="175" t="s">
        <v>6766</v>
      </c>
      <c r="H158" s="174" t="s">
        <v>1</v>
      </c>
      <c r="I158" s="176"/>
      <c r="L158" s="173"/>
      <c r="M158" s="177"/>
      <c r="T158" s="178"/>
      <c r="AT158" s="174" t="s">
        <v>290</v>
      </c>
      <c r="AU158" s="174" t="s">
        <v>85</v>
      </c>
      <c r="AV158" s="15" t="s">
        <v>83</v>
      </c>
      <c r="AW158" s="15" t="s">
        <v>32</v>
      </c>
      <c r="AX158" s="15" t="s">
        <v>76</v>
      </c>
      <c r="AY158" s="174" t="s">
        <v>282</v>
      </c>
    </row>
    <row r="159" spans="2:65" s="12" customFormat="1" x14ac:dyDescent="0.2">
      <c r="B159" s="151"/>
      <c r="D159" s="152" t="s">
        <v>290</v>
      </c>
      <c r="E159" s="153" t="s">
        <v>1</v>
      </c>
      <c r="F159" s="154" t="s">
        <v>6767</v>
      </c>
      <c r="H159" s="155">
        <v>23.2</v>
      </c>
      <c r="I159" s="156"/>
      <c r="L159" s="151"/>
      <c r="M159" s="157"/>
      <c r="T159" s="158"/>
      <c r="AT159" s="153" t="s">
        <v>290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282</v>
      </c>
    </row>
    <row r="160" spans="2:65" s="15" customFormat="1" x14ac:dyDescent="0.2">
      <c r="B160" s="173"/>
      <c r="D160" s="152" t="s">
        <v>290</v>
      </c>
      <c r="E160" s="174" t="s">
        <v>1</v>
      </c>
      <c r="F160" s="175" t="s">
        <v>6762</v>
      </c>
      <c r="H160" s="174" t="s">
        <v>1</v>
      </c>
      <c r="I160" s="176"/>
      <c r="L160" s="173"/>
      <c r="M160" s="177"/>
      <c r="T160" s="178"/>
      <c r="AT160" s="174" t="s">
        <v>290</v>
      </c>
      <c r="AU160" s="174" t="s">
        <v>85</v>
      </c>
      <c r="AV160" s="15" t="s">
        <v>83</v>
      </c>
      <c r="AW160" s="15" t="s">
        <v>32</v>
      </c>
      <c r="AX160" s="15" t="s">
        <v>76</v>
      </c>
      <c r="AY160" s="174" t="s">
        <v>282</v>
      </c>
    </row>
    <row r="161" spans="2:65" s="12" customFormat="1" x14ac:dyDescent="0.2">
      <c r="B161" s="151"/>
      <c r="D161" s="152" t="s">
        <v>290</v>
      </c>
      <c r="E161" s="153" t="s">
        <v>1</v>
      </c>
      <c r="F161" s="154" t="s">
        <v>6763</v>
      </c>
      <c r="H161" s="155">
        <v>21.17</v>
      </c>
      <c r="I161" s="156"/>
      <c r="L161" s="151"/>
      <c r="M161" s="157"/>
      <c r="T161" s="158"/>
      <c r="AT161" s="153" t="s">
        <v>290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282</v>
      </c>
    </row>
    <row r="162" spans="2:65" s="13" customFormat="1" x14ac:dyDescent="0.2">
      <c r="B162" s="159"/>
      <c r="D162" s="152" t="s">
        <v>290</v>
      </c>
      <c r="E162" s="160" t="s">
        <v>1</v>
      </c>
      <c r="F162" s="161" t="s">
        <v>292</v>
      </c>
      <c r="H162" s="162">
        <v>56.674999999999997</v>
      </c>
      <c r="I162" s="163"/>
      <c r="L162" s="159"/>
      <c r="M162" s="164"/>
      <c r="T162" s="165"/>
      <c r="AT162" s="160" t="s">
        <v>290</v>
      </c>
      <c r="AU162" s="160" t="s">
        <v>85</v>
      </c>
      <c r="AV162" s="13" t="s">
        <v>288</v>
      </c>
      <c r="AW162" s="13" t="s">
        <v>32</v>
      </c>
      <c r="AX162" s="13" t="s">
        <v>83</v>
      </c>
      <c r="AY162" s="160" t="s">
        <v>282</v>
      </c>
    </row>
    <row r="163" spans="2:65" s="1" customFormat="1" ht="33" customHeight="1" x14ac:dyDescent="0.2">
      <c r="B163" s="32"/>
      <c r="C163" s="137" t="s">
        <v>350</v>
      </c>
      <c r="D163" s="137" t="s">
        <v>284</v>
      </c>
      <c r="E163" s="138" t="s">
        <v>374</v>
      </c>
      <c r="F163" s="139" t="s">
        <v>375</v>
      </c>
      <c r="G163" s="140" t="s">
        <v>376</v>
      </c>
      <c r="H163" s="141">
        <v>17.786999999999999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288</v>
      </c>
      <c r="AT163" s="149" t="s">
        <v>284</v>
      </c>
      <c r="AU163" s="149" t="s">
        <v>85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288</v>
      </c>
      <c r="BM163" s="149" t="s">
        <v>6778</v>
      </c>
    </row>
    <row r="164" spans="2:65" s="15" customFormat="1" x14ac:dyDescent="0.2">
      <c r="B164" s="173"/>
      <c r="D164" s="152" t="s">
        <v>290</v>
      </c>
      <c r="E164" s="174" t="s">
        <v>1</v>
      </c>
      <c r="F164" s="175" t="s">
        <v>347</v>
      </c>
      <c r="H164" s="174" t="s">
        <v>1</v>
      </c>
      <c r="I164" s="176"/>
      <c r="L164" s="173"/>
      <c r="M164" s="177"/>
      <c r="T164" s="178"/>
      <c r="AT164" s="174" t="s">
        <v>290</v>
      </c>
      <c r="AU164" s="174" t="s">
        <v>85</v>
      </c>
      <c r="AV164" s="15" t="s">
        <v>83</v>
      </c>
      <c r="AW164" s="15" t="s">
        <v>32</v>
      </c>
      <c r="AX164" s="15" t="s">
        <v>76</v>
      </c>
      <c r="AY164" s="174" t="s">
        <v>282</v>
      </c>
    </row>
    <row r="165" spans="2:65" s="12" customFormat="1" x14ac:dyDescent="0.2">
      <c r="B165" s="151"/>
      <c r="D165" s="152" t="s">
        <v>290</v>
      </c>
      <c r="E165" s="153" t="s">
        <v>1</v>
      </c>
      <c r="F165" s="154" t="s">
        <v>6779</v>
      </c>
      <c r="H165" s="155">
        <v>10.651</v>
      </c>
      <c r="I165" s="156"/>
      <c r="L165" s="151"/>
      <c r="M165" s="157"/>
      <c r="T165" s="158"/>
      <c r="AT165" s="153" t="s">
        <v>290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282</v>
      </c>
    </row>
    <row r="166" spans="2:65" s="13" customFormat="1" x14ac:dyDescent="0.2">
      <c r="B166" s="159"/>
      <c r="D166" s="152" t="s">
        <v>290</v>
      </c>
      <c r="E166" s="160" t="s">
        <v>1</v>
      </c>
      <c r="F166" s="161" t="s">
        <v>292</v>
      </c>
      <c r="H166" s="162">
        <v>10.651</v>
      </c>
      <c r="I166" s="163"/>
      <c r="L166" s="159"/>
      <c r="M166" s="164"/>
      <c r="T166" s="165"/>
      <c r="AT166" s="160" t="s">
        <v>290</v>
      </c>
      <c r="AU166" s="160" t="s">
        <v>85</v>
      </c>
      <c r="AV166" s="13" t="s">
        <v>288</v>
      </c>
      <c r="AW166" s="13" t="s">
        <v>32</v>
      </c>
      <c r="AX166" s="13" t="s">
        <v>83</v>
      </c>
      <c r="AY166" s="160" t="s">
        <v>282</v>
      </c>
    </row>
    <row r="167" spans="2:65" s="12" customFormat="1" x14ac:dyDescent="0.2">
      <c r="B167" s="151"/>
      <c r="D167" s="152" t="s">
        <v>290</v>
      </c>
      <c r="F167" s="154" t="s">
        <v>6780</v>
      </c>
      <c r="H167" s="155">
        <v>17.786999999999999</v>
      </c>
      <c r="I167" s="156"/>
      <c r="L167" s="151"/>
      <c r="M167" s="157"/>
      <c r="T167" s="158"/>
      <c r="AT167" s="153" t="s">
        <v>290</v>
      </c>
      <c r="AU167" s="153" t="s">
        <v>85</v>
      </c>
      <c r="AV167" s="12" t="s">
        <v>85</v>
      </c>
      <c r="AW167" s="12" t="s">
        <v>4</v>
      </c>
      <c r="AX167" s="12" t="s">
        <v>83</v>
      </c>
      <c r="AY167" s="153" t="s">
        <v>282</v>
      </c>
    </row>
    <row r="168" spans="2:65" s="1" customFormat="1" ht="16.5" customHeight="1" x14ac:dyDescent="0.2">
      <c r="B168" s="32"/>
      <c r="C168" s="137" t="s">
        <v>356</v>
      </c>
      <c r="D168" s="137" t="s">
        <v>284</v>
      </c>
      <c r="E168" s="138" t="s">
        <v>379</v>
      </c>
      <c r="F168" s="139" t="s">
        <v>380</v>
      </c>
      <c r="G168" s="140" t="s">
        <v>295</v>
      </c>
      <c r="H168" s="141">
        <v>0.18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288</v>
      </c>
      <c r="AT168" s="149" t="s">
        <v>284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288</v>
      </c>
      <c r="BM168" s="149" t="s">
        <v>6781</v>
      </c>
    </row>
    <row r="169" spans="2:65" s="15" customFormat="1" x14ac:dyDescent="0.2">
      <c r="B169" s="173"/>
      <c r="D169" s="152" t="s">
        <v>290</v>
      </c>
      <c r="E169" s="174" t="s">
        <v>1</v>
      </c>
      <c r="F169" s="175" t="s">
        <v>382</v>
      </c>
      <c r="H169" s="174" t="s">
        <v>1</v>
      </c>
      <c r="I169" s="176"/>
      <c r="L169" s="173"/>
      <c r="M169" s="177"/>
      <c r="T169" s="178"/>
      <c r="AT169" s="174" t="s">
        <v>290</v>
      </c>
      <c r="AU169" s="174" t="s">
        <v>85</v>
      </c>
      <c r="AV169" s="15" t="s">
        <v>83</v>
      </c>
      <c r="AW169" s="15" t="s">
        <v>32</v>
      </c>
      <c r="AX169" s="15" t="s">
        <v>76</v>
      </c>
      <c r="AY169" s="174" t="s">
        <v>282</v>
      </c>
    </row>
    <row r="170" spans="2:65" s="12" customFormat="1" x14ac:dyDescent="0.2">
      <c r="B170" s="151"/>
      <c r="D170" s="152" t="s">
        <v>290</v>
      </c>
      <c r="E170" s="153" t="s">
        <v>1</v>
      </c>
      <c r="F170" s="154" t="s">
        <v>6782</v>
      </c>
      <c r="H170" s="155">
        <v>0.18</v>
      </c>
      <c r="I170" s="156"/>
      <c r="L170" s="151"/>
      <c r="M170" s="157"/>
      <c r="T170" s="158"/>
      <c r="AT170" s="153" t="s">
        <v>290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282</v>
      </c>
    </row>
    <row r="171" spans="2:65" s="13" customFormat="1" x14ac:dyDescent="0.2">
      <c r="B171" s="159"/>
      <c r="D171" s="152" t="s">
        <v>290</v>
      </c>
      <c r="E171" s="160" t="s">
        <v>1</v>
      </c>
      <c r="F171" s="161" t="s">
        <v>292</v>
      </c>
      <c r="H171" s="162">
        <v>0.18</v>
      </c>
      <c r="I171" s="163"/>
      <c r="L171" s="159"/>
      <c r="M171" s="164"/>
      <c r="T171" s="165"/>
      <c r="AT171" s="160" t="s">
        <v>290</v>
      </c>
      <c r="AU171" s="160" t="s">
        <v>85</v>
      </c>
      <c r="AV171" s="13" t="s">
        <v>288</v>
      </c>
      <c r="AW171" s="13" t="s">
        <v>32</v>
      </c>
      <c r="AX171" s="13" t="s">
        <v>83</v>
      </c>
      <c r="AY171" s="160" t="s">
        <v>282</v>
      </c>
    </row>
    <row r="172" spans="2:65" s="1" customFormat="1" ht="16.5" customHeight="1" x14ac:dyDescent="0.2">
      <c r="B172" s="32"/>
      <c r="C172" s="137" t="s">
        <v>361</v>
      </c>
      <c r="D172" s="137" t="s">
        <v>284</v>
      </c>
      <c r="E172" s="138" t="s">
        <v>384</v>
      </c>
      <c r="F172" s="139" t="s">
        <v>380</v>
      </c>
      <c r="G172" s="140" t="s">
        <v>295</v>
      </c>
      <c r="H172" s="141">
        <v>10.651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288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288</v>
      </c>
      <c r="BM172" s="149" t="s">
        <v>6783</v>
      </c>
    </row>
    <row r="173" spans="2:65" s="15" customFormat="1" x14ac:dyDescent="0.2">
      <c r="B173" s="173"/>
      <c r="D173" s="152" t="s">
        <v>290</v>
      </c>
      <c r="E173" s="174" t="s">
        <v>1</v>
      </c>
      <c r="F173" s="175" t="s">
        <v>347</v>
      </c>
      <c r="H173" s="174" t="s">
        <v>1</v>
      </c>
      <c r="I173" s="176"/>
      <c r="L173" s="173"/>
      <c r="M173" s="177"/>
      <c r="T173" s="178"/>
      <c r="AT173" s="174" t="s">
        <v>290</v>
      </c>
      <c r="AU173" s="174" t="s">
        <v>85</v>
      </c>
      <c r="AV173" s="15" t="s">
        <v>83</v>
      </c>
      <c r="AW173" s="15" t="s">
        <v>32</v>
      </c>
      <c r="AX173" s="15" t="s">
        <v>76</v>
      </c>
      <c r="AY173" s="174" t="s">
        <v>282</v>
      </c>
    </row>
    <row r="174" spans="2:65" s="12" customFormat="1" x14ac:dyDescent="0.2">
      <c r="B174" s="151"/>
      <c r="D174" s="152" t="s">
        <v>290</v>
      </c>
      <c r="E174" s="153" t="s">
        <v>1</v>
      </c>
      <c r="F174" s="154" t="s">
        <v>6779</v>
      </c>
      <c r="H174" s="155">
        <v>10.651</v>
      </c>
      <c r="I174" s="156"/>
      <c r="L174" s="151"/>
      <c r="M174" s="157"/>
      <c r="T174" s="158"/>
      <c r="AT174" s="153" t="s">
        <v>290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282</v>
      </c>
    </row>
    <row r="175" spans="2:65" s="13" customFormat="1" x14ac:dyDescent="0.2">
      <c r="B175" s="159"/>
      <c r="D175" s="152" t="s">
        <v>290</v>
      </c>
      <c r="E175" s="160" t="s">
        <v>1</v>
      </c>
      <c r="F175" s="161" t="s">
        <v>292</v>
      </c>
      <c r="H175" s="162">
        <v>10.651</v>
      </c>
      <c r="I175" s="163"/>
      <c r="L175" s="159"/>
      <c r="M175" s="164"/>
      <c r="T175" s="165"/>
      <c r="AT175" s="160" t="s">
        <v>290</v>
      </c>
      <c r="AU175" s="160" t="s">
        <v>85</v>
      </c>
      <c r="AV175" s="13" t="s">
        <v>288</v>
      </c>
      <c r="AW175" s="13" t="s">
        <v>32</v>
      </c>
      <c r="AX175" s="13" t="s">
        <v>83</v>
      </c>
      <c r="AY175" s="160" t="s">
        <v>282</v>
      </c>
    </row>
    <row r="176" spans="2:65" s="1" customFormat="1" ht="24.2" customHeight="1" x14ac:dyDescent="0.2">
      <c r="B176" s="32"/>
      <c r="C176" s="137" t="s">
        <v>185</v>
      </c>
      <c r="D176" s="137" t="s">
        <v>284</v>
      </c>
      <c r="E176" s="138" t="s">
        <v>6742</v>
      </c>
      <c r="F176" s="139" t="s">
        <v>6743</v>
      </c>
      <c r="G176" s="140" t="s">
        <v>287</v>
      </c>
      <c r="H176" s="141">
        <v>83.921999999999997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288</v>
      </c>
      <c r="AT176" s="149" t="s">
        <v>284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288</v>
      </c>
      <c r="BM176" s="149" t="s">
        <v>6784</v>
      </c>
    </row>
    <row r="177" spans="2:65" s="15" customFormat="1" x14ac:dyDescent="0.2">
      <c r="B177" s="173"/>
      <c r="D177" s="152" t="s">
        <v>290</v>
      </c>
      <c r="E177" s="174" t="s">
        <v>1</v>
      </c>
      <c r="F177" s="175" t="s">
        <v>6758</v>
      </c>
      <c r="H177" s="174" t="s">
        <v>1</v>
      </c>
      <c r="I177" s="176"/>
      <c r="L177" s="173"/>
      <c r="M177" s="177"/>
      <c r="T177" s="178"/>
      <c r="AT177" s="174" t="s">
        <v>290</v>
      </c>
      <c r="AU177" s="174" t="s">
        <v>85</v>
      </c>
      <c r="AV177" s="15" t="s">
        <v>83</v>
      </c>
      <c r="AW177" s="15" t="s">
        <v>32</v>
      </c>
      <c r="AX177" s="15" t="s">
        <v>76</v>
      </c>
      <c r="AY177" s="174" t="s">
        <v>282</v>
      </c>
    </row>
    <row r="178" spans="2:65" s="12" customFormat="1" x14ac:dyDescent="0.2">
      <c r="B178" s="151"/>
      <c r="D178" s="152" t="s">
        <v>290</v>
      </c>
      <c r="E178" s="153" t="s">
        <v>1</v>
      </c>
      <c r="F178" s="154" t="s">
        <v>6759</v>
      </c>
      <c r="H178" s="155">
        <v>17.37</v>
      </c>
      <c r="I178" s="156"/>
      <c r="L178" s="151"/>
      <c r="M178" s="157"/>
      <c r="T178" s="158"/>
      <c r="AT178" s="153" t="s">
        <v>290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282</v>
      </c>
    </row>
    <row r="179" spans="2:65" s="15" customFormat="1" x14ac:dyDescent="0.2">
      <c r="B179" s="173"/>
      <c r="D179" s="152" t="s">
        <v>290</v>
      </c>
      <c r="E179" s="174" t="s">
        <v>1</v>
      </c>
      <c r="F179" s="175" t="s">
        <v>6760</v>
      </c>
      <c r="H179" s="174" t="s">
        <v>1</v>
      </c>
      <c r="I179" s="176"/>
      <c r="L179" s="173"/>
      <c r="M179" s="177"/>
      <c r="T179" s="178"/>
      <c r="AT179" s="174" t="s">
        <v>290</v>
      </c>
      <c r="AU179" s="174" t="s">
        <v>85</v>
      </c>
      <c r="AV179" s="15" t="s">
        <v>83</v>
      </c>
      <c r="AW179" s="15" t="s">
        <v>32</v>
      </c>
      <c r="AX179" s="15" t="s">
        <v>76</v>
      </c>
      <c r="AY179" s="174" t="s">
        <v>282</v>
      </c>
    </row>
    <row r="180" spans="2:65" s="12" customFormat="1" x14ac:dyDescent="0.2">
      <c r="B180" s="151"/>
      <c r="D180" s="152" t="s">
        <v>290</v>
      </c>
      <c r="E180" s="153" t="s">
        <v>1</v>
      </c>
      <c r="F180" s="154" t="s">
        <v>6761</v>
      </c>
      <c r="H180" s="155">
        <v>45.381999999999998</v>
      </c>
      <c r="I180" s="156"/>
      <c r="L180" s="151"/>
      <c r="M180" s="157"/>
      <c r="T180" s="158"/>
      <c r="AT180" s="153" t="s">
        <v>290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282</v>
      </c>
    </row>
    <row r="181" spans="2:65" s="15" customFormat="1" x14ac:dyDescent="0.2">
      <c r="B181" s="173"/>
      <c r="D181" s="152" t="s">
        <v>290</v>
      </c>
      <c r="E181" s="174" t="s">
        <v>1</v>
      </c>
      <c r="F181" s="175" t="s">
        <v>6762</v>
      </c>
      <c r="H181" s="174" t="s">
        <v>1</v>
      </c>
      <c r="I181" s="176"/>
      <c r="L181" s="173"/>
      <c r="M181" s="177"/>
      <c r="T181" s="178"/>
      <c r="AT181" s="174" t="s">
        <v>290</v>
      </c>
      <c r="AU181" s="174" t="s">
        <v>85</v>
      </c>
      <c r="AV181" s="15" t="s">
        <v>83</v>
      </c>
      <c r="AW181" s="15" t="s">
        <v>32</v>
      </c>
      <c r="AX181" s="15" t="s">
        <v>76</v>
      </c>
      <c r="AY181" s="174" t="s">
        <v>282</v>
      </c>
    </row>
    <row r="182" spans="2:65" s="12" customFormat="1" x14ac:dyDescent="0.2">
      <c r="B182" s="151"/>
      <c r="D182" s="152" t="s">
        <v>290</v>
      </c>
      <c r="E182" s="153" t="s">
        <v>1</v>
      </c>
      <c r="F182" s="154" t="s">
        <v>6763</v>
      </c>
      <c r="H182" s="155">
        <v>21.17</v>
      </c>
      <c r="I182" s="156"/>
      <c r="L182" s="151"/>
      <c r="M182" s="157"/>
      <c r="T182" s="158"/>
      <c r="AT182" s="153" t="s">
        <v>290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282</v>
      </c>
    </row>
    <row r="183" spans="2:65" s="13" customFormat="1" x14ac:dyDescent="0.2">
      <c r="B183" s="159"/>
      <c r="D183" s="152" t="s">
        <v>290</v>
      </c>
      <c r="E183" s="160" t="s">
        <v>1</v>
      </c>
      <c r="F183" s="161" t="s">
        <v>292</v>
      </c>
      <c r="H183" s="162">
        <v>83.921999999999997</v>
      </c>
      <c r="I183" s="163"/>
      <c r="L183" s="159"/>
      <c r="M183" s="164"/>
      <c r="T183" s="165"/>
      <c r="AT183" s="160" t="s">
        <v>290</v>
      </c>
      <c r="AU183" s="160" t="s">
        <v>85</v>
      </c>
      <c r="AV183" s="13" t="s">
        <v>288</v>
      </c>
      <c r="AW183" s="13" t="s">
        <v>32</v>
      </c>
      <c r="AX183" s="13" t="s">
        <v>83</v>
      </c>
      <c r="AY183" s="160" t="s">
        <v>282</v>
      </c>
    </row>
    <row r="184" spans="2:65" s="1" customFormat="1" ht="16.5" customHeight="1" x14ac:dyDescent="0.2">
      <c r="B184" s="32"/>
      <c r="C184" s="179" t="s">
        <v>188</v>
      </c>
      <c r="D184" s="179" t="s">
        <v>1020</v>
      </c>
      <c r="E184" s="180" t="s">
        <v>6745</v>
      </c>
      <c r="F184" s="181" t="s">
        <v>6746</v>
      </c>
      <c r="G184" s="182" t="s">
        <v>2987</v>
      </c>
      <c r="H184" s="183">
        <v>1.6779999999999999</v>
      </c>
      <c r="I184" s="184"/>
      <c r="J184" s="185">
        <f>ROUND(I184*H184,2)</f>
        <v>0</v>
      </c>
      <c r="K184" s="186"/>
      <c r="L184" s="187"/>
      <c r="M184" s="188" t="s">
        <v>1</v>
      </c>
      <c r="N184" s="189" t="s">
        <v>41</v>
      </c>
      <c r="P184" s="147">
        <f>O184*H184</f>
        <v>0</v>
      </c>
      <c r="Q184" s="147">
        <v>1E-3</v>
      </c>
      <c r="R184" s="147">
        <f>Q184*H184</f>
        <v>1.678E-3</v>
      </c>
      <c r="S184" s="147">
        <v>0</v>
      </c>
      <c r="T184" s="148">
        <f>S184*H184</f>
        <v>0</v>
      </c>
      <c r="AR184" s="149" t="s">
        <v>350</v>
      </c>
      <c r="AT184" s="149" t="s">
        <v>1020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288</v>
      </c>
      <c r="BM184" s="149" t="s">
        <v>6785</v>
      </c>
    </row>
    <row r="185" spans="2:65" s="12" customFormat="1" x14ac:dyDescent="0.2">
      <c r="B185" s="151"/>
      <c r="D185" s="152" t="s">
        <v>290</v>
      </c>
      <c r="F185" s="154" t="s">
        <v>6786</v>
      </c>
      <c r="H185" s="155">
        <v>1.6779999999999999</v>
      </c>
      <c r="I185" s="156"/>
      <c r="L185" s="151"/>
      <c r="M185" s="157"/>
      <c r="T185" s="158"/>
      <c r="AT185" s="153" t="s">
        <v>290</v>
      </c>
      <c r="AU185" s="153" t="s">
        <v>85</v>
      </c>
      <c r="AV185" s="12" t="s">
        <v>85</v>
      </c>
      <c r="AW185" s="12" t="s">
        <v>4</v>
      </c>
      <c r="AX185" s="12" t="s">
        <v>83</v>
      </c>
      <c r="AY185" s="153" t="s">
        <v>282</v>
      </c>
    </row>
    <row r="186" spans="2:65" s="1" customFormat="1" ht="24.2" customHeight="1" x14ac:dyDescent="0.2">
      <c r="B186" s="32"/>
      <c r="C186" s="137" t="s">
        <v>191</v>
      </c>
      <c r="D186" s="137" t="s">
        <v>284</v>
      </c>
      <c r="E186" s="138" t="s">
        <v>6787</v>
      </c>
      <c r="F186" s="139" t="s">
        <v>6788</v>
      </c>
      <c r="G186" s="140" t="s">
        <v>287</v>
      </c>
      <c r="H186" s="141">
        <v>83.921999999999997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288</v>
      </c>
      <c r="AT186" s="149" t="s">
        <v>284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288</v>
      </c>
      <c r="BM186" s="149" t="s">
        <v>6789</v>
      </c>
    </row>
    <row r="187" spans="2:65" s="15" customFormat="1" x14ac:dyDescent="0.2">
      <c r="B187" s="173"/>
      <c r="D187" s="152" t="s">
        <v>290</v>
      </c>
      <c r="E187" s="174" t="s">
        <v>1</v>
      </c>
      <c r="F187" s="175" t="s">
        <v>6758</v>
      </c>
      <c r="H187" s="174" t="s">
        <v>1</v>
      </c>
      <c r="I187" s="176"/>
      <c r="L187" s="173"/>
      <c r="M187" s="177"/>
      <c r="T187" s="178"/>
      <c r="AT187" s="174" t="s">
        <v>290</v>
      </c>
      <c r="AU187" s="174" t="s">
        <v>85</v>
      </c>
      <c r="AV187" s="15" t="s">
        <v>83</v>
      </c>
      <c r="AW187" s="15" t="s">
        <v>32</v>
      </c>
      <c r="AX187" s="15" t="s">
        <v>76</v>
      </c>
      <c r="AY187" s="174" t="s">
        <v>282</v>
      </c>
    </row>
    <row r="188" spans="2:65" s="12" customFormat="1" x14ac:dyDescent="0.2">
      <c r="B188" s="151"/>
      <c r="D188" s="152" t="s">
        <v>290</v>
      </c>
      <c r="E188" s="153" t="s">
        <v>1</v>
      </c>
      <c r="F188" s="154" t="s">
        <v>6759</v>
      </c>
      <c r="H188" s="155">
        <v>17.37</v>
      </c>
      <c r="I188" s="156"/>
      <c r="L188" s="151"/>
      <c r="M188" s="157"/>
      <c r="T188" s="158"/>
      <c r="AT188" s="153" t="s">
        <v>290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282</v>
      </c>
    </row>
    <row r="189" spans="2:65" s="15" customFormat="1" x14ac:dyDescent="0.2">
      <c r="B189" s="173"/>
      <c r="D189" s="152" t="s">
        <v>290</v>
      </c>
      <c r="E189" s="174" t="s">
        <v>1</v>
      </c>
      <c r="F189" s="175" t="s">
        <v>6760</v>
      </c>
      <c r="H189" s="174" t="s">
        <v>1</v>
      </c>
      <c r="I189" s="176"/>
      <c r="L189" s="173"/>
      <c r="M189" s="177"/>
      <c r="T189" s="178"/>
      <c r="AT189" s="174" t="s">
        <v>290</v>
      </c>
      <c r="AU189" s="174" t="s">
        <v>85</v>
      </c>
      <c r="AV189" s="15" t="s">
        <v>83</v>
      </c>
      <c r="AW189" s="15" t="s">
        <v>32</v>
      </c>
      <c r="AX189" s="15" t="s">
        <v>76</v>
      </c>
      <c r="AY189" s="174" t="s">
        <v>282</v>
      </c>
    </row>
    <row r="190" spans="2:65" s="12" customFormat="1" x14ac:dyDescent="0.2">
      <c r="B190" s="151"/>
      <c r="D190" s="152" t="s">
        <v>290</v>
      </c>
      <c r="E190" s="153" t="s">
        <v>1</v>
      </c>
      <c r="F190" s="154" t="s">
        <v>6761</v>
      </c>
      <c r="H190" s="155">
        <v>45.381999999999998</v>
      </c>
      <c r="I190" s="156"/>
      <c r="L190" s="151"/>
      <c r="M190" s="157"/>
      <c r="T190" s="158"/>
      <c r="AT190" s="153" t="s">
        <v>290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282</v>
      </c>
    </row>
    <row r="191" spans="2:65" s="15" customFormat="1" x14ac:dyDescent="0.2">
      <c r="B191" s="173"/>
      <c r="D191" s="152" t="s">
        <v>290</v>
      </c>
      <c r="E191" s="174" t="s">
        <v>1</v>
      </c>
      <c r="F191" s="175" t="s">
        <v>6762</v>
      </c>
      <c r="H191" s="174" t="s">
        <v>1</v>
      </c>
      <c r="I191" s="176"/>
      <c r="L191" s="173"/>
      <c r="M191" s="177"/>
      <c r="T191" s="178"/>
      <c r="AT191" s="174" t="s">
        <v>290</v>
      </c>
      <c r="AU191" s="174" t="s">
        <v>85</v>
      </c>
      <c r="AV191" s="15" t="s">
        <v>83</v>
      </c>
      <c r="AW191" s="15" t="s">
        <v>32</v>
      </c>
      <c r="AX191" s="15" t="s">
        <v>76</v>
      </c>
      <c r="AY191" s="174" t="s">
        <v>282</v>
      </c>
    </row>
    <row r="192" spans="2:65" s="12" customFormat="1" x14ac:dyDescent="0.2">
      <c r="B192" s="151"/>
      <c r="D192" s="152" t="s">
        <v>290</v>
      </c>
      <c r="E192" s="153" t="s">
        <v>1</v>
      </c>
      <c r="F192" s="154" t="s">
        <v>6763</v>
      </c>
      <c r="H192" s="155">
        <v>21.17</v>
      </c>
      <c r="I192" s="156"/>
      <c r="L192" s="151"/>
      <c r="M192" s="157"/>
      <c r="T192" s="158"/>
      <c r="AT192" s="153" t="s">
        <v>290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282</v>
      </c>
    </row>
    <row r="193" spans="2:65" s="13" customFormat="1" x14ac:dyDescent="0.2">
      <c r="B193" s="159"/>
      <c r="D193" s="152" t="s">
        <v>290</v>
      </c>
      <c r="E193" s="160" t="s">
        <v>1</v>
      </c>
      <c r="F193" s="161" t="s">
        <v>292</v>
      </c>
      <c r="H193" s="162">
        <v>83.921999999999997</v>
      </c>
      <c r="I193" s="163"/>
      <c r="L193" s="159"/>
      <c r="M193" s="164"/>
      <c r="T193" s="165"/>
      <c r="AT193" s="160" t="s">
        <v>290</v>
      </c>
      <c r="AU193" s="160" t="s">
        <v>85</v>
      </c>
      <c r="AV193" s="13" t="s">
        <v>288</v>
      </c>
      <c r="AW193" s="13" t="s">
        <v>32</v>
      </c>
      <c r="AX193" s="13" t="s">
        <v>83</v>
      </c>
      <c r="AY193" s="160" t="s">
        <v>282</v>
      </c>
    </row>
    <row r="194" spans="2:65" s="11" customFormat="1" ht="22.9" customHeight="1" x14ac:dyDescent="0.2">
      <c r="B194" s="125"/>
      <c r="D194" s="126" t="s">
        <v>75</v>
      </c>
      <c r="E194" s="135" t="s">
        <v>85</v>
      </c>
      <c r="F194" s="135" t="s">
        <v>404</v>
      </c>
      <c r="I194" s="128"/>
      <c r="J194" s="136">
        <f>BK194</f>
        <v>0</v>
      </c>
      <c r="L194" s="125"/>
      <c r="M194" s="130"/>
      <c r="P194" s="131">
        <f>SUM(P195:P204)</f>
        <v>0</v>
      </c>
      <c r="R194" s="131">
        <f>SUM(R195:R204)</f>
        <v>9.2429999999999997E-4</v>
      </c>
      <c r="T194" s="132">
        <f>SUM(T195:T204)</f>
        <v>0</v>
      </c>
      <c r="AR194" s="126" t="s">
        <v>83</v>
      </c>
      <c r="AT194" s="133" t="s">
        <v>75</v>
      </c>
      <c r="AU194" s="133" t="s">
        <v>83</v>
      </c>
      <c r="AY194" s="126" t="s">
        <v>282</v>
      </c>
      <c r="BK194" s="134">
        <f>SUM(BK195:BK204)</f>
        <v>0</v>
      </c>
    </row>
    <row r="195" spans="2:65" s="1" customFormat="1" ht="24.2" customHeight="1" x14ac:dyDescent="0.2">
      <c r="B195" s="32"/>
      <c r="C195" s="137" t="s">
        <v>194</v>
      </c>
      <c r="D195" s="137" t="s">
        <v>284</v>
      </c>
      <c r="E195" s="138" t="s">
        <v>6790</v>
      </c>
      <c r="F195" s="139" t="s">
        <v>6791</v>
      </c>
      <c r="G195" s="140" t="s">
        <v>295</v>
      </c>
      <c r="H195" s="141">
        <v>0.18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288</v>
      </c>
      <c r="AT195" s="149" t="s">
        <v>284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288</v>
      </c>
      <c r="BM195" s="149" t="s">
        <v>6792</v>
      </c>
    </row>
    <row r="196" spans="2:65" s="15" customFormat="1" x14ac:dyDescent="0.2">
      <c r="B196" s="173"/>
      <c r="D196" s="152" t="s">
        <v>290</v>
      </c>
      <c r="E196" s="174" t="s">
        <v>1</v>
      </c>
      <c r="F196" s="175" t="s">
        <v>6766</v>
      </c>
      <c r="H196" s="174" t="s">
        <v>1</v>
      </c>
      <c r="I196" s="176"/>
      <c r="L196" s="173"/>
      <c r="M196" s="177"/>
      <c r="T196" s="178"/>
      <c r="AT196" s="174" t="s">
        <v>290</v>
      </c>
      <c r="AU196" s="174" t="s">
        <v>85</v>
      </c>
      <c r="AV196" s="15" t="s">
        <v>83</v>
      </c>
      <c r="AW196" s="15" t="s">
        <v>32</v>
      </c>
      <c r="AX196" s="15" t="s">
        <v>76</v>
      </c>
      <c r="AY196" s="174" t="s">
        <v>282</v>
      </c>
    </row>
    <row r="197" spans="2:65" s="12" customFormat="1" x14ac:dyDescent="0.2">
      <c r="B197" s="151"/>
      <c r="D197" s="152" t="s">
        <v>290</v>
      </c>
      <c r="E197" s="153" t="s">
        <v>1</v>
      </c>
      <c r="F197" s="154" t="s">
        <v>6769</v>
      </c>
      <c r="H197" s="155">
        <v>0.18</v>
      </c>
      <c r="I197" s="156"/>
      <c r="L197" s="151"/>
      <c r="M197" s="157"/>
      <c r="T197" s="158"/>
      <c r="AT197" s="153" t="s">
        <v>290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282</v>
      </c>
    </row>
    <row r="198" spans="2:65" s="13" customFormat="1" x14ac:dyDescent="0.2">
      <c r="B198" s="159"/>
      <c r="D198" s="152" t="s">
        <v>290</v>
      </c>
      <c r="E198" s="160" t="s">
        <v>1</v>
      </c>
      <c r="F198" s="161" t="s">
        <v>292</v>
      </c>
      <c r="H198" s="162">
        <v>0.18</v>
      </c>
      <c r="I198" s="163"/>
      <c r="L198" s="159"/>
      <c r="M198" s="164"/>
      <c r="T198" s="165"/>
      <c r="AT198" s="160" t="s">
        <v>290</v>
      </c>
      <c r="AU198" s="160" t="s">
        <v>85</v>
      </c>
      <c r="AV198" s="13" t="s">
        <v>288</v>
      </c>
      <c r="AW198" s="13" t="s">
        <v>32</v>
      </c>
      <c r="AX198" s="13" t="s">
        <v>83</v>
      </c>
      <c r="AY198" s="160" t="s">
        <v>282</v>
      </c>
    </row>
    <row r="199" spans="2:65" s="1" customFormat="1" ht="33" customHeight="1" x14ac:dyDescent="0.2">
      <c r="B199" s="32"/>
      <c r="C199" s="137" t="s">
        <v>8</v>
      </c>
      <c r="D199" s="137" t="s">
        <v>284</v>
      </c>
      <c r="E199" s="138" t="s">
        <v>6793</v>
      </c>
      <c r="F199" s="139" t="s">
        <v>6794</v>
      </c>
      <c r="G199" s="140" t="s">
        <v>287</v>
      </c>
      <c r="H199" s="141">
        <v>1.69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3.1E-4</v>
      </c>
      <c r="R199" s="147">
        <f>Q199*H199</f>
        <v>5.239E-4</v>
      </c>
      <c r="S199" s="147">
        <v>0</v>
      </c>
      <c r="T199" s="148">
        <f>S199*H199</f>
        <v>0</v>
      </c>
      <c r="AR199" s="149" t="s">
        <v>288</v>
      </c>
      <c r="AT199" s="149" t="s">
        <v>284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288</v>
      </c>
      <c r="BM199" s="149" t="s">
        <v>6795</v>
      </c>
    </row>
    <row r="200" spans="2:65" s="15" customFormat="1" x14ac:dyDescent="0.2">
      <c r="B200" s="173"/>
      <c r="D200" s="152" t="s">
        <v>290</v>
      </c>
      <c r="E200" s="174" t="s">
        <v>1</v>
      </c>
      <c r="F200" s="175" t="s">
        <v>6766</v>
      </c>
      <c r="H200" s="174" t="s">
        <v>1</v>
      </c>
      <c r="I200" s="176"/>
      <c r="L200" s="173"/>
      <c r="M200" s="177"/>
      <c r="T200" s="178"/>
      <c r="AT200" s="174" t="s">
        <v>290</v>
      </c>
      <c r="AU200" s="174" t="s">
        <v>85</v>
      </c>
      <c r="AV200" s="15" t="s">
        <v>83</v>
      </c>
      <c r="AW200" s="15" t="s">
        <v>32</v>
      </c>
      <c r="AX200" s="15" t="s">
        <v>76</v>
      </c>
      <c r="AY200" s="174" t="s">
        <v>282</v>
      </c>
    </row>
    <row r="201" spans="2:65" s="12" customFormat="1" x14ac:dyDescent="0.2">
      <c r="B201" s="151"/>
      <c r="D201" s="152" t="s">
        <v>290</v>
      </c>
      <c r="E201" s="153" t="s">
        <v>1</v>
      </c>
      <c r="F201" s="154" t="s">
        <v>6796</v>
      </c>
      <c r="H201" s="155">
        <v>1.69</v>
      </c>
      <c r="I201" s="156"/>
      <c r="L201" s="151"/>
      <c r="M201" s="157"/>
      <c r="T201" s="158"/>
      <c r="AT201" s="153" t="s">
        <v>290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282</v>
      </c>
    </row>
    <row r="202" spans="2:65" s="13" customFormat="1" x14ac:dyDescent="0.2">
      <c r="B202" s="159"/>
      <c r="D202" s="152" t="s">
        <v>290</v>
      </c>
      <c r="E202" s="160" t="s">
        <v>1</v>
      </c>
      <c r="F202" s="161" t="s">
        <v>292</v>
      </c>
      <c r="H202" s="162">
        <v>1.69</v>
      </c>
      <c r="I202" s="163"/>
      <c r="L202" s="159"/>
      <c r="M202" s="164"/>
      <c r="T202" s="165"/>
      <c r="AT202" s="160" t="s">
        <v>290</v>
      </c>
      <c r="AU202" s="160" t="s">
        <v>85</v>
      </c>
      <c r="AV202" s="13" t="s">
        <v>288</v>
      </c>
      <c r="AW202" s="13" t="s">
        <v>32</v>
      </c>
      <c r="AX202" s="13" t="s">
        <v>83</v>
      </c>
      <c r="AY202" s="160" t="s">
        <v>282</v>
      </c>
    </row>
    <row r="203" spans="2:65" s="1" customFormat="1" ht="24.2" customHeight="1" x14ac:dyDescent="0.2">
      <c r="B203" s="32"/>
      <c r="C203" s="179" t="s">
        <v>199</v>
      </c>
      <c r="D203" s="179" t="s">
        <v>1020</v>
      </c>
      <c r="E203" s="180" t="s">
        <v>6797</v>
      </c>
      <c r="F203" s="181" t="s">
        <v>6798</v>
      </c>
      <c r="G203" s="182" t="s">
        <v>287</v>
      </c>
      <c r="H203" s="183">
        <v>2.0019999999999998</v>
      </c>
      <c r="I203" s="184"/>
      <c r="J203" s="185">
        <f>ROUND(I203*H203,2)</f>
        <v>0</v>
      </c>
      <c r="K203" s="186"/>
      <c r="L203" s="187"/>
      <c r="M203" s="188" t="s">
        <v>1</v>
      </c>
      <c r="N203" s="189" t="s">
        <v>41</v>
      </c>
      <c r="P203" s="147">
        <f>O203*H203</f>
        <v>0</v>
      </c>
      <c r="Q203" s="147">
        <v>2.0000000000000001E-4</v>
      </c>
      <c r="R203" s="147">
        <f>Q203*H203</f>
        <v>4.0039999999999997E-4</v>
      </c>
      <c r="S203" s="147">
        <v>0</v>
      </c>
      <c r="T203" s="148">
        <f>S203*H203</f>
        <v>0</v>
      </c>
      <c r="AR203" s="149" t="s">
        <v>350</v>
      </c>
      <c r="AT203" s="149" t="s">
        <v>1020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288</v>
      </c>
      <c r="BM203" s="149" t="s">
        <v>6799</v>
      </c>
    </row>
    <row r="204" spans="2:65" s="12" customFormat="1" x14ac:dyDescent="0.2">
      <c r="B204" s="151"/>
      <c r="D204" s="152" t="s">
        <v>290</v>
      </c>
      <c r="F204" s="154" t="s">
        <v>6800</v>
      </c>
      <c r="H204" s="155">
        <v>2.0019999999999998</v>
      </c>
      <c r="I204" s="156"/>
      <c r="L204" s="151"/>
      <c r="M204" s="157"/>
      <c r="T204" s="158"/>
      <c r="AT204" s="153" t="s">
        <v>290</v>
      </c>
      <c r="AU204" s="153" t="s">
        <v>85</v>
      </c>
      <c r="AV204" s="12" t="s">
        <v>85</v>
      </c>
      <c r="AW204" s="12" t="s">
        <v>4</v>
      </c>
      <c r="AX204" s="12" t="s">
        <v>83</v>
      </c>
      <c r="AY204" s="153" t="s">
        <v>282</v>
      </c>
    </row>
    <row r="205" spans="2:65" s="11" customFormat="1" ht="22.9" customHeight="1" x14ac:dyDescent="0.2">
      <c r="B205" s="125"/>
      <c r="D205" s="126" t="s">
        <v>75</v>
      </c>
      <c r="E205" s="135" t="s">
        <v>330</v>
      </c>
      <c r="F205" s="135" t="s">
        <v>991</v>
      </c>
      <c r="I205" s="128"/>
      <c r="J205" s="136">
        <f>BK205</f>
        <v>0</v>
      </c>
      <c r="L205" s="125"/>
      <c r="M205" s="130"/>
      <c r="P205" s="131">
        <f>SUM(P206:P225)</f>
        <v>0</v>
      </c>
      <c r="R205" s="131">
        <f>SUM(R206:R225)</f>
        <v>20.798483749999995</v>
      </c>
      <c r="T205" s="132">
        <f>SUM(T206:T225)</f>
        <v>0</v>
      </c>
      <c r="AR205" s="126" t="s">
        <v>83</v>
      </c>
      <c r="AT205" s="133" t="s">
        <v>75</v>
      </c>
      <c r="AU205" s="133" t="s">
        <v>83</v>
      </c>
      <c r="AY205" s="126" t="s">
        <v>282</v>
      </c>
      <c r="BK205" s="134">
        <f>SUM(BK206:BK225)</f>
        <v>0</v>
      </c>
    </row>
    <row r="206" spans="2:65" s="1" customFormat="1" ht="24.2" customHeight="1" x14ac:dyDescent="0.2">
      <c r="B206" s="32"/>
      <c r="C206" s="137" t="s">
        <v>202</v>
      </c>
      <c r="D206" s="137" t="s">
        <v>284</v>
      </c>
      <c r="E206" s="138" t="s">
        <v>1002</v>
      </c>
      <c r="F206" s="139" t="s">
        <v>1003</v>
      </c>
      <c r="G206" s="140" t="s">
        <v>287</v>
      </c>
      <c r="H206" s="141">
        <v>12.305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288</v>
      </c>
      <c r="AT206" s="149" t="s">
        <v>284</v>
      </c>
      <c r="AU206" s="149" t="s">
        <v>85</v>
      </c>
      <c r="AY206" s="17" t="s">
        <v>282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288</v>
      </c>
      <c r="BM206" s="149" t="s">
        <v>6801</v>
      </c>
    </row>
    <row r="207" spans="2:65" s="15" customFormat="1" x14ac:dyDescent="0.2">
      <c r="B207" s="173"/>
      <c r="D207" s="152" t="s">
        <v>290</v>
      </c>
      <c r="E207" s="174" t="s">
        <v>1</v>
      </c>
      <c r="F207" s="175" t="s">
        <v>6764</v>
      </c>
      <c r="H207" s="174" t="s">
        <v>1</v>
      </c>
      <c r="I207" s="176"/>
      <c r="L207" s="173"/>
      <c r="M207" s="177"/>
      <c r="T207" s="178"/>
      <c r="AT207" s="174" t="s">
        <v>290</v>
      </c>
      <c r="AU207" s="174" t="s">
        <v>85</v>
      </c>
      <c r="AV207" s="15" t="s">
        <v>83</v>
      </c>
      <c r="AW207" s="15" t="s">
        <v>32</v>
      </c>
      <c r="AX207" s="15" t="s">
        <v>76</v>
      </c>
      <c r="AY207" s="174" t="s">
        <v>282</v>
      </c>
    </row>
    <row r="208" spans="2:65" s="12" customFormat="1" x14ac:dyDescent="0.2">
      <c r="B208" s="151"/>
      <c r="D208" s="152" t="s">
        <v>290</v>
      </c>
      <c r="E208" s="153" t="s">
        <v>1</v>
      </c>
      <c r="F208" s="154" t="s">
        <v>6765</v>
      </c>
      <c r="H208" s="155">
        <v>12.305</v>
      </c>
      <c r="I208" s="156"/>
      <c r="L208" s="151"/>
      <c r="M208" s="157"/>
      <c r="T208" s="158"/>
      <c r="AT208" s="153" t="s">
        <v>290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282</v>
      </c>
    </row>
    <row r="209" spans="2:65" s="13" customFormat="1" x14ac:dyDescent="0.2">
      <c r="B209" s="159"/>
      <c r="D209" s="152" t="s">
        <v>290</v>
      </c>
      <c r="E209" s="160" t="s">
        <v>1</v>
      </c>
      <c r="F209" s="161" t="s">
        <v>292</v>
      </c>
      <c r="H209" s="162">
        <v>12.305</v>
      </c>
      <c r="I209" s="163"/>
      <c r="L209" s="159"/>
      <c r="M209" s="164"/>
      <c r="T209" s="165"/>
      <c r="AT209" s="160" t="s">
        <v>290</v>
      </c>
      <c r="AU209" s="160" t="s">
        <v>85</v>
      </c>
      <c r="AV209" s="13" t="s">
        <v>288</v>
      </c>
      <c r="AW209" s="13" t="s">
        <v>32</v>
      </c>
      <c r="AX209" s="13" t="s">
        <v>83</v>
      </c>
      <c r="AY209" s="160" t="s">
        <v>282</v>
      </c>
    </row>
    <row r="210" spans="2:65" s="1" customFormat="1" ht="24.2" customHeight="1" x14ac:dyDescent="0.2">
      <c r="B210" s="32"/>
      <c r="C210" s="137" t="s">
        <v>205</v>
      </c>
      <c r="D210" s="137" t="s">
        <v>284</v>
      </c>
      <c r="E210" s="138" t="s">
        <v>1012</v>
      </c>
      <c r="F210" s="139" t="s">
        <v>1013</v>
      </c>
      <c r="G210" s="140" t="s">
        <v>287</v>
      </c>
      <c r="H210" s="141">
        <v>12.305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288</v>
      </c>
      <c r="AT210" s="149" t="s">
        <v>284</v>
      </c>
      <c r="AU210" s="149" t="s">
        <v>85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288</v>
      </c>
      <c r="BM210" s="149" t="s">
        <v>6802</v>
      </c>
    </row>
    <row r="211" spans="2:65" s="15" customFormat="1" x14ac:dyDescent="0.2">
      <c r="B211" s="173"/>
      <c r="D211" s="152" t="s">
        <v>290</v>
      </c>
      <c r="E211" s="174" t="s">
        <v>1</v>
      </c>
      <c r="F211" s="175" t="s">
        <v>6764</v>
      </c>
      <c r="H211" s="174" t="s">
        <v>1</v>
      </c>
      <c r="I211" s="176"/>
      <c r="L211" s="173"/>
      <c r="M211" s="177"/>
      <c r="T211" s="178"/>
      <c r="AT211" s="174" t="s">
        <v>290</v>
      </c>
      <c r="AU211" s="174" t="s">
        <v>85</v>
      </c>
      <c r="AV211" s="15" t="s">
        <v>83</v>
      </c>
      <c r="AW211" s="15" t="s">
        <v>32</v>
      </c>
      <c r="AX211" s="15" t="s">
        <v>76</v>
      </c>
      <c r="AY211" s="174" t="s">
        <v>282</v>
      </c>
    </row>
    <row r="212" spans="2:65" s="12" customFormat="1" x14ac:dyDescent="0.2">
      <c r="B212" s="151"/>
      <c r="D212" s="152" t="s">
        <v>290</v>
      </c>
      <c r="E212" s="153" t="s">
        <v>1</v>
      </c>
      <c r="F212" s="154" t="s">
        <v>6765</v>
      </c>
      <c r="H212" s="155">
        <v>12.305</v>
      </c>
      <c r="I212" s="156"/>
      <c r="L212" s="151"/>
      <c r="M212" s="157"/>
      <c r="T212" s="158"/>
      <c r="AT212" s="153" t="s">
        <v>290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282</v>
      </c>
    </row>
    <row r="213" spans="2:65" s="13" customFormat="1" x14ac:dyDescent="0.2">
      <c r="B213" s="159"/>
      <c r="D213" s="152" t="s">
        <v>290</v>
      </c>
      <c r="E213" s="160" t="s">
        <v>1</v>
      </c>
      <c r="F213" s="161" t="s">
        <v>292</v>
      </c>
      <c r="H213" s="162">
        <v>12.305</v>
      </c>
      <c r="I213" s="163"/>
      <c r="L213" s="159"/>
      <c r="M213" s="164"/>
      <c r="T213" s="165"/>
      <c r="AT213" s="160" t="s">
        <v>290</v>
      </c>
      <c r="AU213" s="160" t="s">
        <v>85</v>
      </c>
      <c r="AV213" s="13" t="s">
        <v>288</v>
      </c>
      <c r="AW213" s="13" t="s">
        <v>32</v>
      </c>
      <c r="AX213" s="13" t="s">
        <v>83</v>
      </c>
      <c r="AY213" s="160" t="s">
        <v>282</v>
      </c>
    </row>
    <row r="214" spans="2:65" s="1" customFormat="1" ht="24.2" customHeight="1" x14ac:dyDescent="0.2">
      <c r="B214" s="32"/>
      <c r="C214" s="137" t="s">
        <v>416</v>
      </c>
      <c r="D214" s="137" t="s">
        <v>284</v>
      </c>
      <c r="E214" s="138" t="s">
        <v>6803</v>
      </c>
      <c r="F214" s="139" t="s">
        <v>6804</v>
      </c>
      <c r="G214" s="140" t="s">
        <v>287</v>
      </c>
      <c r="H214" s="141">
        <v>23.2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41</v>
      </c>
      <c r="P214" s="147">
        <f>O214*H214</f>
        <v>0</v>
      </c>
      <c r="Q214" s="147">
        <v>0.40799999999999997</v>
      </c>
      <c r="R214" s="147">
        <f>Q214*H214</f>
        <v>9.4655999999999985</v>
      </c>
      <c r="S214" s="147">
        <v>0</v>
      </c>
      <c r="T214" s="148">
        <f>S214*H214</f>
        <v>0</v>
      </c>
      <c r="AR214" s="149" t="s">
        <v>288</v>
      </c>
      <c r="AT214" s="149" t="s">
        <v>284</v>
      </c>
      <c r="AU214" s="149" t="s">
        <v>85</v>
      </c>
      <c r="AY214" s="17" t="s">
        <v>282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288</v>
      </c>
      <c r="BM214" s="149" t="s">
        <v>6805</v>
      </c>
    </row>
    <row r="215" spans="2:65" s="15" customFormat="1" x14ac:dyDescent="0.2">
      <c r="B215" s="173"/>
      <c r="D215" s="152" t="s">
        <v>290</v>
      </c>
      <c r="E215" s="174" t="s">
        <v>1</v>
      </c>
      <c r="F215" s="175" t="s">
        <v>6766</v>
      </c>
      <c r="H215" s="174" t="s">
        <v>1</v>
      </c>
      <c r="I215" s="176"/>
      <c r="L215" s="173"/>
      <c r="M215" s="177"/>
      <c r="T215" s="178"/>
      <c r="AT215" s="174" t="s">
        <v>290</v>
      </c>
      <c r="AU215" s="174" t="s">
        <v>85</v>
      </c>
      <c r="AV215" s="15" t="s">
        <v>83</v>
      </c>
      <c r="AW215" s="15" t="s">
        <v>32</v>
      </c>
      <c r="AX215" s="15" t="s">
        <v>76</v>
      </c>
      <c r="AY215" s="174" t="s">
        <v>282</v>
      </c>
    </row>
    <row r="216" spans="2:65" s="12" customFormat="1" x14ac:dyDescent="0.2">
      <c r="B216" s="151"/>
      <c r="D216" s="152" t="s">
        <v>290</v>
      </c>
      <c r="E216" s="153" t="s">
        <v>1</v>
      </c>
      <c r="F216" s="154" t="s">
        <v>6767</v>
      </c>
      <c r="H216" s="155">
        <v>23.2</v>
      </c>
      <c r="I216" s="156"/>
      <c r="L216" s="151"/>
      <c r="M216" s="157"/>
      <c r="T216" s="158"/>
      <c r="AT216" s="153" t="s">
        <v>290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282</v>
      </c>
    </row>
    <row r="217" spans="2:65" s="13" customFormat="1" x14ac:dyDescent="0.2">
      <c r="B217" s="159"/>
      <c r="D217" s="152" t="s">
        <v>290</v>
      </c>
      <c r="E217" s="160" t="s">
        <v>1</v>
      </c>
      <c r="F217" s="161" t="s">
        <v>292</v>
      </c>
      <c r="H217" s="162">
        <v>23.2</v>
      </c>
      <c r="I217" s="163"/>
      <c r="L217" s="159"/>
      <c r="M217" s="164"/>
      <c r="T217" s="165"/>
      <c r="AT217" s="160" t="s">
        <v>290</v>
      </c>
      <c r="AU217" s="160" t="s">
        <v>85</v>
      </c>
      <c r="AV217" s="13" t="s">
        <v>288</v>
      </c>
      <c r="AW217" s="13" t="s">
        <v>32</v>
      </c>
      <c r="AX217" s="13" t="s">
        <v>83</v>
      </c>
      <c r="AY217" s="160" t="s">
        <v>282</v>
      </c>
    </row>
    <row r="218" spans="2:65" s="1" customFormat="1" ht="24.2" customHeight="1" x14ac:dyDescent="0.2">
      <c r="B218" s="32"/>
      <c r="C218" s="137" t="s">
        <v>208</v>
      </c>
      <c r="D218" s="137" t="s">
        <v>284</v>
      </c>
      <c r="E218" s="138" t="s">
        <v>6806</v>
      </c>
      <c r="F218" s="139" t="s">
        <v>6807</v>
      </c>
      <c r="G218" s="140" t="s">
        <v>287</v>
      </c>
      <c r="H218" s="141">
        <v>23.2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41</v>
      </c>
      <c r="P218" s="147">
        <f>O218*H218</f>
        <v>0</v>
      </c>
      <c r="Q218" s="147">
        <v>0.40799999999999997</v>
      </c>
      <c r="R218" s="147">
        <f>Q218*H218</f>
        <v>9.4655999999999985</v>
      </c>
      <c r="S218" s="147">
        <v>0</v>
      </c>
      <c r="T218" s="148">
        <f>S218*H218</f>
        <v>0</v>
      </c>
      <c r="AR218" s="149" t="s">
        <v>288</v>
      </c>
      <c r="AT218" s="149" t="s">
        <v>284</v>
      </c>
      <c r="AU218" s="149" t="s">
        <v>85</v>
      </c>
      <c r="AY218" s="17" t="s">
        <v>282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288</v>
      </c>
      <c r="BM218" s="149" t="s">
        <v>6808</v>
      </c>
    </row>
    <row r="219" spans="2:65" s="15" customFormat="1" x14ac:dyDescent="0.2">
      <c r="B219" s="173"/>
      <c r="D219" s="152" t="s">
        <v>290</v>
      </c>
      <c r="E219" s="174" t="s">
        <v>1</v>
      </c>
      <c r="F219" s="175" t="s">
        <v>6766</v>
      </c>
      <c r="H219" s="174" t="s">
        <v>1</v>
      </c>
      <c r="I219" s="176"/>
      <c r="L219" s="173"/>
      <c r="M219" s="177"/>
      <c r="T219" s="178"/>
      <c r="AT219" s="174" t="s">
        <v>290</v>
      </c>
      <c r="AU219" s="174" t="s">
        <v>85</v>
      </c>
      <c r="AV219" s="15" t="s">
        <v>83</v>
      </c>
      <c r="AW219" s="15" t="s">
        <v>32</v>
      </c>
      <c r="AX219" s="15" t="s">
        <v>76</v>
      </c>
      <c r="AY219" s="174" t="s">
        <v>282</v>
      </c>
    </row>
    <row r="220" spans="2:65" s="12" customFormat="1" x14ac:dyDescent="0.2">
      <c r="B220" s="151"/>
      <c r="D220" s="152" t="s">
        <v>290</v>
      </c>
      <c r="E220" s="153" t="s">
        <v>1</v>
      </c>
      <c r="F220" s="154" t="s">
        <v>6767</v>
      </c>
      <c r="H220" s="155">
        <v>23.2</v>
      </c>
      <c r="I220" s="156"/>
      <c r="L220" s="151"/>
      <c r="M220" s="157"/>
      <c r="T220" s="158"/>
      <c r="AT220" s="153" t="s">
        <v>290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282</v>
      </c>
    </row>
    <row r="221" spans="2:65" s="13" customFormat="1" x14ac:dyDescent="0.2">
      <c r="B221" s="159"/>
      <c r="D221" s="152" t="s">
        <v>290</v>
      </c>
      <c r="E221" s="160" t="s">
        <v>1</v>
      </c>
      <c r="F221" s="161" t="s">
        <v>292</v>
      </c>
      <c r="H221" s="162">
        <v>23.2</v>
      </c>
      <c r="I221" s="163"/>
      <c r="L221" s="159"/>
      <c r="M221" s="164"/>
      <c r="T221" s="165"/>
      <c r="AT221" s="160" t="s">
        <v>290</v>
      </c>
      <c r="AU221" s="160" t="s">
        <v>85</v>
      </c>
      <c r="AV221" s="13" t="s">
        <v>288</v>
      </c>
      <c r="AW221" s="13" t="s">
        <v>32</v>
      </c>
      <c r="AX221" s="13" t="s">
        <v>83</v>
      </c>
      <c r="AY221" s="160" t="s">
        <v>282</v>
      </c>
    </row>
    <row r="222" spans="2:65" s="1" customFormat="1" ht="24.2" customHeight="1" x14ac:dyDescent="0.2">
      <c r="B222" s="32"/>
      <c r="C222" s="137" t="s">
        <v>7</v>
      </c>
      <c r="D222" s="137" t="s">
        <v>284</v>
      </c>
      <c r="E222" s="138" t="s">
        <v>6653</v>
      </c>
      <c r="F222" s="139" t="s">
        <v>6654</v>
      </c>
      <c r="G222" s="140" t="s">
        <v>287</v>
      </c>
      <c r="H222" s="141">
        <v>12.305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41</v>
      </c>
      <c r="P222" s="147">
        <f>O222*H222</f>
        <v>0</v>
      </c>
      <c r="Q222" s="147">
        <v>0.15175</v>
      </c>
      <c r="R222" s="147">
        <f>Q222*H222</f>
        <v>1.8672837499999999</v>
      </c>
      <c r="S222" s="147">
        <v>0</v>
      </c>
      <c r="T222" s="148">
        <f>S222*H222</f>
        <v>0</v>
      </c>
      <c r="AR222" s="149" t="s">
        <v>288</v>
      </c>
      <c r="AT222" s="149" t="s">
        <v>284</v>
      </c>
      <c r="AU222" s="149" t="s">
        <v>85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288</v>
      </c>
      <c r="BM222" s="149" t="s">
        <v>6809</v>
      </c>
    </row>
    <row r="223" spans="2:65" s="15" customFormat="1" x14ac:dyDescent="0.2">
      <c r="B223" s="173"/>
      <c r="D223" s="152" t="s">
        <v>290</v>
      </c>
      <c r="E223" s="174" t="s">
        <v>1</v>
      </c>
      <c r="F223" s="175" t="s">
        <v>6764</v>
      </c>
      <c r="H223" s="174" t="s">
        <v>1</v>
      </c>
      <c r="I223" s="176"/>
      <c r="L223" s="173"/>
      <c r="M223" s="177"/>
      <c r="T223" s="178"/>
      <c r="AT223" s="174" t="s">
        <v>290</v>
      </c>
      <c r="AU223" s="174" t="s">
        <v>85</v>
      </c>
      <c r="AV223" s="15" t="s">
        <v>83</v>
      </c>
      <c r="AW223" s="15" t="s">
        <v>32</v>
      </c>
      <c r="AX223" s="15" t="s">
        <v>76</v>
      </c>
      <c r="AY223" s="174" t="s">
        <v>282</v>
      </c>
    </row>
    <row r="224" spans="2:65" s="12" customFormat="1" x14ac:dyDescent="0.2">
      <c r="B224" s="151"/>
      <c r="D224" s="152" t="s">
        <v>290</v>
      </c>
      <c r="E224" s="153" t="s">
        <v>1</v>
      </c>
      <c r="F224" s="154" t="s">
        <v>6765</v>
      </c>
      <c r="H224" s="155">
        <v>12.305</v>
      </c>
      <c r="I224" s="156"/>
      <c r="L224" s="151"/>
      <c r="M224" s="157"/>
      <c r="T224" s="158"/>
      <c r="AT224" s="153" t="s">
        <v>290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282</v>
      </c>
    </row>
    <row r="225" spans="2:65" s="13" customFormat="1" x14ac:dyDescent="0.2">
      <c r="B225" s="159"/>
      <c r="D225" s="152" t="s">
        <v>290</v>
      </c>
      <c r="E225" s="160" t="s">
        <v>1</v>
      </c>
      <c r="F225" s="161" t="s">
        <v>292</v>
      </c>
      <c r="H225" s="162">
        <v>12.305</v>
      </c>
      <c r="I225" s="163"/>
      <c r="L225" s="159"/>
      <c r="M225" s="164"/>
      <c r="T225" s="165"/>
      <c r="AT225" s="160" t="s">
        <v>290</v>
      </c>
      <c r="AU225" s="160" t="s">
        <v>85</v>
      </c>
      <c r="AV225" s="13" t="s">
        <v>288</v>
      </c>
      <c r="AW225" s="13" t="s">
        <v>32</v>
      </c>
      <c r="AX225" s="13" t="s">
        <v>83</v>
      </c>
      <c r="AY225" s="160" t="s">
        <v>282</v>
      </c>
    </row>
    <row r="226" spans="2:65" s="11" customFormat="1" ht="22.9" customHeight="1" x14ac:dyDescent="0.2">
      <c r="B226" s="125"/>
      <c r="D226" s="126" t="s">
        <v>75</v>
      </c>
      <c r="E226" s="135" t="s">
        <v>356</v>
      </c>
      <c r="F226" s="135" t="s">
        <v>1315</v>
      </c>
      <c r="I226" s="128"/>
      <c r="J226" s="136">
        <f>BK226</f>
        <v>0</v>
      </c>
      <c r="L226" s="125"/>
      <c r="M226" s="130"/>
      <c r="P226" s="131">
        <f>SUM(P227:P248)</f>
        <v>0</v>
      </c>
      <c r="R226" s="131">
        <f>SUM(R227:R248)</f>
        <v>8.5225898800000017</v>
      </c>
      <c r="T226" s="132">
        <f>SUM(T227:T248)</f>
        <v>0</v>
      </c>
      <c r="AR226" s="126" t="s">
        <v>83</v>
      </c>
      <c r="AT226" s="133" t="s">
        <v>75</v>
      </c>
      <c r="AU226" s="133" t="s">
        <v>83</v>
      </c>
      <c r="AY226" s="126" t="s">
        <v>282</v>
      </c>
      <c r="BK226" s="134">
        <f>SUM(BK227:BK248)</f>
        <v>0</v>
      </c>
    </row>
    <row r="227" spans="2:65" s="1" customFormat="1" ht="24.2" customHeight="1" x14ac:dyDescent="0.2">
      <c r="B227" s="32"/>
      <c r="C227" s="137" t="s">
        <v>222</v>
      </c>
      <c r="D227" s="137" t="s">
        <v>284</v>
      </c>
      <c r="E227" s="138" t="s">
        <v>6660</v>
      </c>
      <c r="F227" s="139" t="s">
        <v>6661</v>
      </c>
      <c r="G227" s="140" t="s">
        <v>287</v>
      </c>
      <c r="H227" s="141">
        <v>46.082999999999998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41</v>
      </c>
      <c r="P227" s="147">
        <f>O227*H227</f>
        <v>0</v>
      </c>
      <c r="Q227" s="147">
        <v>3.6000000000000002E-4</v>
      </c>
      <c r="R227" s="147">
        <f>Q227*H227</f>
        <v>1.6589880000000001E-2</v>
      </c>
      <c r="S227" s="147">
        <v>0</v>
      </c>
      <c r="T227" s="148">
        <f>S227*H227</f>
        <v>0</v>
      </c>
      <c r="AR227" s="149" t="s">
        <v>288</v>
      </c>
      <c r="AT227" s="149" t="s">
        <v>284</v>
      </c>
      <c r="AU227" s="149" t="s">
        <v>85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288</v>
      </c>
      <c r="BM227" s="149" t="s">
        <v>6810</v>
      </c>
    </row>
    <row r="228" spans="2:65" s="15" customFormat="1" x14ac:dyDescent="0.2">
      <c r="B228" s="173"/>
      <c r="D228" s="152" t="s">
        <v>290</v>
      </c>
      <c r="E228" s="174" t="s">
        <v>1</v>
      </c>
      <c r="F228" s="175" t="s">
        <v>6764</v>
      </c>
      <c r="H228" s="174" t="s">
        <v>1</v>
      </c>
      <c r="I228" s="176"/>
      <c r="L228" s="173"/>
      <c r="M228" s="177"/>
      <c r="T228" s="178"/>
      <c r="AT228" s="174" t="s">
        <v>290</v>
      </c>
      <c r="AU228" s="174" t="s">
        <v>85</v>
      </c>
      <c r="AV228" s="15" t="s">
        <v>83</v>
      </c>
      <c r="AW228" s="15" t="s">
        <v>32</v>
      </c>
      <c r="AX228" s="15" t="s">
        <v>76</v>
      </c>
      <c r="AY228" s="174" t="s">
        <v>282</v>
      </c>
    </row>
    <row r="229" spans="2:65" s="12" customFormat="1" x14ac:dyDescent="0.2">
      <c r="B229" s="151"/>
      <c r="D229" s="152" t="s">
        <v>290</v>
      </c>
      <c r="E229" s="153" t="s">
        <v>1</v>
      </c>
      <c r="F229" s="154" t="s">
        <v>6765</v>
      </c>
      <c r="H229" s="155">
        <v>12.305</v>
      </c>
      <c r="I229" s="156"/>
      <c r="L229" s="151"/>
      <c r="M229" s="157"/>
      <c r="T229" s="158"/>
      <c r="AT229" s="153" t="s">
        <v>290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282</v>
      </c>
    </row>
    <row r="230" spans="2:65" s="12" customFormat="1" x14ac:dyDescent="0.2">
      <c r="B230" s="151"/>
      <c r="D230" s="152" t="s">
        <v>290</v>
      </c>
      <c r="E230" s="153" t="s">
        <v>1</v>
      </c>
      <c r="F230" s="154" t="s">
        <v>6811</v>
      </c>
      <c r="H230" s="155">
        <v>4.9619999999999997</v>
      </c>
      <c r="I230" s="156"/>
      <c r="L230" s="151"/>
      <c r="M230" s="157"/>
      <c r="T230" s="158"/>
      <c r="AT230" s="153" t="s">
        <v>290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282</v>
      </c>
    </row>
    <row r="231" spans="2:65" s="15" customFormat="1" x14ac:dyDescent="0.2">
      <c r="B231" s="173"/>
      <c r="D231" s="152" t="s">
        <v>290</v>
      </c>
      <c r="E231" s="174" t="s">
        <v>1</v>
      </c>
      <c r="F231" s="175" t="s">
        <v>6766</v>
      </c>
      <c r="H231" s="174" t="s">
        <v>1</v>
      </c>
      <c r="I231" s="176"/>
      <c r="L231" s="173"/>
      <c r="M231" s="177"/>
      <c r="T231" s="178"/>
      <c r="AT231" s="174" t="s">
        <v>290</v>
      </c>
      <c r="AU231" s="174" t="s">
        <v>85</v>
      </c>
      <c r="AV231" s="15" t="s">
        <v>83</v>
      </c>
      <c r="AW231" s="15" t="s">
        <v>32</v>
      </c>
      <c r="AX231" s="15" t="s">
        <v>76</v>
      </c>
      <c r="AY231" s="174" t="s">
        <v>282</v>
      </c>
    </row>
    <row r="232" spans="2:65" s="12" customFormat="1" x14ac:dyDescent="0.2">
      <c r="B232" s="151"/>
      <c r="D232" s="152" t="s">
        <v>290</v>
      </c>
      <c r="E232" s="153" t="s">
        <v>1</v>
      </c>
      <c r="F232" s="154" t="s">
        <v>6767</v>
      </c>
      <c r="H232" s="155">
        <v>23.2</v>
      </c>
      <c r="I232" s="156"/>
      <c r="L232" s="151"/>
      <c r="M232" s="157"/>
      <c r="T232" s="158"/>
      <c r="AT232" s="153" t="s">
        <v>290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282</v>
      </c>
    </row>
    <row r="233" spans="2:65" s="12" customFormat="1" x14ac:dyDescent="0.2">
      <c r="B233" s="151"/>
      <c r="D233" s="152" t="s">
        <v>290</v>
      </c>
      <c r="E233" s="153" t="s">
        <v>1</v>
      </c>
      <c r="F233" s="154" t="s">
        <v>6812</v>
      </c>
      <c r="H233" s="155">
        <v>5.6159999999999997</v>
      </c>
      <c r="I233" s="156"/>
      <c r="L233" s="151"/>
      <c r="M233" s="157"/>
      <c r="T233" s="158"/>
      <c r="AT233" s="153" t="s">
        <v>290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282</v>
      </c>
    </row>
    <row r="234" spans="2:65" s="13" customFormat="1" x14ac:dyDescent="0.2">
      <c r="B234" s="159"/>
      <c r="D234" s="152" t="s">
        <v>290</v>
      </c>
      <c r="E234" s="160" t="s">
        <v>1</v>
      </c>
      <c r="F234" s="161" t="s">
        <v>292</v>
      </c>
      <c r="H234" s="162">
        <v>46.082999999999998</v>
      </c>
      <c r="I234" s="163"/>
      <c r="L234" s="159"/>
      <c r="M234" s="164"/>
      <c r="T234" s="165"/>
      <c r="AT234" s="160" t="s">
        <v>290</v>
      </c>
      <c r="AU234" s="160" t="s">
        <v>85</v>
      </c>
      <c r="AV234" s="13" t="s">
        <v>288</v>
      </c>
      <c r="AW234" s="13" t="s">
        <v>32</v>
      </c>
      <c r="AX234" s="13" t="s">
        <v>83</v>
      </c>
      <c r="AY234" s="160" t="s">
        <v>282</v>
      </c>
    </row>
    <row r="235" spans="2:65" s="1" customFormat="1" ht="49.15" customHeight="1" x14ac:dyDescent="0.2">
      <c r="B235" s="32"/>
      <c r="C235" s="137" t="s">
        <v>447</v>
      </c>
      <c r="D235" s="137" t="s">
        <v>284</v>
      </c>
      <c r="E235" s="138" t="s">
        <v>6813</v>
      </c>
      <c r="F235" s="139" t="s">
        <v>6814</v>
      </c>
      <c r="G235" s="140" t="s">
        <v>613</v>
      </c>
      <c r="H235" s="141">
        <v>2</v>
      </c>
      <c r="I235" s="142"/>
      <c r="J235" s="143">
        <f t="shared" ref="J235:J248" si="0">ROUND(I235*H235,2)</f>
        <v>0</v>
      </c>
      <c r="K235" s="144"/>
      <c r="L235" s="32"/>
      <c r="M235" s="145" t="s">
        <v>1</v>
      </c>
      <c r="N235" s="146" t="s">
        <v>41</v>
      </c>
      <c r="P235" s="147">
        <f t="shared" ref="P235:P248" si="1">O235*H235</f>
        <v>0</v>
      </c>
      <c r="Q235" s="147">
        <v>0.255</v>
      </c>
      <c r="R235" s="147">
        <f t="shared" ref="R235:R248" si="2">Q235*H235</f>
        <v>0.51</v>
      </c>
      <c r="S235" s="147">
        <v>0</v>
      </c>
      <c r="T235" s="148">
        <f t="shared" ref="T235:T248" si="3">S235*H235</f>
        <v>0</v>
      </c>
      <c r="AR235" s="149" t="s">
        <v>288</v>
      </c>
      <c r="AT235" s="149" t="s">
        <v>284</v>
      </c>
      <c r="AU235" s="149" t="s">
        <v>85</v>
      </c>
      <c r="AY235" s="17" t="s">
        <v>282</v>
      </c>
      <c r="BE235" s="150">
        <f t="shared" ref="BE235:BE248" si="4">IF(N235="základní",J235,0)</f>
        <v>0</v>
      </c>
      <c r="BF235" s="150">
        <f t="shared" ref="BF235:BF248" si="5">IF(N235="snížená",J235,0)</f>
        <v>0</v>
      </c>
      <c r="BG235" s="150">
        <f t="shared" ref="BG235:BG248" si="6">IF(N235="zákl. přenesená",J235,0)</f>
        <v>0</v>
      </c>
      <c r="BH235" s="150">
        <f t="shared" ref="BH235:BH248" si="7">IF(N235="sníž. přenesená",J235,0)</f>
        <v>0</v>
      </c>
      <c r="BI235" s="150">
        <f t="shared" ref="BI235:BI248" si="8">IF(N235="nulová",J235,0)</f>
        <v>0</v>
      </c>
      <c r="BJ235" s="17" t="s">
        <v>83</v>
      </c>
      <c r="BK235" s="150">
        <f t="shared" ref="BK235:BK248" si="9">ROUND(I235*H235,2)</f>
        <v>0</v>
      </c>
      <c r="BL235" s="17" t="s">
        <v>288</v>
      </c>
      <c r="BM235" s="149" t="s">
        <v>6815</v>
      </c>
    </row>
    <row r="236" spans="2:65" s="1" customFormat="1" ht="55.5" customHeight="1" x14ac:dyDescent="0.2">
      <c r="B236" s="32"/>
      <c r="C236" s="137" t="s">
        <v>453</v>
      </c>
      <c r="D236" s="137" t="s">
        <v>284</v>
      </c>
      <c r="E236" s="138" t="s">
        <v>6816</v>
      </c>
      <c r="F236" s="139" t="s">
        <v>6817</v>
      </c>
      <c r="G236" s="140" t="s">
        <v>613</v>
      </c>
      <c r="H236" s="141">
        <v>1</v>
      </c>
      <c r="I236" s="142"/>
      <c r="J236" s="143">
        <f t="shared" si="0"/>
        <v>0</v>
      </c>
      <c r="K236" s="144"/>
      <c r="L236" s="32"/>
      <c r="M236" s="145" t="s">
        <v>1</v>
      </c>
      <c r="N236" s="146" t="s">
        <v>41</v>
      </c>
      <c r="P236" s="147">
        <f t="shared" si="1"/>
        <v>0</v>
      </c>
      <c r="Q236" s="147">
        <v>0.12</v>
      </c>
      <c r="R236" s="147">
        <f t="shared" si="2"/>
        <v>0.12</v>
      </c>
      <c r="S236" s="147">
        <v>0</v>
      </c>
      <c r="T236" s="148">
        <f t="shared" si="3"/>
        <v>0</v>
      </c>
      <c r="AR236" s="149" t="s">
        <v>288</v>
      </c>
      <c r="AT236" s="149" t="s">
        <v>284</v>
      </c>
      <c r="AU236" s="149" t="s">
        <v>85</v>
      </c>
      <c r="AY236" s="17" t="s">
        <v>282</v>
      </c>
      <c r="BE236" s="150">
        <f t="shared" si="4"/>
        <v>0</v>
      </c>
      <c r="BF236" s="150">
        <f t="shared" si="5"/>
        <v>0</v>
      </c>
      <c r="BG236" s="150">
        <f t="shared" si="6"/>
        <v>0</v>
      </c>
      <c r="BH236" s="150">
        <f t="shared" si="7"/>
        <v>0</v>
      </c>
      <c r="BI236" s="150">
        <f t="shared" si="8"/>
        <v>0</v>
      </c>
      <c r="BJ236" s="17" t="s">
        <v>83</v>
      </c>
      <c r="BK236" s="150">
        <f t="shared" si="9"/>
        <v>0</v>
      </c>
      <c r="BL236" s="17" t="s">
        <v>288</v>
      </c>
      <c r="BM236" s="149" t="s">
        <v>6818</v>
      </c>
    </row>
    <row r="237" spans="2:65" s="1" customFormat="1" ht="55.5" customHeight="1" x14ac:dyDescent="0.2">
      <c r="B237" s="32"/>
      <c r="C237" s="137" t="s">
        <v>459</v>
      </c>
      <c r="D237" s="137" t="s">
        <v>284</v>
      </c>
      <c r="E237" s="138" t="s">
        <v>6819</v>
      </c>
      <c r="F237" s="139" t="s">
        <v>6820</v>
      </c>
      <c r="G237" s="140" t="s">
        <v>613</v>
      </c>
      <c r="H237" s="141">
        <v>1</v>
      </c>
      <c r="I237" s="142"/>
      <c r="J237" s="143">
        <f t="shared" si="0"/>
        <v>0</v>
      </c>
      <c r="K237" s="144"/>
      <c r="L237" s="32"/>
      <c r="M237" s="145" t="s">
        <v>1</v>
      </c>
      <c r="N237" s="146" t="s">
        <v>41</v>
      </c>
      <c r="P237" s="147">
        <f t="shared" si="1"/>
        <v>0</v>
      </c>
      <c r="Q237" s="147">
        <v>1.28</v>
      </c>
      <c r="R237" s="147">
        <f t="shared" si="2"/>
        <v>1.28</v>
      </c>
      <c r="S237" s="147">
        <v>0</v>
      </c>
      <c r="T237" s="148">
        <f t="shared" si="3"/>
        <v>0</v>
      </c>
      <c r="AR237" s="149" t="s">
        <v>288</v>
      </c>
      <c r="AT237" s="149" t="s">
        <v>284</v>
      </c>
      <c r="AU237" s="149" t="s">
        <v>85</v>
      </c>
      <c r="AY237" s="17" t="s">
        <v>282</v>
      </c>
      <c r="BE237" s="150">
        <f t="shared" si="4"/>
        <v>0</v>
      </c>
      <c r="BF237" s="150">
        <f t="shared" si="5"/>
        <v>0</v>
      </c>
      <c r="BG237" s="150">
        <f t="shared" si="6"/>
        <v>0</v>
      </c>
      <c r="BH237" s="150">
        <f t="shared" si="7"/>
        <v>0</v>
      </c>
      <c r="BI237" s="150">
        <f t="shared" si="8"/>
        <v>0</v>
      </c>
      <c r="BJ237" s="17" t="s">
        <v>83</v>
      </c>
      <c r="BK237" s="150">
        <f t="shared" si="9"/>
        <v>0</v>
      </c>
      <c r="BL237" s="17" t="s">
        <v>288</v>
      </c>
      <c r="BM237" s="149" t="s">
        <v>6821</v>
      </c>
    </row>
    <row r="238" spans="2:65" s="1" customFormat="1" ht="55.5" customHeight="1" x14ac:dyDescent="0.2">
      <c r="B238" s="32"/>
      <c r="C238" s="137" t="s">
        <v>463</v>
      </c>
      <c r="D238" s="137" t="s">
        <v>284</v>
      </c>
      <c r="E238" s="138" t="s">
        <v>6822</v>
      </c>
      <c r="F238" s="139" t="s">
        <v>6823</v>
      </c>
      <c r="G238" s="140" t="s">
        <v>613</v>
      </c>
      <c r="H238" s="141">
        <v>1</v>
      </c>
      <c r="I238" s="142"/>
      <c r="J238" s="143">
        <f t="shared" si="0"/>
        <v>0</v>
      </c>
      <c r="K238" s="144"/>
      <c r="L238" s="32"/>
      <c r="M238" s="145" t="s">
        <v>1</v>
      </c>
      <c r="N238" s="146" t="s">
        <v>41</v>
      </c>
      <c r="P238" s="147">
        <f t="shared" si="1"/>
        <v>0</v>
      </c>
      <c r="Q238" s="147">
        <v>1.28</v>
      </c>
      <c r="R238" s="147">
        <f t="shared" si="2"/>
        <v>1.28</v>
      </c>
      <c r="S238" s="147">
        <v>0</v>
      </c>
      <c r="T238" s="148">
        <f t="shared" si="3"/>
        <v>0</v>
      </c>
      <c r="AR238" s="149" t="s">
        <v>288</v>
      </c>
      <c r="AT238" s="149" t="s">
        <v>284</v>
      </c>
      <c r="AU238" s="149" t="s">
        <v>85</v>
      </c>
      <c r="AY238" s="17" t="s">
        <v>282</v>
      </c>
      <c r="BE238" s="150">
        <f t="shared" si="4"/>
        <v>0</v>
      </c>
      <c r="BF238" s="150">
        <f t="shared" si="5"/>
        <v>0</v>
      </c>
      <c r="BG238" s="150">
        <f t="shared" si="6"/>
        <v>0</v>
      </c>
      <c r="BH238" s="150">
        <f t="shared" si="7"/>
        <v>0</v>
      </c>
      <c r="BI238" s="150">
        <f t="shared" si="8"/>
        <v>0</v>
      </c>
      <c r="BJ238" s="17" t="s">
        <v>83</v>
      </c>
      <c r="BK238" s="150">
        <f t="shared" si="9"/>
        <v>0</v>
      </c>
      <c r="BL238" s="17" t="s">
        <v>288</v>
      </c>
      <c r="BM238" s="149" t="s">
        <v>6824</v>
      </c>
    </row>
    <row r="239" spans="2:65" s="1" customFormat="1" ht="62.65" customHeight="1" x14ac:dyDescent="0.2">
      <c r="B239" s="32"/>
      <c r="C239" s="137" t="s">
        <v>468</v>
      </c>
      <c r="D239" s="137" t="s">
        <v>284</v>
      </c>
      <c r="E239" s="138" t="s">
        <v>6825</v>
      </c>
      <c r="F239" s="139" t="s">
        <v>6826</v>
      </c>
      <c r="G239" s="140" t="s">
        <v>613</v>
      </c>
      <c r="H239" s="141">
        <v>1</v>
      </c>
      <c r="I239" s="142"/>
      <c r="J239" s="143">
        <f t="shared" si="0"/>
        <v>0</v>
      </c>
      <c r="K239" s="144"/>
      <c r="L239" s="32"/>
      <c r="M239" s="145" t="s">
        <v>1</v>
      </c>
      <c r="N239" s="146" t="s">
        <v>41</v>
      </c>
      <c r="P239" s="147">
        <f t="shared" si="1"/>
        <v>0</v>
      </c>
      <c r="Q239" s="147">
        <v>1.28</v>
      </c>
      <c r="R239" s="147">
        <f t="shared" si="2"/>
        <v>1.28</v>
      </c>
      <c r="S239" s="147">
        <v>0</v>
      </c>
      <c r="T239" s="148">
        <f t="shared" si="3"/>
        <v>0</v>
      </c>
      <c r="AR239" s="149" t="s">
        <v>288</v>
      </c>
      <c r="AT239" s="149" t="s">
        <v>284</v>
      </c>
      <c r="AU239" s="149" t="s">
        <v>85</v>
      </c>
      <c r="AY239" s="17" t="s">
        <v>282</v>
      </c>
      <c r="BE239" s="150">
        <f t="shared" si="4"/>
        <v>0</v>
      </c>
      <c r="BF239" s="150">
        <f t="shared" si="5"/>
        <v>0</v>
      </c>
      <c r="BG239" s="150">
        <f t="shared" si="6"/>
        <v>0</v>
      </c>
      <c r="BH239" s="150">
        <f t="shared" si="7"/>
        <v>0</v>
      </c>
      <c r="BI239" s="150">
        <f t="shared" si="8"/>
        <v>0</v>
      </c>
      <c r="BJ239" s="17" t="s">
        <v>83</v>
      </c>
      <c r="BK239" s="150">
        <f t="shared" si="9"/>
        <v>0</v>
      </c>
      <c r="BL239" s="17" t="s">
        <v>288</v>
      </c>
      <c r="BM239" s="149" t="s">
        <v>6827</v>
      </c>
    </row>
    <row r="240" spans="2:65" s="1" customFormat="1" ht="49.15" customHeight="1" x14ac:dyDescent="0.2">
      <c r="B240" s="32"/>
      <c r="C240" s="137" t="s">
        <v>476</v>
      </c>
      <c r="D240" s="137" t="s">
        <v>284</v>
      </c>
      <c r="E240" s="138" t="s">
        <v>6828</v>
      </c>
      <c r="F240" s="139" t="s">
        <v>6829</v>
      </c>
      <c r="G240" s="140" t="s">
        <v>613</v>
      </c>
      <c r="H240" s="141">
        <v>1</v>
      </c>
      <c r="I240" s="142"/>
      <c r="J240" s="143">
        <f t="shared" si="0"/>
        <v>0</v>
      </c>
      <c r="K240" s="144"/>
      <c r="L240" s="32"/>
      <c r="M240" s="145" t="s">
        <v>1</v>
      </c>
      <c r="N240" s="146" t="s">
        <v>41</v>
      </c>
      <c r="P240" s="147">
        <f t="shared" si="1"/>
        <v>0</v>
      </c>
      <c r="Q240" s="147">
        <v>1.28</v>
      </c>
      <c r="R240" s="147">
        <f t="shared" si="2"/>
        <v>1.28</v>
      </c>
      <c r="S240" s="147">
        <v>0</v>
      </c>
      <c r="T240" s="148">
        <f t="shared" si="3"/>
        <v>0</v>
      </c>
      <c r="AR240" s="149" t="s">
        <v>288</v>
      </c>
      <c r="AT240" s="149" t="s">
        <v>284</v>
      </c>
      <c r="AU240" s="149" t="s">
        <v>85</v>
      </c>
      <c r="AY240" s="17" t="s">
        <v>282</v>
      </c>
      <c r="BE240" s="150">
        <f t="shared" si="4"/>
        <v>0</v>
      </c>
      <c r="BF240" s="150">
        <f t="shared" si="5"/>
        <v>0</v>
      </c>
      <c r="BG240" s="150">
        <f t="shared" si="6"/>
        <v>0</v>
      </c>
      <c r="BH240" s="150">
        <f t="shared" si="7"/>
        <v>0</v>
      </c>
      <c r="BI240" s="150">
        <f t="shared" si="8"/>
        <v>0</v>
      </c>
      <c r="BJ240" s="17" t="s">
        <v>83</v>
      </c>
      <c r="BK240" s="150">
        <f t="shared" si="9"/>
        <v>0</v>
      </c>
      <c r="BL240" s="17" t="s">
        <v>288</v>
      </c>
      <c r="BM240" s="149" t="s">
        <v>6830</v>
      </c>
    </row>
    <row r="241" spans="2:65" s="1" customFormat="1" ht="66.75" customHeight="1" x14ac:dyDescent="0.2">
      <c r="B241" s="32"/>
      <c r="C241" s="137" t="s">
        <v>482</v>
      </c>
      <c r="D241" s="137" t="s">
        <v>284</v>
      </c>
      <c r="E241" s="138" t="s">
        <v>6831</v>
      </c>
      <c r="F241" s="139" t="s">
        <v>6832</v>
      </c>
      <c r="G241" s="140" t="s">
        <v>613</v>
      </c>
      <c r="H241" s="141">
        <v>1</v>
      </c>
      <c r="I241" s="142"/>
      <c r="J241" s="143">
        <f t="shared" si="0"/>
        <v>0</v>
      </c>
      <c r="K241" s="144"/>
      <c r="L241" s="32"/>
      <c r="M241" s="145" t="s">
        <v>1</v>
      </c>
      <c r="N241" s="146" t="s">
        <v>41</v>
      </c>
      <c r="P241" s="147">
        <f t="shared" si="1"/>
        <v>0</v>
      </c>
      <c r="Q241" s="147">
        <v>1.28</v>
      </c>
      <c r="R241" s="147">
        <f t="shared" si="2"/>
        <v>1.28</v>
      </c>
      <c r="S241" s="147">
        <v>0</v>
      </c>
      <c r="T241" s="148">
        <f t="shared" si="3"/>
        <v>0</v>
      </c>
      <c r="AR241" s="149" t="s">
        <v>288</v>
      </c>
      <c r="AT241" s="149" t="s">
        <v>284</v>
      </c>
      <c r="AU241" s="149" t="s">
        <v>85</v>
      </c>
      <c r="AY241" s="17" t="s">
        <v>282</v>
      </c>
      <c r="BE241" s="150">
        <f t="shared" si="4"/>
        <v>0</v>
      </c>
      <c r="BF241" s="150">
        <f t="shared" si="5"/>
        <v>0</v>
      </c>
      <c r="BG241" s="150">
        <f t="shared" si="6"/>
        <v>0</v>
      </c>
      <c r="BH241" s="150">
        <f t="shared" si="7"/>
        <v>0</v>
      </c>
      <c r="BI241" s="150">
        <f t="shared" si="8"/>
        <v>0</v>
      </c>
      <c r="BJ241" s="17" t="s">
        <v>83</v>
      </c>
      <c r="BK241" s="150">
        <f t="shared" si="9"/>
        <v>0</v>
      </c>
      <c r="BL241" s="17" t="s">
        <v>288</v>
      </c>
      <c r="BM241" s="149" t="s">
        <v>6833</v>
      </c>
    </row>
    <row r="242" spans="2:65" s="1" customFormat="1" ht="62.65" customHeight="1" x14ac:dyDescent="0.2">
      <c r="B242" s="32"/>
      <c r="C242" s="137" t="s">
        <v>487</v>
      </c>
      <c r="D242" s="137" t="s">
        <v>284</v>
      </c>
      <c r="E242" s="138" t="s">
        <v>6834</v>
      </c>
      <c r="F242" s="139" t="s">
        <v>6835</v>
      </c>
      <c r="G242" s="140" t="s">
        <v>613</v>
      </c>
      <c r="H242" s="141">
        <v>1</v>
      </c>
      <c r="I242" s="142"/>
      <c r="J242" s="143">
        <f t="shared" si="0"/>
        <v>0</v>
      </c>
      <c r="K242" s="144"/>
      <c r="L242" s="32"/>
      <c r="M242" s="145" t="s">
        <v>1</v>
      </c>
      <c r="N242" s="146" t="s">
        <v>41</v>
      </c>
      <c r="P242" s="147">
        <f t="shared" si="1"/>
        <v>0</v>
      </c>
      <c r="Q242" s="147">
        <v>1.28</v>
      </c>
      <c r="R242" s="147">
        <f t="shared" si="2"/>
        <v>1.28</v>
      </c>
      <c r="S242" s="147">
        <v>0</v>
      </c>
      <c r="T242" s="148">
        <f t="shared" si="3"/>
        <v>0</v>
      </c>
      <c r="AR242" s="149" t="s">
        <v>288</v>
      </c>
      <c r="AT242" s="149" t="s">
        <v>284</v>
      </c>
      <c r="AU242" s="149" t="s">
        <v>85</v>
      </c>
      <c r="AY242" s="17" t="s">
        <v>282</v>
      </c>
      <c r="BE242" s="150">
        <f t="shared" si="4"/>
        <v>0</v>
      </c>
      <c r="BF242" s="150">
        <f t="shared" si="5"/>
        <v>0</v>
      </c>
      <c r="BG242" s="150">
        <f t="shared" si="6"/>
        <v>0</v>
      </c>
      <c r="BH242" s="150">
        <f t="shared" si="7"/>
        <v>0</v>
      </c>
      <c r="BI242" s="150">
        <f t="shared" si="8"/>
        <v>0</v>
      </c>
      <c r="BJ242" s="17" t="s">
        <v>83</v>
      </c>
      <c r="BK242" s="150">
        <f t="shared" si="9"/>
        <v>0</v>
      </c>
      <c r="BL242" s="17" t="s">
        <v>288</v>
      </c>
      <c r="BM242" s="149" t="s">
        <v>6836</v>
      </c>
    </row>
    <row r="243" spans="2:65" s="1" customFormat="1" ht="37.9" customHeight="1" x14ac:dyDescent="0.2">
      <c r="B243" s="32"/>
      <c r="C243" s="137" t="s">
        <v>493</v>
      </c>
      <c r="D243" s="137" t="s">
        <v>284</v>
      </c>
      <c r="E243" s="138" t="s">
        <v>6837</v>
      </c>
      <c r="F243" s="139" t="s">
        <v>6838</v>
      </c>
      <c r="G243" s="140" t="s">
        <v>613</v>
      </c>
      <c r="H243" s="141">
        <v>1</v>
      </c>
      <c r="I243" s="142"/>
      <c r="J243" s="143">
        <f t="shared" si="0"/>
        <v>0</v>
      </c>
      <c r="K243" s="144"/>
      <c r="L243" s="32"/>
      <c r="M243" s="145" t="s">
        <v>1</v>
      </c>
      <c r="N243" s="146" t="s">
        <v>41</v>
      </c>
      <c r="P243" s="147">
        <f t="shared" si="1"/>
        <v>0</v>
      </c>
      <c r="Q243" s="147">
        <v>2.8000000000000001E-2</v>
      </c>
      <c r="R243" s="147">
        <f t="shared" si="2"/>
        <v>2.8000000000000001E-2</v>
      </c>
      <c r="S243" s="147">
        <v>0</v>
      </c>
      <c r="T243" s="148">
        <f t="shared" si="3"/>
        <v>0</v>
      </c>
      <c r="AR243" s="149" t="s">
        <v>288</v>
      </c>
      <c r="AT243" s="149" t="s">
        <v>284</v>
      </c>
      <c r="AU243" s="149" t="s">
        <v>85</v>
      </c>
      <c r="AY243" s="17" t="s">
        <v>282</v>
      </c>
      <c r="BE243" s="150">
        <f t="shared" si="4"/>
        <v>0</v>
      </c>
      <c r="BF243" s="150">
        <f t="shared" si="5"/>
        <v>0</v>
      </c>
      <c r="BG243" s="150">
        <f t="shared" si="6"/>
        <v>0</v>
      </c>
      <c r="BH243" s="150">
        <f t="shared" si="7"/>
        <v>0</v>
      </c>
      <c r="BI243" s="150">
        <f t="shared" si="8"/>
        <v>0</v>
      </c>
      <c r="BJ243" s="17" t="s">
        <v>83</v>
      </c>
      <c r="BK243" s="150">
        <f t="shared" si="9"/>
        <v>0</v>
      </c>
      <c r="BL243" s="17" t="s">
        <v>288</v>
      </c>
      <c r="BM243" s="149" t="s">
        <v>6839</v>
      </c>
    </row>
    <row r="244" spans="2:65" s="1" customFormat="1" ht="37.9" customHeight="1" x14ac:dyDescent="0.2">
      <c r="B244" s="32"/>
      <c r="C244" s="137" t="s">
        <v>498</v>
      </c>
      <c r="D244" s="137" t="s">
        <v>284</v>
      </c>
      <c r="E244" s="138" t="s">
        <v>6840</v>
      </c>
      <c r="F244" s="139" t="s">
        <v>6841</v>
      </c>
      <c r="G244" s="140" t="s">
        <v>613</v>
      </c>
      <c r="H244" s="141">
        <v>1</v>
      </c>
      <c r="I244" s="142"/>
      <c r="J244" s="143">
        <f t="shared" si="0"/>
        <v>0</v>
      </c>
      <c r="K244" s="144"/>
      <c r="L244" s="32"/>
      <c r="M244" s="145" t="s">
        <v>1</v>
      </c>
      <c r="N244" s="146" t="s">
        <v>41</v>
      </c>
      <c r="P244" s="147">
        <f t="shared" si="1"/>
        <v>0</v>
      </c>
      <c r="Q244" s="147">
        <v>2.8000000000000001E-2</v>
      </c>
      <c r="R244" s="147">
        <f t="shared" si="2"/>
        <v>2.8000000000000001E-2</v>
      </c>
      <c r="S244" s="147">
        <v>0</v>
      </c>
      <c r="T244" s="148">
        <f t="shared" si="3"/>
        <v>0</v>
      </c>
      <c r="AR244" s="149" t="s">
        <v>288</v>
      </c>
      <c r="AT244" s="149" t="s">
        <v>284</v>
      </c>
      <c r="AU244" s="149" t="s">
        <v>85</v>
      </c>
      <c r="AY244" s="17" t="s">
        <v>282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83</v>
      </c>
      <c r="BK244" s="150">
        <f t="shared" si="9"/>
        <v>0</v>
      </c>
      <c r="BL244" s="17" t="s">
        <v>288</v>
      </c>
      <c r="BM244" s="149" t="s">
        <v>6842</v>
      </c>
    </row>
    <row r="245" spans="2:65" s="1" customFormat="1" ht="66.75" customHeight="1" x14ac:dyDescent="0.2">
      <c r="B245" s="32"/>
      <c r="C245" s="137" t="s">
        <v>503</v>
      </c>
      <c r="D245" s="137" t="s">
        <v>284</v>
      </c>
      <c r="E245" s="138" t="s">
        <v>6843</v>
      </c>
      <c r="F245" s="139" t="s">
        <v>6844</v>
      </c>
      <c r="G245" s="140" t="s">
        <v>613</v>
      </c>
      <c r="H245" s="141">
        <v>1</v>
      </c>
      <c r="I245" s="142"/>
      <c r="J245" s="143">
        <f t="shared" si="0"/>
        <v>0</v>
      </c>
      <c r="K245" s="144"/>
      <c r="L245" s="32"/>
      <c r="M245" s="145" t="s">
        <v>1</v>
      </c>
      <c r="N245" s="146" t="s">
        <v>41</v>
      </c>
      <c r="P245" s="147">
        <f t="shared" si="1"/>
        <v>0</v>
      </c>
      <c r="Q245" s="147">
        <v>2.8000000000000001E-2</v>
      </c>
      <c r="R245" s="147">
        <f t="shared" si="2"/>
        <v>2.8000000000000001E-2</v>
      </c>
      <c r="S245" s="147">
        <v>0</v>
      </c>
      <c r="T245" s="148">
        <f t="shared" si="3"/>
        <v>0</v>
      </c>
      <c r="AR245" s="149" t="s">
        <v>288</v>
      </c>
      <c r="AT245" s="149" t="s">
        <v>284</v>
      </c>
      <c r="AU245" s="149" t="s">
        <v>85</v>
      </c>
      <c r="AY245" s="17" t="s">
        <v>282</v>
      </c>
      <c r="BE245" s="150">
        <f t="shared" si="4"/>
        <v>0</v>
      </c>
      <c r="BF245" s="150">
        <f t="shared" si="5"/>
        <v>0</v>
      </c>
      <c r="BG245" s="150">
        <f t="shared" si="6"/>
        <v>0</v>
      </c>
      <c r="BH245" s="150">
        <f t="shared" si="7"/>
        <v>0</v>
      </c>
      <c r="BI245" s="150">
        <f t="shared" si="8"/>
        <v>0</v>
      </c>
      <c r="BJ245" s="17" t="s">
        <v>83</v>
      </c>
      <c r="BK245" s="150">
        <f t="shared" si="9"/>
        <v>0</v>
      </c>
      <c r="BL245" s="17" t="s">
        <v>288</v>
      </c>
      <c r="BM245" s="149" t="s">
        <v>6845</v>
      </c>
    </row>
    <row r="246" spans="2:65" s="1" customFormat="1" ht="76.349999999999994" customHeight="1" x14ac:dyDescent="0.2">
      <c r="B246" s="32"/>
      <c r="C246" s="137" t="s">
        <v>508</v>
      </c>
      <c r="D246" s="137" t="s">
        <v>284</v>
      </c>
      <c r="E246" s="138" t="s">
        <v>6846</v>
      </c>
      <c r="F246" s="139" t="s">
        <v>6847</v>
      </c>
      <c r="G246" s="140" t="s">
        <v>613</v>
      </c>
      <c r="H246" s="141">
        <v>1</v>
      </c>
      <c r="I246" s="142"/>
      <c r="J246" s="143">
        <f t="shared" si="0"/>
        <v>0</v>
      </c>
      <c r="K246" s="144"/>
      <c r="L246" s="32"/>
      <c r="M246" s="145" t="s">
        <v>1</v>
      </c>
      <c r="N246" s="146" t="s">
        <v>41</v>
      </c>
      <c r="P246" s="147">
        <f t="shared" si="1"/>
        <v>0</v>
      </c>
      <c r="Q246" s="147">
        <v>2.8000000000000001E-2</v>
      </c>
      <c r="R246" s="147">
        <f t="shared" si="2"/>
        <v>2.8000000000000001E-2</v>
      </c>
      <c r="S246" s="147">
        <v>0</v>
      </c>
      <c r="T246" s="148">
        <f t="shared" si="3"/>
        <v>0</v>
      </c>
      <c r="AR246" s="149" t="s">
        <v>288</v>
      </c>
      <c r="AT246" s="149" t="s">
        <v>284</v>
      </c>
      <c r="AU246" s="149" t="s">
        <v>85</v>
      </c>
      <c r="AY246" s="17" t="s">
        <v>282</v>
      </c>
      <c r="BE246" s="150">
        <f t="shared" si="4"/>
        <v>0</v>
      </c>
      <c r="BF246" s="150">
        <f t="shared" si="5"/>
        <v>0</v>
      </c>
      <c r="BG246" s="150">
        <f t="shared" si="6"/>
        <v>0</v>
      </c>
      <c r="BH246" s="150">
        <f t="shared" si="7"/>
        <v>0</v>
      </c>
      <c r="BI246" s="150">
        <f t="shared" si="8"/>
        <v>0</v>
      </c>
      <c r="BJ246" s="17" t="s">
        <v>83</v>
      </c>
      <c r="BK246" s="150">
        <f t="shared" si="9"/>
        <v>0</v>
      </c>
      <c r="BL246" s="17" t="s">
        <v>288</v>
      </c>
      <c r="BM246" s="149" t="s">
        <v>6848</v>
      </c>
    </row>
    <row r="247" spans="2:65" s="1" customFormat="1" ht="49.15" customHeight="1" x14ac:dyDescent="0.2">
      <c r="B247" s="32"/>
      <c r="C247" s="137" t="s">
        <v>513</v>
      </c>
      <c r="D247" s="137" t="s">
        <v>284</v>
      </c>
      <c r="E247" s="138" t="s">
        <v>6849</v>
      </c>
      <c r="F247" s="139" t="s">
        <v>6850</v>
      </c>
      <c r="G247" s="140" t="s">
        <v>613</v>
      </c>
      <c r="H247" s="141">
        <v>1</v>
      </c>
      <c r="I247" s="142"/>
      <c r="J247" s="143">
        <f t="shared" si="0"/>
        <v>0</v>
      </c>
      <c r="K247" s="144"/>
      <c r="L247" s="32"/>
      <c r="M247" s="145" t="s">
        <v>1</v>
      </c>
      <c r="N247" s="146" t="s">
        <v>41</v>
      </c>
      <c r="P247" s="147">
        <f t="shared" si="1"/>
        <v>0</v>
      </c>
      <c r="Q247" s="147">
        <v>2.8000000000000001E-2</v>
      </c>
      <c r="R247" s="147">
        <f t="shared" si="2"/>
        <v>2.8000000000000001E-2</v>
      </c>
      <c r="S247" s="147">
        <v>0</v>
      </c>
      <c r="T247" s="148">
        <f t="shared" si="3"/>
        <v>0</v>
      </c>
      <c r="AR247" s="149" t="s">
        <v>288</v>
      </c>
      <c r="AT247" s="149" t="s">
        <v>284</v>
      </c>
      <c r="AU247" s="149" t="s">
        <v>85</v>
      </c>
      <c r="AY247" s="17" t="s">
        <v>282</v>
      </c>
      <c r="BE247" s="150">
        <f t="shared" si="4"/>
        <v>0</v>
      </c>
      <c r="BF247" s="150">
        <f t="shared" si="5"/>
        <v>0</v>
      </c>
      <c r="BG247" s="150">
        <f t="shared" si="6"/>
        <v>0</v>
      </c>
      <c r="BH247" s="150">
        <f t="shared" si="7"/>
        <v>0</v>
      </c>
      <c r="BI247" s="150">
        <f t="shared" si="8"/>
        <v>0</v>
      </c>
      <c r="BJ247" s="17" t="s">
        <v>83</v>
      </c>
      <c r="BK247" s="150">
        <f t="shared" si="9"/>
        <v>0</v>
      </c>
      <c r="BL247" s="17" t="s">
        <v>288</v>
      </c>
      <c r="BM247" s="149" t="s">
        <v>6851</v>
      </c>
    </row>
    <row r="248" spans="2:65" s="1" customFormat="1" ht="24.2" customHeight="1" x14ac:dyDescent="0.2">
      <c r="B248" s="32"/>
      <c r="C248" s="137" t="s">
        <v>518</v>
      </c>
      <c r="D248" s="137" t="s">
        <v>284</v>
      </c>
      <c r="E248" s="138" t="s">
        <v>6852</v>
      </c>
      <c r="F248" s="139" t="s">
        <v>6853</v>
      </c>
      <c r="G248" s="140" t="s">
        <v>613</v>
      </c>
      <c r="H248" s="141">
        <v>2</v>
      </c>
      <c r="I248" s="142"/>
      <c r="J248" s="143">
        <f t="shared" si="0"/>
        <v>0</v>
      </c>
      <c r="K248" s="144"/>
      <c r="L248" s="32"/>
      <c r="M248" s="145" t="s">
        <v>1</v>
      </c>
      <c r="N248" s="146" t="s">
        <v>41</v>
      </c>
      <c r="P248" s="147">
        <f t="shared" si="1"/>
        <v>0</v>
      </c>
      <c r="Q248" s="147">
        <v>2.8000000000000001E-2</v>
      </c>
      <c r="R248" s="147">
        <f t="shared" si="2"/>
        <v>5.6000000000000001E-2</v>
      </c>
      <c r="S248" s="147">
        <v>0</v>
      </c>
      <c r="T248" s="148">
        <f t="shared" si="3"/>
        <v>0</v>
      </c>
      <c r="AR248" s="149" t="s">
        <v>288</v>
      </c>
      <c r="AT248" s="149" t="s">
        <v>284</v>
      </c>
      <c r="AU248" s="149" t="s">
        <v>85</v>
      </c>
      <c r="AY248" s="17" t="s">
        <v>282</v>
      </c>
      <c r="BE248" s="150">
        <f t="shared" si="4"/>
        <v>0</v>
      </c>
      <c r="BF248" s="150">
        <f t="shared" si="5"/>
        <v>0</v>
      </c>
      <c r="BG248" s="150">
        <f t="shared" si="6"/>
        <v>0</v>
      </c>
      <c r="BH248" s="150">
        <f t="shared" si="7"/>
        <v>0</v>
      </c>
      <c r="BI248" s="150">
        <f t="shared" si="8"/>
        <v>0</v>
      </c>
      <c r="BJ248" s="17" t="s">
        <v>83</v>
      </c>
      <c r="BK248" s="150">
        <f t="shared" si="9"/>
        <v>0</v>
      </c>
      <c r="BL248" s="17" t="s">
        <v>288</v>
      </c>
      <c r="BM248" s="149" t="s">
        <v>6854</v>
      </c>
    </row>
    <row r="249" spans="2:65" s="11" customFormat="1" ht="22.9" customHeight="1" x14ac:dyDescent="0.2">
      <c r="B249" s="125"/>
      <c r="D249" s="126" t="s">
        <v>75</v>
      </c>
      <c r="E249" s="135" t="s">
        <v>1425</v>
      </c>
      <c r="F249" s="135" t="s">
        <v>1426</v>
      </c>
      <c r="I249" s="128"/>
      <c r="J249" s="136">
        <f>BK249</f>
        <v>0</v>
      </c>
      <c r="L249" s="125"/>
      <c r="M249" s="130"/>
      <c r="P249" s="131">
        <f>P250</f>
        <v>0</v>
      </c>
      <c r="R249" s="131">
        <f>R250</f>
        <v>0</v>
      </c>
      <c r="T249" s="132">
        <f>T250</f>
        <v>0</v>
      </c>
      <c r="AR249" s="126" t="s">
        <v>83</v>
      </c>
      <c r="AT249" s="133" t="s">
        <v>75</v>
      </c>
      <c r="AU249" s="133" t="s">
        <v>83</v>
      </c>
      <c r="AY249" s="126" t="s">
        <v>282</v>
      </c>
      <c r="BK249" s="134">
        <f>BK250</f>
        <v>0</v>
      </c>
    </row>
    <row r="250" spans="2:65" s="1" customFormat="1" ht="16.5" customHeight="1" x14ac:dyDescent="0.2">
      <c r="B250" s="32"/>
      <c r="C250" s="137" t="s">
        <v>523</v>
      </c>
      <c r="D250" s="137" t="s">
        <v>284</v>
      </c>
      <c r="E250" s="138" t="s">
        <v>6664</v>
      </c>
      <c r="F250" s="139" t="s">
        <v>6665</v>
      </c>
      <c r="G250" s="140" t="s">
        <v>376</v>
      </c>
      <c r="H250" s="141">
        <v>29.324000000000002</v>
      </c>
      <c r="I250" s="142"/>
      <c r="J250" s="143">
        <f>ROUND(I250*H250,2)</f>
        <v>0</v>
      </c>
      <c r="K250" s="144"/>
      <c r="L250" s="32"/>
      <c r="M250" s="193" t="s">
        <v>1</v>
      </c>
      <c r="N250" s="194" t="s">
        <v>41</v>
      </c>
      <c r="O250" s="195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AR250" s="149" t="s">
        <v>288</v>
      </c>
      <c r="AT250" s="149" t="s">
        <v>284</v>
      </c>
      <c r="AU250" s="149" t="s">
        <v>85</v>
      </c>
      <c r="AY250" s="17" t="s">
        <v>282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288</v>
      </c>
      <c r="BM250" s="149" t="s">
        <v>6855</v>
      </c>
    </row>
    <row r="251" spans="2:65" s="1" customFormat="1" ht="6.95" customHeight="1" x14ac:dyDescent="0.2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E2PePa6a0qjZ7pZeUBH+dAbvvrmBlhjaXXvIpJQCWQu3m5nAdr+zVw7fTpGkihgeQWCJl/z7SbrEGZcauYAA0A==" saltValue="GpQSgZPRKH0oq9Yvo0nmKONSwLmC5qPhjDC7DquzCbjquIeFGUDBd+NN5XmKgX5Isnj6KJt4TQsad8GS+CtKew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181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6856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ROUND((SUM(BE120:BE196)),  2)</f>
        <v>0</v>
      </c>
      <c r="I33" s="96">
        <v>0.21</v>
      </c>
      <c r="J33" s="86">
        <f>ROUND(((SUM(BE120:BE196))*I33),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ROUND((SUM(BF120:BF196)),  2)</f>
        <v>0</v>
      </c>
      <c r="I34" s="96">
        <v>0.15</v>
      </c>
      <c r="J34" s="86">
        <f>ROUND(((SUM(BF120:BF196))*I34),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ROUND((SUM(BG120:BG196)),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ROUND((SUM(BH120:BH196)),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ROUND((SUM(BI120:BI196)),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03 - SO 03 - Komunikace a DTÚ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J120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235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 x14ac:dyDescent="0.2">
      <c r="B98" s="112"/>
      <c r="D98" s="113" t="s">
        <v>236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 x14ac:dyDescent="0.2">
      <c r="B99" s="112"/>
      <c r="D99" s="113" t="s">
        <v>240</v>
      </c>
      <c r="E99" s="114"/>
      <c r="F99" s="114"/>
      <c r="G99" s="114"/>
      <c r="H99" s="114"/>
      <c r="I99" s="114"/>
      <c r="J99" s="115">
        <f>J163</f>
        <v>0</v>
      </c>
      <c r="L99" s="112"/>
    </row>
    <row r="100" spans="2:12" s="9" customFormat="1" ht="19.899999999999999" customHeight="1" x14ac:dyDescent="0.2">
      <c r="B100" s="112"/>
      <c r="D100" s="113" t="s">
        <v>242</v>
      </c>
      <c r="E100" s="114"/>
      <c r="F100" s="114"/>
      <c r="G100" s="114"/>
      <c r="H100" s="114"/>
      <c r="I100" s="114"/>
      <c r="J100" s="115">
        <f>J182</f>
        <v>0</v>
      </c>
      <c r="L100" s="112"/>
    </row>
    <row r="101" spans="2:12" s="1" customFormat="1" ht="21.75" customHeight="1" x14ac:dyDescent="0.2">
      <c r="B101" s="32"/>
      <c r="L101" s="32"/>
    </row>
    <row r="102" spans="2:12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 x14ac:dyDescent="0.2">
      <c r="B107" s="32"/>
      <c r="C107" s="21" t="s">
        <v>267</v>
      </c>
      <c r="L107" s="32"/>
    </row>
    <row r="108" spans="2:12" s="1" customFormat="1" ht="6.95" customHeight="1" x14ac:dyDescent="0.2">
      <c r="B108" s="32"/>
      <c r="L108" s="32"/>
    </row>
    <row r="109" spans="2:12" s="1" customFormat="1" ht="12" customHeight="1" x14ac:dyDescent="0.2">
      <c r="B109" s="32"/>
      <c r="C109" s="27" t="s">
        <v>16</v>
      </c>
      <c r="L109" s="32"/>
    </row>
    <row r="110" spans="2:12" s="1" customFormat="1" ht="16.5" customHeight="1" x14ac:dyDescent="0.2">
      <c r="B110" s="32"/>
      <c r="E110" s="254" t="str">
        <f>E7</f>
        <v>MŠ Vokovická</v>
      </c>
      <c r="F110" s="255"/>
      <c r="G110" s="255"/>
      <c r="H110" s="255"/>
      <c r="L110" s="32"/>
    </row>
    <row r="111" spans="2:12" s="1" customFormat="1" ht="12" customHeight="1" x14ac:dyDescent="0.2">
      <c r="B111" s="32"/>
      <c r="C111" s="27" t="s">
        <v>226</v>
      </c>
      <c r="L111" s="32"/>
    </row>
    <row r="112" spans="2:12" s="1" customFormat="1" ht="16.5" customHeight="1" x14ac:dyDescent="0.2">
      <c r="B112" s="32"/>
      <c r="E112" s="231" t="str">
        <f>E9</f>
        <v>03 - SO 03 - Komunikace a DTÚ</v>
      </c>
      <c r="F112" s="253"/>
      <c r="G112" s="253"/>
      <c r="H112" s="253"/>
      <c r="L112" s="32"/>
    </row>
    <row r="113" spans="2:65" s="1" customFormat="1" ht="6.95" customHeight="1" x14ac:dyDescent="0.2">
      <c r="B113" s="32"/>
      <c r="L113" s="32"/>
    </row>
    <row r="114" spans="2:65" s="1" customFormat="1" ht="12" customHeight="1" x14ac:dyDescent="0.2">
      <c r="B114" s="32"/>
      <c r="C114" s="27" t="s">
        <v>20</v>
      </c>
      <c r="F114" s="25" t="str">
        <f>F12</f>
        <v>Vokovice, p.č. 1281/256, 1281/257</v>
      </c>
      <c r="I114" s="27" t="s">
        <v>22</v>
      </c>
      <c r="J114" s="52" t="str">
        <f>IF(J12="","",J12)</f>
        <v>21. 2. 2023</v>
      </c>
      <c r="L114" s="32"/>
    </row>
    <row r="115" spans="2:65" s="1" customFormat="1" ht="6.95" customHeight="1" x14ac:dyDescent="0.2">
      <c r="B115" s="32"/>
      <c r="L115" s="32"/>
    </row>
    <row r="116" spans="2:65" s="1" customFormat="1" ht="25.7" customHeight="1" x14ac:dyDescent="0.2">
      <c r="B116" s="32"/>
      <c r="C116" s="27" t="s">
        <v>24</v>
      </c>
      <c r="F116" s="25" t="str">
        <f>E15</f>
        <v>Městská část Praha 6, Čs. Armády 601/23</v>
      </c>
      <c r="I116" s="27" t="s">
        <v>30</v>
      </c>
      <c r="J116" s="30" t="str">
        <f>E21</f>
        <v>ra15 a.s., ATELIER SEVER s.r.o.</v>
      </c>
      <c r="L116" s="32"/>
    </row>
    <row r="117" spans="2:65" s="1" customFormat="1" ht="15.2" customHeight="1" x14ac:dyDescent="0.2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Ecoten s.r.o.</v>
      </c>
      <c r="L117" s="32"/>
    </row>
    <row r="118" spans="2:65" s="1" customFormat="1" ht="10.35" customHeight="1" x14ac:dyDescent="0.2">
      <c r="B118" s="32"/>
      <c r="L118" s="32"/>
    </row>
    <row r="119" spans="2:65" s="10" customFormat="1" ht="29.25" customHeight="1" x14ac:dyDescent="0.2">
      <c r="B119" s="116"/>
      <c r="C119" s="117" t="s">
        <v>268</v>
      </c>
      <c r="D119" s="118" t="s">
        <v>61</v>
      </c>
      <c r="E119" s="118" t="s">
        <v>57</v>
      </c>
      <c r="F119" s="118" t="s">
        <v>58</v>
      </c>
      <c r="G119" s="118" t="s">
        <v>269</v>
      </c>
      <c r="H119" s="118" t="s">
        <v>270</v>
      </c>
      <c r="I119" s="118" t="s">
        <v>271</v>
      </c>
      <c r="J119" s="119" t="s">
        <v>232</v>
      </c>
      <c r="K119" s="120" t="s">
        <v>272</v>
      </c>
      <c r="L119" s="116"/>
      <c r="M119" s="59" t="s">
        <v>1</v>
      </c>
      <c r="N119" s="60" t="s">
        <v>40</v>
      </c>
      <c r="O119" s="60" t="s">
        <v>273</v>
      </c>
      <c r="P119" s="60" t="s">
        <v>274</v>
      </c>
      <c r="Q119" s="60" t="s">
        <v>275</v>
      </c>
      <c r="R119" s="60" t="s">
        <v>276</v>
      </c>
      <c r="S119" s="60" t="s">
        <v>277</v>
      </c>
      <c r="T119" s="61" t="s">
        <v>278</v>
      </c>
    </row>
    <row r="120" spans="2:65" s="1" customFormat="1" ht="22.9" customHeight="1" x14ac:dyDescent="0.25">
      <c r="B120" s="32"/>
      <c r="C120" s="64" t="s">
        <v>279</v>
      </c>
      <c r="J120" s="121">
        <f>BK120</f>
        <v>0</v>
      </c>
      <c r="L120" s="32"/>
      <c r="M120" s="62"/>
      <c r="N120" s="53"/>
      <c r="O120" s="53"/>
      <c r="P120" s="122">
        <f>P121</f>
        <v>0</v>
      </c>
      <c r="Q120" s="53"/>
      <c r="R120" s="122">
        <f>R121</f>
        <v>0</v>
      </c>
      <c r="S120" s="53"/>
      <c r="T120" s="123">
        <f>T121</f>
        <v>0</v>
      </c>
      <c r="AT120" s="17" t="s">
        <v>75</v>
      </c>
      <c r="AU120" s="17" t="s">
        <v>234</v>
      </c>
      <c r="BK120" s="124">
        <f>BK121</f>
        <v>0</v>
      </c>
    </row>
    <row r="121" spans="2:65" s="11" customFormat="1" ht="25.9" customHeight="1" x14ac:dyDescent="0.2">
      <c r="B121" s="125"/>
      <c r="D121" s="126" t="s">
        <v>75</v>
      </c>
      <c r="E121" s="127" t="s">
        <v>280</v>
      </c>
      <c r="F121" s="127" t="s">
        <v>281</v>
      </c>
      <c r="I121" s="128"/>
      <c r="J121" s="129">
        <f>BK121</f>
        <v>0</v>
      </c>
      <c r="L121" s="125"/>
      <c r="M121" s="130"/>
      <c r="P121" s="131">
        <f>P122+P163+P182</f>
        <v>0</v>
      </c>
      <c r="R121" s="131">
        <f>R122+R163+R182</f>
        <v>0</v>
      </c>
      <c r="T121" s="132">
        <f>T122+T163+T182</f>
        <v>0</v>
      </c>
      <c r="AR121" s="126" t="s">
        <v>83</v>
      </c>
      <c r="AT121" s="133" t="s">
        <v>75</v>
      </c>
      <c r="AU121" s="133" t="s">
        <v>76</v>
      </c>
      <c r="AY121" s="126" t="s">
        <v>282</v>
      </c>
      <c r="BK121" s="134">
        <f>BK122+BK163+BK182</f>
        <v>0</v>
      </c>
    </row>
    <row r="122" spans="2:65" s="11" customFormat="1" ht="22.9" customHeight="1" x14ac:dyDescent="0.2">
      <c r="B122" s="125"/>
      <c r="D122" s="126" t="s">
        <v>75</v>
      </c>
      <c r="E122" s="135" t="s">
        <v>83</v>
      </c>
      <c r="F122" s="135" t="s">
        <v>283</v>
      </c>
      <c r="I122" s="128"/>
      <c r="J122" s="136">
        <f>BK122</f>
        <v>0</v>
      </c>
      <c r="L122" s="125"/>
      <c r="M122" s="130"/>
      <c r="P122" s="131">
        <f>SUM(P123:P162)</f>
        <v>0</v>
      </c>
      <c r="R122" s="131">
        <f>SUM(R123:R162)</f>
        <v>0</v>
      </c>
      <c r="T122" s="132">
        <f>SUM(T123:T162)</f>
        <v>0</v>
      </c>
      <c r="AR122" s="126" t="s">
        <v>83</v>
      </c>
      <c r="AT122" s="133" t="s">
        <v>75</v>
      </c>
      <c r="AU122" s="133" t="s">
        <v>83</v>
      </c>
      <c r="AY122" s="126" t="s">
        <v>282</v>
      </c>
      <c r="BK122" s="134">
        <f>SUM(BK123:BK162)</f>
        <v>0</v>
      </c>
    </row>
    <row r="123" spans="2:65" s="1" customFormat="1" ht="24.2" customHeight="1" x14ac:dyDescent="0.2">
      <c r="B123" s="32"/>
      <c r="C123" s="137" t="s">
        <v>83</v>
      </c>
      <c r="D123" s="137" t="s">
        <v>284</v>
      </c>
      <c r="E123" s="138" t="s">
        <v>6676</v>
      </c>
      <c r="F123" s="139" t="s">
        <v>6677</v>
      </c>
      <c r="G123" s="140" t="s">
        <v>287</v>
      </c>
      <c r="H123" s="141">
        <v>420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288</v>
      </c>
      <c r="AT123" s="149" t="s">
        <v>284</v>
      </c>
      <c r="AU123" s="149" t="s">
        <v>85</v>
      </c>
      <c r="AY123" s="17" t="s">
        <v>282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288</v>
      </c>
      <c r="BM123" s="149" t="s">
        <v>6857</v>
      </c>
    </row>
    <row r="124" spans="2:65" s="12" customFormat="1" x14ac:dyDescent="0.2">
      <c r="B124" s="151"/>
      <c r="D124" s="152" t="s">
        <v>290</v>
      </c>
      <c r="E124" s="153" t="s">
        <v>1</v>
      </c>
      <c r="F124" s="154" t="s">
        <v>2579</v>
      </c>
      <c r="H124" s="155">
        <v>420</v>
      </c>
      <c r="I124" s="156"/>
      <c r="L124" s="151"/>
      <c r="M124" s="157"/>
      <c r="T124" s="158"/>
      <c r="AT124" s="153" t="s">
        <v>290</v>
      </c>
      <c r="AU124" s="153" t="s">
        <v>85</v>
      </c>
      <c r="AV124" s="12" t="s">
        <v>85</v>
      </c>
      <c r="AW124" s="12" t="s">
        <v>32</v>
      </c>
      <c r="AX124" s="12" t="s">
        <v>76</v>
      </c>
      <c r="AY124" s="153" t="s">
        <v>282</v>
      </c>
    </row>
    <row r="125" spans="2:65" s="13" customFormat="1" x14ac:dyDescent="0.2">
      <c r="B125" s="159"/>
      <c r="D125" s="152" t="s">
        <v>290</v>
      </c>
      <c r="E125" s="160" t="s">
        <v>1</v>
      </c>
      <c r="F125" s="161" t="s">
        <v>292</v>
      </c>
      <c r="H125" s="162">
        <v>420</v>
      </c>
      <c r="I125" s="163"/>
      <c r="L125" s="159"/>
      <c r="M125" s="164"/>
      <c r="T125" s="165"/>
      <c r="AT125" s="160" t="s">
        <v>290</v>
      </c>
      <c r="AU125" s="160" t="s">
        <v>85</v>
      </c>
      <c r="AV125" s="13" t="s">
        <v>288</v>
      </c>
      <c r="AW125" s="13" t="s">
        <v>32</v>
      </c>
      <c r="AX125" s="13" t="s">
        <v>83</v>
      </c>
      <c r="AY125" s="160" t="s">
        <v>282</v>
      </c>
    </row>
    <row r="126" spans="2:65" s="1" customFormat="1" ht="33" customHeight="1" x14ac:dyDescent="0.2">
      <c r="B126" s="32"/>
      <c r="C126" s="137" t="s">
        <v>85</v>
      </c>
      <c r="D126" s="137" t="s">
        <v>284</v>
      </c>
      <c r="E126" s="138" t="s">
        <v>293</v>
      </c>
      <c r="F126" s="139" t="s">
        <v>294</v>
      </c>
      <c r="G126" s="140" t="s">
        <v>295</v>
      </c>
      <c r="H126" s="141">
        <v>1180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288</v>
      </c>
      <c r="AT126" s="149" t="s">
        <v>284</v>
      </c>
      <c r="AU126" s="149" t="s">
        <v>85</v>
      </c>
      <c r="AY126" s="17" t="s">
        <v>282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288</v>
      </c>
      <c r="BM126" s="149" t="s">
        <v>6858</v>
      </c>
    </row>
    <row r="127" spans="2:65" s="1" customFormat="1" ht="37.9" customHeight="1" x14ac:dyDescent="0.2">
      <c r="B127" s="32"/>
      <c r="C127" s="137" t="s">
        <v>105</v>
      </c>
      <c r="D127" s="137" t="s">
        <v>284</v>
      </c>
      <c r="E127" s="138" t="s">
        <v>344</v>
      </c>
      <c r="F127" s="139" t="s">
        <v>345</v>
      </c>
      <c r="G127" s="140" t="s">
        <v>295</v>
      </c>
      <c r="H127" s="141">
        <v>481.98099999999999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6859</v>
      </c>
    </row>
    <row r="128" spans="2:65" s="15" customFormat="1" x14ac:dyDescent="0.2">
      <c r="B128" s="173"/>
      <c r="D128" s="152" t="s">
        <v>290</v>
      </c>
      <c r="E128" s="174" t="s">
        <v>1</v>
      </c>
      <c r="F128" s="175" t="s">
        <v>6860</v>
      </c>
      <c r="H128" s="174" t="s">
        <v>1</v>
      </c>
      <c r="I128" s="176"/>
      <c r="L128" s="173"/>
      <c r="M128" s="177"/>
      <c r="T128" s="178"/>
      <c r="AT128" s="174" t="s">
        <v>290</v>
      </c>
      <c r="AU128" s="174" t="s">
        <v>85</v>
      </c>
      <c r="AV128" s="15" t="s">
        <v>83</v>
      </c>
      <c r="AW128" s="15" t="s">
        <v>32</v>
      </c>
      <c r="AX128" s="15" t="s">
        <v>76</v>
      </c>
      <c r="AY128" s="174" t="s">
        <v>282</v>
      </c>
    </row>
    <row r="129" spans="2:65" s="12" customFormat="1" x14ac:dyDescent="0.2">
      <c r="B129" s="151"/>
      <c r="D129" s="152" t="s">
        <v>290</v>
      </c>
      <c r="E129" s="153" t="s">
        <v>1</v>
      </c>
      <c r="F129" s="154" t="s">
        <v>6861</v>
      </c>
      <c r="H129" s="155">
        <v>481.98099999999999</v>
      </c>
      <c r="I129" s="156"/>
      <c r="L129" s="151"/>
      <c r="M129" s="157"/>
      <c r="T129" s="158"/>
      <c r="AT129" s="153" t="s">
        <v>290</v>
      </c>
      <c r="AU129" s="153" t="s">
        <v>85</v>
      </c>
      <c r="AV129" s="12" t="s">
        <v>85</v>
      </c>
      <c r="AW129" s="12" t="s">
        <v>32</v>
      </c>
      <c r="AX129" s="12" t="s">
        <v>76</v>
      </c>
      <c r="AY129" s="153" t="s">
        <v>282</v>
      </c>
    </row>
    <row r="130" spans="2:65" s="13" customFormat="1" x14ac:dyDescent="0.2">
      <c r="B130" s="159"/>
      <c r="D130" s="152" t="s">
        <v>290</v>
      </c>
      <c r="E130" s="160" t="s">
        <v>1</v>
      </c>
      <c r="F130" s="161" t="s">
        <v>292</v>
      </c>
      <c r="H130" s="162">
        <v>481.98099999999999</v>
      </c>
      <c r="I130" s="163"/>
      <c r="L130" s="159"/>
      <c r="M130" s="164"/>
      <c r="T130" s="165"/>
      <c r="AT130" s="160" t="s">
        <v>290</v>
      </c>
      <c r="AU130" s="160" t="s">
        <v>85</v>
      </c>
      <c r="AV130" s="13" t="s">
        <v>288</v>
      </c>
      <c r="AW130" s="13" t="s">
        <v>32</v>
      </c>
      <c r="AX130" s="13" t="s">
        <v>83</v>
      </c>
      <c r="AY130" s="160" t="s">
        <v>282</v>
      </c>
    </row>
    <row r="131" spans="2:65" s="1" customFormat="1" ht="37.9" customHeight="1" x14ac:dyDescent="0.2">
      <c r="B131" s="32"/>
      <c r="C131" s="137" t="s">
        <v>288</v>
      </c>
      <c r="D131" s="137" t="s">
        <v>284</v>
      </c>
      <c r="E131" s="138" t="s">
        <v>351</v>
      </c>
      <c r="F131" s="139" t="s">
        <v>352</v>
      </c>
      <c r="G131" s="140" t="s">
        <v>295</v>
      </c>
      <c r="H131" s="141">
        <v>648.01900000000001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288</v>
      </c>
      <c r="AT131" s="149" t="s">
        <v>284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288</v>
      </c>
      <c r="BM131" s="149" t="s">
        <v>6862</v>
      </c>
    </row>
    <row r="132" spans="2:65" s="12" customFormat="1" x14ac:dyDescent="0.2">
      <c r="B132" s="151"/>
      <c r="D132" s="152" t="s">
        <v>290</v>
      </c>
      <c r="E132" s="153" t="s">
        <v>1</v>
      </c>
      <c r="F132" s="154" t="s">
        <v>6863</v>
      </c>
      <c r="H132" s="155">
        <v>1180</v>
      </c>
      <c r="I132" s="156"/>
      <c r="L132" s="151"/>
      <c r="M132" s="157"/>
      <c r="T132" s="158"/>
      <c r="AT132" s="153" t="s">
        <v>290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282</v>
      </c>
    </row>
    <row r="133" spans="2:65" s="15" customFormat="1" x14ac:dyDescent="0.2">
      <c r="B133" s="173"/>
      <c r="D133" s="152" t="s">
        <v>290</v>
      </c>
      <c r="E133" s="174" t="s">
        <v>1</v>
      </c>
      <c r="F133" s="175" t="s">
        <v>6860</v>
      </c>
      <c r="H133" s="174" t="s">
        <v>1</v>
      </c>
      <c r="I133" s="176"/>
      <c r="L133" s="173"/>
      <c r="M133" s="177"/>
      <c r="T133" s="178"/>
      <c r="AT133" s="174" t="s">
        <v>290</v>
      </c>
      <c r="AU133" s="174" t="s">
        <v>85</v>
      </c>
      <c r="AV133" s="15" t="s">
        <v>83</v>
      </c>
      <c r="AW133" s="15" t="s">
        <v>32</v>
      </c>
      <c r="AX133" s="15" t="s">
        <v>76</v>
      </c>
      <c r="AY133" s="174" t="s">
        <v>282</v>
      </c>
    </row>
    <row r="134" spans="2:65" s="12" customFormat="1" x14ac:dyDescent="0.2">
      <c r="B134" s="151"/>
      <c r="D134" s="152" t="s">
        <v>290</v>
      </c>
      <c r="E134" s="153" t="s">
        <v>1</v>
      </c>
      <c r="F134" s="154" t="s">
        <v>6864</v>
      </c>
      <c r="H134" s="155">
        <v>-481.98099999999999</v>
      </c>
      <c r="I134" s="156"/>
      <c r="L134" s="151"/>
      <c r="M134" s="157"/>
      <c r="T134" s="158"/>
      <c r="AT134" s="153" t="s">
        <v>290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282</v>
      </c>
    </row>
    <row r="135" spans="2:65" s="15" customFormat="1" x14ac:dyDescent="0.2">
      <c r="B135" s="173"/>
      <c r="D135" s="152" t="s">
        <v>290</v>
      </c>
      <c r="E135" s="174" t="s">
        <v>1</v>
      </c>
      <c r="F135" s="175" t="s">
        <v>6865</v>
      </c>
      <c r="H135" s="174" t="s">
        <v>1</v>
      </c>
      <c r="I135" s="176"/>
      <c r="L135" s="173"/>
      <c r="M135" s="177"/>
      <c r="T135" s="178"/>
      <c r="AT135" s="174" t="s">
        <v>290</v>
      </c>
      <c r="AU135" s="174" t="s">
        <v>85</v>
      </c>
      <c r="AV135" s="15" t="s">
        <v>83</v>
      </c>
      <c r="AW135" s="15" t="s">
        <v>32</v>
      </c>
      <c r="AX135" s="15" t="s">
        <v>76</v>
      </c>
      <c r="AY135" s="174" t="s">
        <v>282</v>
      </c>
    </row>
    <row r="136" spans="2:65" s="12" customFormat="1" x14ac:dyDescent="0.2">
      <c r="B136" s="151"/>
      <c r="D136" s="152" t="s">
        <v>290</v>
      </c>
      <c r="E136" s="153" t="s">
        <v>1</v>
      </c>
      <c r="F136" s="154" t="s">
        <v>6866</v>
      </c>
      <c r="H136" s="155">
        <v>-50</v>
      </c>
      <c r="I136" s="156"/>
      <c r="L136" s="151"/>
      <c r="M136" s="157"/>
      <c r="T136" s="158"/>
      <c r="AT136" s="153" t="s">
        <v>290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282</v>
      </c>
    </row>
    <row r="137" spans="2:65" s="13" customFormat="1" x14ac:dyDescent="0.2">
      <c r="B137" s="159"/>
      <c r="D137" s="152" t="s">
        <v>290</v>
      </c>
      <c r="E137" s="160" t="s">
        <v>1</v>
      </c>
      <c r="F137" s="161" t="s">
        <v>292</v>
      </c>
      <c r="H137" s="162">
        <v>648.01900000000001</v>
      </c>
      <c r="I137" s="163"/>
      <c r="L137" s="159"/>
      <c r="M137" s="164"/>
      <c r="T137" s="165"/>
      <c r="AT137" s="160" t="s">
        <v>290</v>
      </c>
      <c r="AU137" s="160" t="s">
        <v>85</v>
      </c>
      <c r="AV137" s="13" t="s">
        <v>288</v>
      </c>
      <c r="AW137" s="13" t="s">
        <v>32</v>
      </c>
      <c r="AX137" s="13" t="s">
        <v>83</v>
      </c>
      <c r="AY137" s="160" t="s">
        <v>282</v>
      </c>
    </row>
    <row r="138" spans="2:65" s="1" customFormat="1" ht="37.9" customHeight="1" x14ac:dyDescent="0.2">
      <c r="B138" s="32"/>
      <c r="C138" s="137" t="s">
        <v>330</v>
      </c>
      <c r="D138" s="137" t="s">
        <v>284</v>
      </c>
      <c r="E138" s="138" t="s">
        <v>6867</v>
      </c>
      <c r="F138" s="139" t="s">
        <v>352</v>
      </c>
      <c r="G138" s="140" t="s">
        <v>295</v>
      </c>
      <c r="H138" s="141">
        <v>126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6868</v>
      </c>
    </row>
    <row r="139" spans="2:65" s="15" customFormat="1" x14ac:dyDescent="0.2">
      <c r="B139" s="173"/>
      <c r="D139" s="152" t="s">
        <v>290</v>
      </c>
      <c r="E139" s="174" t="s">
        <v>1</v>
      </c>
      <c r="F139" s="175" t="s">
        <v>347</v>
      </c>
      <c r="H139" s="174" t="s">
        <v>1</v>
      </c>
      <c r="I139" s="176"/>
      <c r="L139" s="173"/>
      <c r="M139" s="177"/>
      <c r="T139" s="178"/>
      <c r="AT139" s="174" t="s">
        <v>290</v>
      </c>
      <c r="AU139" s="174" t="s">
        <v>85</v>
      </c>
      <c r="AV139" s="15" t="s">
        <v>83</v>
      </c>
      <c r="AW139" s="15" t="s">
        <v>32</v>
      </c>
      <c r="AX139" s="15" t="s">
        <v>76</v>
      </c>
      <c r="AY139" s="174" t="s">
        <v>282</v>
      </c>
    </row>
    <row r="140" spans="2:65" s="12" customFormat="1" x14ac:dyDescent="0.2">
      <c r="B140" s="151"/>
      <c r="D140" s="152" t="s">
        <v>290</v>
      </c>
      <c r="E140" s="153" t="s">
        <v>1</v>
      </c>
      <c r="F140" s="154" t="s">
        <v>6869</v>
      </c>
      <c r="H140" s="155">
        <v>126</v>
      </c>
      <c r="I140" s="156"/>
      <c r="L140" s="151"/>
      <c r="M140" s="157"/>
      <c r="T140" s="158"/>
      <c r="AT140" s="153" t="s">
        <v>290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282</v>
      </c>
    </row>
    <row r="141" spans="2:65" s="14" customFormat="1" x14ac:dyDescent="0.2">
      <c r="B141" s="166"/>
      <c r="D141" s="152" t="s">
        <v>290</v>
      </c>
      <c r="E141" s="167" t="s">
        <v>1</v>
      </c>
      <c r="F141" s="168" t="s">
        <v>306</v>
      </c>
      <c r="H141" s="169">
        <v>126</v>
      </c>
      <c r="I141" s="170"/>
      <c r="L141" s="166"/>
      <c r="M141" s="171"/>
      <c r="T141" s="172"/>
      <c r="AT141" s="167" t="s">
        <v>290</v>
      </c>
      <c r="AU141" s="167" t="s">
        <v>85</v>
      </c>
      <c r="AV141" s="14" t="s">
        <v>105</v>
      </c>
      <c r="AW141" s="14" t="s">
        <v>32</v>
      </c>
      <c r="AX141" s="14" t="s">
        <v>76</v>
      </c>
      <c r="AY141" s="167" t="s">
        <v>282</v>
      </c>
    </row>
    <row r="142" spans="2:65" s="13" customFormat="1" x14ac:dyDescent="0.2">
      <c r="B142" s="159"/>
      <c r="D142" s="152" t="s">
        <v>290</v>
      </c>
      <c r="E142" s="160" t="s">
        <v>1</v>
      </c>
      <c r="F142" s="161" t="s">
        <v>292</v>
      </c>
      <c r="H142" s="162">
        <v>126</v>
      </c>
      <c r="I142" s="163"/>
      <c r="L142" s="159"/>
      <c r="M142" s="164"/>
      <c r="T142" s="165"/>
      <c r="AT142" s="160" t="s">
        <v>290</v>
      </c>
      <c r="AU142" s="160" t="s">
        <v>85</v>
      </c>
      <c r="AV142" s="13" t="s">
        <v>288</v>
      </c>
      <c r="AW142" s="13" t="s">
        <v>32</v>
      </c>
      <c r="AX142" s="13" t="s">
        <v>83</v>
      </c>
      <c r="AY142" s="160" t="s">
        <v>282</v>
      </c>
    </row>
    <row r="143" spans="2:65" s="1" customFormat="1" ht="37.9" customHeight="1" x14ac:dyDescent="0.2">
      <c r="B143" s="32"/>
      <c r="C143" s="137" t="s">
        <v>338</v>
      </c>
      <c r="D143" s="137" t="s">
        <v>284</v>
      </c>
      <c r="E143" s="138" t="s">
        <v>357</v>
      </c>
      <c r="F143" s="139" t="s">
        <v>358</v>
      </c>
      <c r="G143" s="140" t="s">
        <v>295</v>
      </c>
      <c r="H143" s="141">
        <v>19440.57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288</v>
      </c>
      <c r="AT143" s="149" t="s">
        <v>284</v>
      </c>
      <c r="AU143" s="149" t="s">
        <v>85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288</v>
      </c>
      <c r="BM143" s="149" t="s">
        <v>6870</v>
      </c>
    </row>
    <row r="144" spans="2:65" s="12" customFormat="1" x14ac:dyDescent="0.2">
      <c r="B144" s="151"/>
      <c r="D144" s="152" t="s">
        <v>290</v>
      </c>
      <c r="F144" s="154" t="s">
        <v>6871</v>
      </c>
      <c r="H144" s="155">
        <v>19440.57</v>
      </c>
      <c r="I144" s="156"/>
      <c r="L144" s="151"/>
      <c r="M144" s="157"/>
      <c r="T144" s="158"/>
      <c r="AT144" s="153" t="s">
        <v>290</v>
      </c>
      <c r="AU144" s="153" t="s">
        <v>85</v>
      </c>
      <c r="AV144" s="12" t="s">
        <v>85</v>
      </c>
      <c r="AW144" s="12" t="s">
        <v>4</v>
      </c>
      <c r="AX144" s="12" t="s">
        <v>83</v>
      </c>
      <c r="AY144" s="153" t="s">
        <v>282</v>
      </c>
    </row>
    <row r="145" spans="2:65" s="1" customFormat="1" ht="37.9" customHeight="1" x14ac:dyDescent="0.2">
      <c r="B145" s="32"/>
      <c r="C145" s="137" t="s">
        <v>343</v>
      </c>
      <c r="D145" s="137" t="s">
        <v>284</v>
      </c>
      <c r="E145" s="138" t="s">
        <v>6872</v>
      </c>
      <c r="F145" s="139" t="s">
        <v>358</v>
      </c>
      <c r="G145" s="140" t="s">
        <v>295</v>
      </c>
      <c r="H145" s="141">
        <v>3780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6873</v>
      </c>
    </row>
    <row r="146" spans="2:65" s="12" customFormat="1" x14ac:dyDescent="0.2">
      <c r="B146" s="151"/>
      <c r="D146" s="152" t="s">
        <v>290</v>
      </c>
      <c r="F146" s="154" t="s">
        <v>6874</v>
      </c>
      <c r="H146" s="155">
        <v>3780</v>
      </c>
      <c r="I146" s="156"/>
      <c r="L146" s="151"/>
      <c r="M146" s="157"/>
      <c r="T146" s="158"/>
      <c r="AT146" s="153" t="s">
        <v>290</v>
      </c>
      <c r="AU146" s="153" t="s">
        <v>85</v>
      </c>
      <c r="AV146" s="12" t="s">
        <v>85</v>
      </c>
      <c r="AW146" s="12" t="s">
        <v>4</v>
      </c>
      <c r="AX146" s="12" t="s">
        <v>83</v>
      </c>
      <c r="AY146" s="153" t="s">
        <v>282</v>
      </c>
    </row>
    <row r="147" spans="2:65" s="1" customFormat="1" ht="24.2" customHeight="1" x14ac:dyDescent="0.2">
      <c r="B147" s="32"/>
      <c r="C147" s="137" t="s">
        <v>350</v>
      </c>
      <c r="D147" s="137" t="s">
        <v>284</v>
      </c>
      <c r="E147" s="138" t="s">
        <v>6875</v>
      </c>
      <c r="F147" s="139" t="s">
        <v>6876</v>
      </c>
      <c r="G147" s="140" t="s">
        <v>6877</v>
      </c>
      <c r="H147" s="141">
        <v>50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288</v>
      </c>
      <c r="AT147" s="149" t="s">
        <v>284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288</v>
      </c>
      <c r="BM147" s="149" t="s">
        <v>338</v>
      </c>
    </row>
    <row r="148" spans="2:65" s="1" customFormat="1" ht="195" x14ac:dyDescent="0.2">
      <c r="B148" s="32"/>
      <c r="D148" s="152" t="s">
        <v>3804</v>
      </c>
      <c r="F148" s="198" t="s">
        <v>6878</v>
      </c>
      <c r="I148" s="199"/>
      <c r="L148" s="32"/>
      <c r="M148" s="200"/>
      <c r="T148" s="56"/>
      <c r="AT148" s="17" t="s">
        <v>3804</v>
      </c>
      <c r="AU148" s="17" t="s">
        <v>85</v>
      </c>
    </row>
    <row r="149" spans="2:65" s="1" customFormat="1" ht="24.2" customHeight="1" x14ac:dyDescent="0.2">
      <c r="B149" s="32"/>
      <c r="C149" s="137" t="s">
        <v>356</v>
      </c>
      <c r="D149" s="137" t="s">
        <v>284</v>
      </c>
      <c r="E149" s="138" t="s">
        <v>4229</v>
      </c>
      <c r="F149" s="139" t="s">
        <v>4230</v>
      </c>
      <c r="G149" s="140" t="s">
        <v>376</v>
      </c>
      <c r="H149" s="141">
        <v>1082.192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6879</v>
      </c>
    </row>
    <row r="150" spans="2:65" s="12" customFormat="1" x14ac:dyDescent="0.2">
      <c r="B150" s="151"/>
      <c r="D150" s="152" t="s">
        <v>290</v>
      </c>
      <c r="F150" s="154" t="s">
        <v>6880</v>
      </c>
      <c r="H150" s="155">
        <v>1082.192</v>
      </c>
      <c r="I150" s="156"/>
      <c r="L150" s="151"/>
      <c r="M150" s="157"/>
      <c r="T150" s="158"/>
      <c r="AT150" s="153" t="s">
        <v>290</v>
      </c>
      <c r="AU150" s="153" t="s">
        <v>85</v>
      </c>
      <c r="AV150" s="12" t="s">
        <v>85</v>
      </c>
      <c r="AW150" s="12" t="s">
        <v>4</v>
      </c>
      <c r="AX150" s="12" t="s">
        <v>83</v>
      </c>
      <c r="AY150" s="153" t="s">
        <v>282</v>
      </c>
    </row>
    <row r="151" spans="2:65" s="1" customFormat="1" ht="33" customHeight="1" x14ac:dyDescent="0.2">
      <c r="B151" s="32"/>
      <c r="C151" s="137" t="s">
        <v>361</v>
      </c>
      <c r="D151" s="137" t="s">
        <v>284</v>
      </c>
      <c r="E151" s="138" t="s">
        <v>374</v>
      </c>
      <c r="F151" s="139" t="s">
        <v>375</v>
      </c>
      <c r="G151" s="140" t="s">
        <v>376</v>
      </c>
      <c r="H151" s="141">
        <v>210.42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288</v>
      </c>
      <c r="AT151" s="149" t="s">
        <v>284</v>
      </c>
      <c r="AU151" s="149" t="s">
        <v>85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288</v>
      </c>
      <c r="BM151" s="149" t="s">
        <v>6881</v>
      </c>
    </row>
    <row r="152" spans="2:65" s="15" customFormat="1" x14ac:dyDescent="0.2">
      <c r="B152" s="173"/>
      <c r="D152" s="152" t="s">
        <v>290</v>
      </c>
      <c r="E152" s="174" t="s">
        <v>1</v>
      </c>
      <c r="F152" s="175" t="s">
        <v>347</v>
      </c>
      <c r="H152" s="174" t="s">
        <v>1</v>
      </c>
      <c r="I152" s="176"/>
      <c r="L152" s="173"/>
      <c r="M152" s="177"/>
      <c r="T152" s="178"/>
      <c r="AT152" s="174" t="s">
        <v>290</v>
      </c>
      <c r="AU152" s="174" t="s">
        <v>85</v>
      </c>
      <c r="AV152" s="15" t="s">
        <v>83</v>
      </c>
      <c r="AW152" s="15" t="s">
        <v>32</v>
      </c>
      <c r="AX152" s="15" t="s">
        <v>76</v>
      </c>
      <c r="AY152" s="174" t="s">
        <v>282</v>
      </c>
    </row>
    <row r="153" spans="2:65" s="12" customFormat="1" x14ac:dyDescent="0.2">
      <c r="B153" s="151"/>
      <c r="D153" s="152" t="s">
        <v>290</v>
      </c>
      <c r="E153" s="153" t="s">
        <v>1</v>
      </c>
      <c r="F153" s="154" t="s">
        <v>1051</v>
      </c>
      <c r="H153" s="155">
        <v>126</v>
      </c>
      <c r="I153" s="156"/>
      <c r="L153" s="151"/>
      <c r="M153" s="157"/>
      <c r="T153" s="158"/>
      <c r="AT153" s="153" t="s">
        <v>290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282</v>
      </c>
    </row>
    <row r="154" spans="2:65" s="13" customFormat="1" x14ac:dyDescent="0.2">
      <c r="B154" s="159"/>
      <c r="D154" s="152" t="s">
        <v>290</v>
      </c>
      <c r="E154" s="160" t="s">
        <v>1</v>
      </c>
      <c r="F154" s="161" t="s">
        <v>292</v>
      </c>
      <c r="H154" s="162">
        <v>126</v>
      </c>
      <c r="I154" s="163"/>
      <c r="L154" s="159"/>
      <c r="M154" s="164"/>
      <c r="T154" s="165"/>
      <c r="AT154" s="160" t="s">
        <v>290</v>
      </c>
      <c r="AU154" s="160" t="s">
        <v>85</v>
      </c>
      <c r="AV154" s="13" t="s">
        <v>288</v>
      </c>
      <c r="AW154" s="13" t="s">
        <v>32</v>
      </c>
      <c r="AX154" s="13" t="s">
        <v>83</v>
      </c>
      <c r="AY154" s="160" t="s">
        <v>282</v>
      </c>
    </row>
    <row r="155" spans="2:65" s="12" customFormat="1" x14ac:dyDescent="0.2">
      <c r="B155" s="151"/>
      <c r="D155" s="152" t="s">
        <v>290</v>
      </c>
      <c r="F155" s="154" t="s">
        <v>6882</v>
      </c>
      <c r="H155" s="155">
        <v>210.42</v>
      </c>
      <c r="I155" s="156"/>
      <c r="L155" s="151"/>
      <c r="M155" s="157"/>
      <c r="T155" s="158"/>
      <c r="AT155" s="153" t="s">
        <v>290</v>
      </c>
      <c r="AU155" s="153" t="s">
        <v>85</v>
      </c>
      <c r="AV155" s="12" t="s">
        <v>85</v>
      </c>
      <c r="AW155" s="12" t="s">
        <v>4</v>
      </c>
      <c r="AX155" s="12" t="s">
        <v>83</v>
      </c>
      <c r="AY155" s="153" t="s">
        <v>282</v>
      </c>
    </row>
    <row r="156" spans="2:65" s="1" customFormat="1" ht="16.5" customHeight="1" x14ac:dyDescent="0.2">
      <c r="B156" s="32"/>
      <c r="C156" s="137" t="s">
        <v>185</v>
      </c>
      <c r="D156" s="137" t="s">
        <v>284</v>
      </c>
      <c r="E156" s="138" t="s">
        <v>379</v>
      </c>
      <c r="F156" s="139" t="s">
        <v>380</v>
      </c>
      <c r="G156" s="140" t="s">
        <v>295</v>
      </c>
      <c r="H156" s="141">
        <v>648.01900000000001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288</v>
      </c>
      <c r="AT156" s="149" t="s">
        <v>284</v>
      </c>
      <c r="AU156" s="149" t="s">
        <v>85</v>
      </c>
      <c r="AY156" s="17" t="s">
        <v>282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288</v>
      </c>
      <c r="BM156" s="149" t="s">
        <v>6883</v>
      </c>
    </row>
    <row r="157" spans="2:65" s="1" customFormat="1" ht="16.5" customHeight="1" x14ac:dyDescent="0.2">
      <c r="B157" s="32"/>
      <c r="C157" s="137" t="s">
        <v>188</v>
      </c>
      <c r="D157" s="137" t="s">
        <v>284</v>
      </c>
      <c r="E157" s="138" t="s">
        <v>384</v>
      </c>
      <c r="F157" s="139" t="s">
        <v>380</v>
      </c>
      <c r="G157" s="140" t="s">
        <v>295</v>
      </c>
      <c r="H157" s="141">
        <v>126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288</v>
      </c>
      <c r="AT157" s="149" t="s">
        <v>284</v>
      </c>
      <c r="AU157" s="149" t="s">
        <v>85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288</v>
      </c>
      <c r="BM157" s="149" t="s">
        <v>6884</v>
      </c>
    </row>
    <row r="158" spans="2:65" s="15" customFormat="1" x14ac:dyDescent="0.2">
      <c r="B158" s="173"/>
      <c r="D158" s="152" t="s">
        <v>290</v>
      </c>
      <c r="E158" s="174" t="s">
        <v>1</v>
      </c>
      <c r="F158" s="175" t="s">
        <v>347</v>
      </c>
      <c r="H158" s="174" t="s">
        <v>1</v>
      </c>
      <c r="I158" s="176"/>
      <c r="L158" s="173"/>
      <c r="M158" s="177"/>
      <c r="T158" s="178"/>
      <c r="AT158" s="174" t="s">
        <v>290</v>
      </c>
      <c r="AU158" s="174" t="s">
        <v>85</v>
      </c>
      <c r="AV158" s="15" t="s">
        <v>83</v>
      </c>
      <c r="AW158" s="15" t="s">
        <v>32</v>
      </c>
      <c r="AX158" s="15" t="s">
        <v>76</v>
      </c>
      <c r="AY158" s="174" t="s">
        <v>282</v>
      </c>
    </row>
    <row r="159" spans="2:65" s="12" customFormat="1" x14ac:dyDescent="0.2">
      <c r="B159" s="151"/>
      <c r="D159" s="152" t="s">
        <v>290</v>
      </c>
      <c r="E159" s="153" t="s">
        <v>1</v>
      </c>
      <c r="F159" s="154" t="s">
        <v>1051</v>
      </c>
      <c r="H159" s="155">
        <v>126</v>
      </c>
      <c r="I159" s="156"/>
      <c r="L159" s="151"/>
      <c r="M159" s="157"/>
      <c r="T159" s="158"/>
      <c r="AT159" s="153" t="s">
        <v>290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282</v>
      </c>
    </row>
    <row r="160" spans="2:65" s="13" customFormat="1" x14ac:dyDescent="0.2">
      <c r="B160" s="159"/>
      <c r="D160" s="152" t="s">
        <v>290</v>
      </c>
      <c r="E160" s="160" t="s">
        <v>1</v>
      </c>
      <c r="F160" s="161" t="s">
        <v>292</v>
      </c>
      <c r="H160" s="162">
        <v>126</v>
      </c>
      <c r="I160" s="163"/>
      <c r="L160" s="159"/>
      <c r="M160" s="164"/>
      <c r="T160" s="165"/>
      <c r="AT160" s="160" t="s">
        <v>290</v>
      </c>
      <c r="AU160" s="160" t="s">
        <v>85</v>
      </c>
      <c r="AV160" s="13" t="s">
        <v>288</v>
      </c>
      <c r="AW160" s="13" t="s">
        <v>32</v>
      </c>
      <c r="AX160" s="13" t="s">
        <v>83</v>
      </c>
      <c r="AY160" s="160" t="s">
        <v>282</v>
      </c>
    </row>
    <row r="161" spans="2:65" s="1" customFormat="1" ht="21.75" customHeight="1" x14ac:dyDescent="0.2">
      <c r="B161" s="32"/>
      <c r="C161" s="137" t="s">
        <v>191</v>
      </c>
      <c r="D161" s="137" t="s">
        <v>284</v>
      </c>
      <c r="E161" s="138" t="s">
        <v>6885</v>
      </c>
      <c r="F161" s="139" t="s">
        <v>6886</v>
      </c>
      <c r="G161" s="140" t="s">
        <v>6887</v>
      </c>
      <c r="H161" s="141">
        <v>495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288</v>
      </c>
      <c r="AT161" s="149" t="s">
        <v>284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288</v>
      </c>
      <c r="BM161" s="149" t="s">
        <v>350</v>
      </c>
    </row>
    <row r="162" spans="2:65" s="1" customFormat="1" ht="39" x14ac:dyDescent="0.2">
      <c r="B162" s="32"/>
      <c r="D162" s="152" t="s">
        <v>3804</v>
      </c>
      <c r="F162" s="198" t="s">
        <v>6888</v>
      </c>
      <c r="I162" s="199"/>
      <c r="L162" s="32"/>
      <c r="M162" s="200"/>
      <c r="T162" s="56"/>
      <c r="AT162" s="17" t="s">
        <v>3804</v>
      </c>
      <c r="AU162" s="17" t="s">
        <v>85</v>
      </c>
    </row>
    <row r="163" spans="2:65" s="11" customFormat="1" ht="22.9" customHeight="1" x14ac:dyDescent="0.2">
      <c r="B163" s="125"/>
      <c r="D163" s="126" t="s">
        <v>75</v>
      </c>
      <c r="E163" s="135" t="s">
        <v>330</v>
      </c>
      <c r="F163" s="135" t="s">
        <v>991</v>
      </c>
      <c r="I163" s="128"/>
      <c r="J163" s="136">
        <f>BK163</f>
        <v>0</v>
      </c>
      <c r="L163" s="125"/>
      <c r="M163" s="130"/>
      <c r="P163" s="131">
        <f>SUM(P164:P181)</f>
        <v>0</v>
      </c>
      <c r="R163" s="131">
        <f>SUM(R164:R181)</f>
        <v>0</v>
      </c>
      <c r="T163" s="132">
        <f>SUM(T164:T181)</f>
        <v>0</v>
      </c>
      <c r="AR163" s="126" t="s">
        <v>83</v>
      </c>
      <c r="AT163" s="133" t="s">
        <v>75</v>
      </c>
      <c r="AU163" s="133" t="s">
        <v>83</v>
      </c>
      <c r="AY163" s="126" t="s">
        <v>282</v>
      </c>
      <c r="BK163" s="134">
        <f>SUM(BK164:BK181)</f>
        <v>0</v>
      </c>
    </row>
    <row r="164" spans="2:65" s="1" customFormat="1" ht="24.2" customHeight="1" x14ac:dyDescent="0.2">
      <c r="B164" s="32"/>
      <c r="C164" s="137" t="s">
        <v>194</v>
      </c>
      <c r="D164" s="137" t="s">
        <v>284</v>
      </c>
      <c r="E164" s="138" t="s">
        <v>6889</v>
      </c>
      <c r="F164" s="139" t="s">
        <v>6890</v>
      </c>
      <c r="G164" s="140" t="s">
        <v>6887</v>
      </c>
      <c r="H164" s="141">
        <v>810.4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288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288</v>
      </c>
      <c r="BM164" s="149" t="s">
        <v>361</v>
      </c>
    </row>
    <row r="165" spans="2:65" s="1" customFormat="1" ht="58.5" x14ac:dyDescent="0.2">
      <c r="B165" s="32"/>
      <c r="D165" s="152" t="s">
        <v>3804</v>
      </c>
      <c r="F165" s="198" t="s">
        <v>6891</v>
      </c>
      <c r="I165" s="199"/>
      <c r="L165" s="32"/>
      <c r="M165" s="200"/>
      <c r="T165" s="56"/>
      <c r="AT165" s="17" t="s">
        <v>3804</v>
      </c>
      <c r="AU165" s="17" t="s">
        <v>85</v>
      </c>
    </row>
    <row r="166" spans="2:65" s="1" customFormat="1" ht="24.2" customHeight="1" x14ac:dyDescent="0.2">
      <c r="B166" s="32"/>
      <c r="C166" s="137" t="s">
        <v>8</v>
      </c>
      <c r="D166" s="137" t="s">
        <v>284</v>
      </c>
      <c r="E166" s="138" t="s">
        <v>6892</v>
      </c>
      <c r="F166" s="139" t="s">
        <v>6893</v>
      </c>
      <c r="G166" s="140" t="s">
        <v>6887</v>
      </c>
      <c r="H166" s="141">
        <v>77.5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288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288</v>
      </c>
      <c r="BM166" s="149" t="s">
        <v>188</v>
      </c>
    </row>
    <row r="167" spans="2:65" s="1" customFormat="1" ht="48.75" x14ac:dyDescent="0.2">
      <c r="B167" s="32"/>
      <c r="D167" s="152" t="s">
        <v>3804</v>
      </c>
      <c r="F167" s="198" t="s">
        <v>6894</v>
      </c>
      <c r="I167" s="199"/>
      <c r="L167" s="32"/>
      <c r="M167" s="200"/>
      <c r="T167" s="56"/>
      <c r="AT167" s="17" t="s">
        <v>3804</v>
      </c>
      <c r="AU167" s="17" t="s">
        <v>85</v>
      </c>
    </row>
    <row r="168" spans="2:65" s="1" customFormat="1" ht="16.5" customHeight="1" x14ac:dyDescent="0.2">
      <c r="B168" s="32"/>
      <c r="C168" s="137" t="s">
        <v>199</v>
      </c>
      <c r="D168" s="137" t="s">
        <v>284</v>
      </c>
      <c r="E168" s="138" t="s">
        <v>6895</v>
      </c>
      <c r="F168" s="139" t="s">
        <v>6896</v>
      </c>
      <c r="G168" s="140" t="s">
        <v>6887</v>
      </c>
      <c r="H168" s="141">
        <v>390.2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288</v>
      </c>
      <c r="AT168" s="149" t="s">
        <v>284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288</v>
      </c>
      <c r="BM168" s="149" t="s">
        <v>194</v>
      </c>
    </row>
    <row r="169" spans="2:65" s="1" customFormat="1" ht="58.5" x14ac:dyDescent="0.2">
      <c r="B169" s="32"/>
      <c r="D169" s="152" t="s">
        <v>3804</v>
      </c>
      <c r="F169" s="198" t="s">
        <v>6897</v>
      </c>
      <c r="I169" s="199"/>
      <c r="L169" s="32"/>
      <c r="M169" s="200"/>
      <c r="T169" s="56"/>
      <c r="AT169" s="17" t="s">
        <v>3804</v>
      </c>
      <c r="AU169" s="17" t="s">
        <v>85</v>
      </c>
    </row>
    <row r="170" spans="2:65" s="1" customFormat="1" ht="16.5" customHeight="1" x14ac:dyDescent="0.2">
      <c r="B170" s="32"/>
      <c r="C170" s="137" t="s">
        <v>202</v>
      </c>
      <c r="D170" s="137" t="s">
        <v>284</v>
      </c>
      <c r="E170" s="138" t="s">
        <v>6898</v>
      </c>
      <c r="F170" s="139" t="s">
        <v>6899</v>
      </c>
      <c r="G170" s="140" t="s">
        <v>6887</v>
      </c>
      <c r="H170" s="141">
        <v>390.2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288</v>
      </c>
      <c r="AT170" s="149" t="s">
        <v>284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288</v>
      </c>
      <c r="BM170" s="149" t="s">
        <v>199</v>
      </c>
    </row>
    <row r="171" spans="2:65" s="1" customFormat="1" ht="58.5" x14ac:dyDescent="0.2">
      <c r="B171" s="32"/>
      <c r="D171" s="152" t="s">
        <v>3804</v>
      </c>
      <c r="F171" s="198" t="s">
        <v>6897</v>
      </c>
      <c r="I171" s="199"/>
      <c r="L171" s="32"/>
      <c r="M171" s="200"/>
      <c r="T171" s="56"/>
      <c r="AT171" s="17" t="s">
        <v>3804</v>
      </c>
      <c r="AU171" s="17" t="s">
        <v>85</v>
      </c>
    </row>
    <row r="172" spans="2:65" s="1" customFormat="1" ht="24.2" customHeight="1" x14ac:dyDescent="0.2">
      <c r="B172" s="32"/>
      <c r="C172" s="137" t="s">
        <v>205</v>
      </c>
      <c r="D172" s="137" t="s">
        <v>284</v>
      </c>
      <c r="E172" s="138" t="s">
        <v>6900</v>
      </c>
      <c r="F172" s="139" t="s">
        <v>6901</v>
      </c>
      <c r="G172" s="140" t="s">
        <v>6887</v>
      </c>
      <c r="H172" s="141">
        <v>390.2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288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288</v>
      </c>
      <c r="BM172" s="149" t="s">
        <v>205</v>
      </c>
    </row>
    <row r="173" spans="2:65" s="1" customFormat="1" ht="107.25" x14ac:dyDescent="0.2">
      <c r="B173" s="32"/>
      <c r="D173" s="152" t="s">
        <v>3804</v>
      </c>
      <c r="F173" s="198" t="s">
        <v>6902</v>
      </c>
      <c r="I173" s="199"/>
      <c r="L173" s="32"/>
      <c r="M173" s="200"/>
      <c r="T173" s="56"/>
      <c r="AT173" s="17" t="s">
        <v>3804</v>
      </c>
      <c r="AU173" s="17" t="s">
        <v>85</v>
      </c>
    </row>
    <row r="174" spans="2:65" s="1" customFormat="1" ht="24.2" customHeight="1" x14ac:dyDescent="0.2">
      <c r="B174" s="32"/>
      <c r="C174" s="137" t="s">
        <v>416</v>
      </c>
      <c r="D174" s="137" t="s">
        <v>284</v>
      </c>
      <c r="E174" s="138" t="s">
        <v>6903</v>
      </c>
      <c r="F174" s="139" t="s">
        <v>6904</v>
      </c>
      <c r="G174" s="140" t="s">
        <v>6887</v>
      </c>
      <c r="H174" s="141">
        <v>390.2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288</v>
      </c>
      <c r="AT174" s="149" t="s">
        <v>284</v>
      </c>
      <c r="AU174" s="149" t="s">
        <v>85</v>
      </c>
      <c r="AY174" s="17" t="s">
        <v>282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288</v>
      </c>
      <c r="BM174" s="149" t="s">
        <v>208</v>
      </c>
    </row>
    <row r="175" spans="2:65" s="1" customFormat="1" ht="107.25" x14ac:dyDescent="0.2">
      <c r="B175" s="32"/>
      <c r="D175" s="152" t="s">
        <v>3804</v>
      </c>
      <c r="F175" s="198" t="s">
        <v>6902</v>
      </c>
      <c r="I175" s="199"/>
      <c r="L175" s="32"/>
      <c r="M175" s="200"/>
      <c r="T175" s="56"/>
      <c r="AT175" s="17" t="s">
        <v>3804</v>
      </c>
      <c r="AU175" s="17" t="s">
        <v>85</v>
      </c>
    </row>
    <row r="176" spans="2:65" s="1" customFormat="1" ht="24.2" customHeight="1" x14ac:dyDescent="0.2">
      <c r="B176" s="32"/>
      <c r="C176" s="137" t="s">
        <v>208</v>
      </c>
      <c r="D176" s="137" t="s">
        <v>284</v>
      </c>
      <c r="E176" s="138" t="s">
        <v>6905</v>
      </c>
      <c r="F176" s="139" t="s">
        <v>6906</v>
      </c>
      <c r="G176" s="140" t="s">
        <v>6887</v>
      </c>
      <c r="H176" s="141">
        <v>105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288</v>
      </c>
      <c r="AT176" s="149" t="s">
        <v>284</v>
      </c>
      <c r="AU176" s="149" t="s">
        <v>85</v>
      </c>
      <c r="AY176" s="17" t="s">
        <v>282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288</v>
      </c>
      <c r="BM176" s="149" t="s">
        <v>222</v>
      </c>
    </row>
    <row r="177" spans="2:65" s="1" customFormat="1" ht="126.75" x14ac:dyDescent="0.2">
      <c r="B177" s="32"/>
      <c r="D177" s="152" t="s">
        <v>3804</v>
      </c>
      <c r="F177" s="198" t="s">
        <v>6907</v>
      </c>
      <c r="I177" s="199"/>
      <c r="L177" s="32"/>
      <c r="M177" s="200"/>
      <c r="T177" s="56"/>
      <c r="AT177" s="17" t="s">
        <v>3804</v>
      </c>
      <c r="AU177" s="17" t="s">
        <v>85</v>
      </c>
    </row>
    <row r="178" spans="2:65" s="1" customFormat="1" ht="24.2" customHeight="1" x14ac:dyDescent="0.2">
      <c r="B178" s="32"/>
      <c r="C178" s="137" t="s">
        <v>7</v>
      </c>
      <c r="D178" s="137" t="s">
        <v>284</v>
      </c>
      <c r="E178" s="138" t="s">
        <v>6908</v>
      </c>
      <c r="F178" s="139" t="s">
        <v>6909</v>
      </c>
      <c r="G178" s="140" t="s">
        <v>6887</v>
      </c>
      <c r="H178" s="141">
        <v>2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288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288</v>
      </c>
      <c r="BM178" s="149" t="s">
        <v>453</v>
      </c>
    </row>
    <row r="179" spans="2:65" s="1" customFormat="1" ht="126.75" x14ac:dyDescent="0.2">
      <c r="B179" s="32"/>
      <c r="D179" s="152" t="s">
        <v>3804</v>
      </c>
      <c r="F179" s="198" t="s">
        <v>6907</v>
      </c>
      <c r="I179" s="199"/>
      <c r="L179" s="32"/>
      <c r="M179" s="200"/>
      <c r="T179" s="56"/>
      <c r="AT179" s="17" t="s">
        <v>3804</v>
      </c>
      <c r="AU179" s="17" t="s">
        <v>85</v>
      </c>
    </row>
    <row r="180" spans="2:65" s="1" customFormat="1" ht="16.5" customHeight="1" x14ac:dyDescent="0.2">
      <c r="B180" s="32"/>
      <c r="C180" s="137" t="s">
        <v>222</v>
      </c>
      <c r="D180" s="137" t="s">
        <v>284</v>
      </c>
      <c r="E180" s="138" t="s">
        <v>6910</v>
      </c>
      <c r="F180" s="139" t="s">
        <v>6911</v>
      </c>
      <c r="G180" s="140" t="s">
        <v>1020</v>
      </c>
      <c r="H180" s="141">
        <v>23.7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288</v>
      </c>
      <c r="AT180" s="149" t="s">
        <v>284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288</v>
      </c>
      <c r="BM180" s="149" t="s">
        <v>463</v>
      </c>
    </row>
    <row r="181" spans="2:65" s="1" customFormat="1" ht="39" x14ac:dyDescent="0.2">
      <c r="B181" s="32"/>
      <c r="D181" s="152" t="s">
        <v>3804</v>
      </c>
      <c r="F181" s="198" t="s">
        <v>6912</v>
      </c>
      <c r="I181" s="199"/>
      <c r="L181" s="32"/>
      <c r="M181" s="200"/>
      <c r="T181" s="56"/>
      <c r="AT181" s="17" t="s">
        <v>3804</v>
      </c>
      <c r="AU181" s="17" t="s">
        <v>85</v>
      </c>
    </row>
    <row r="182" spans="2:65" s="11" customFormat="1" ht="22.9" customHeight="1" x14ac:dyDescent="0.2">
      <c r="B182" s="125"/>
      <c r="D182" s="126" t="s">
        <v>75</v>
      </c>
      <c r="E182" s="135" t="s">
        <v>356</v>
      </c>
      <c r="F182" s="135" t="s">
        <v>1315</v>
      </c>
      <c r="I182" s="128"/>
      <c r="J182" s="136">
        <f>BK182</f>
        <v>0</v>
      </c>
      <c r="L182" s="125"/>
      <c r="M182" s="130"/>
      <c r="P182" s="131">
        <f>SUM(P183:P196)</f>
        <v>0</v>
      </c>
      <c r="R182" s="131">
        <f>SUM(R183:R196)</f>
        <v>0</v>
      </c>
      <c r="T182" s="132">
        <f>SUM(T183:T196)</f>
        <v>0</v>
      </c>
      <c r="AR182" s="126" t="s">
        <v>83</v>
      </c>
      <c r="AT182" s="133" t="s">
        <v>75</v>
      </c>
      <c r="AU182" s="133" t="s">
        <v>83</v>
      </c>
      <c r="AY182" s="126" t="s">
        <v>282</v>
      </c>
      <c r="BK182" s="134">
        <f>SUM(BK183:BK196)</f>
        <v>0</v>
      </c>
    </row>
    <row r="183" spans="2:65" s="1" customFormat="1" ht="33" customHeight="1" x14ac:dyDescent="0.2">
      <c r="B183" s="32"/>
      <c r="C183" s="137" t="s">
        <v>447</v>
      </c>
      <c r="D183" s="137" t="s">
        <v>284</v>
      </c>
      <c r="E183" s="138" t="s">
        <v>6913</v>
      </c>
      <c r="F183" s="139" t="s">
        <v>6914</v>
      </c>
      <c r="G183" s="140" t="s">
        <v>6915</v>
      </c>
      <c r="H183" s="141">
        <v>1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288</v>
      </c>
      <c r="AT183" s="149" t="s">
        <v>284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288</v>
      </c>
      <c r="BM183" s="149" t="s">
        <v>476</v>
      </c>
    </row>
    <row r="184" spans="2:65" s="1" customFormat="1" ht="39" x14ac:dyDescent="0.2">
      <c r="B184" s="32"/>
      <c r="D184" s="152" t="s">
        <v>3804</v>
      </c>
      <c r="F184" s="198" t="s">
        <v>6916</v>
      </c>
      <c r="I184" s="199"/>
      <c r="L184" s="32"/>
      <c r="M184" s="200"/>
      <c r="T184" s="56"/>
      <c r="AT184" s="17" t="s">
        <v>3804</v>
      </c>
      <c r="AU184" s="17" t="s">
        <v>85</v>
      </c>
    </row>
    <row r="185" spans="2:65" s="1" customFormat="1" ht="33" customHeight="1" x14ac:dyDescent="0.2">
      <c r="B185" s="32"/>
      <c r="C185" s="137" t="s">
        <v>453</v>
      </c>
      <c r="D185" s="137" t="s">
        <v>284</v>
      </c>
      <c r="E185" s="138" t="s">
        <v>6917</v>
      </c>
      <c r="F185" s="139" t="s">
        <v>6918</v>
      </c>
      <c r="G185" s="140" t="s">
        <v>6915</v>
      </c>
      <c r="H185" s="141">
        <v>1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288</v>
      </c>
      <c r="AT185" s="149" t="s">
        <v>284</v>
      </c>
      <c r="AU185" s="149" t="s">
        <v>85</v>
      </c>
      <c r="AY185" s="17" t="s">
        <v>282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288</v>
      </c>
      <c r="BM185" s="149" t="s">
        <v>487</v>
      </c>
    </row>
    <row r="186" spans="2:65" s="1" customFormat="1" ht="39" x14ac:dyDescent="0.2">
      <c r="B186" s="32"/>
      <c r="D186" s="152" t="s">
        <v>3804</v>
      </c>
      <c r="F186" s="198" t="s">
        <v>6919</v>
      </c>
      <c r="I186" s="199"/>
      <c r="L186" s="32"/>
      <c r="M186" s="200"/>
      <c r="T186" s="56"/>
      <c r="AT186" s="17" t="s">
        <v>3804</v>
      </c>
      <c r="AU186" s="17" t="s">
        <v>85</v>
      </c>
    </row>
    <row r="187" spans="2:65" s="1" customFormat="1" ht="16.5" customHeight="1" x14ac:dyDescent="0.2">
      <c r="B187" s="32"/>
      <c r="C187" s="137" t="s">
        <v>459</v>
      </c>
      <c r="D187" s="137" t="s">
        <v>284</v>
      </c>
      <c r="E187" s="138" t="s">
        <v>6920</v>
      </c>
      <c r="F187" s="139" t="s">
        <v>6921</v>
      </c>
      <c r="G187" s="140" t="s">
        <v>6915</v>
      </c>
      <c r="H187" s="141">
        <v>6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288</v>
      </c>
      <c r="AT187" s="149" t="s">
        <v>284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288</v>
      </c>
      <c r="BM187" s="149" t="s">
        <v>498</v>
      </c>
    </row>
    <row r="188" spans="2:65" s="1" customFormat="1" ht="68.25" x14ac:dyDescent="0.2">
      <c r="B188" s="32"/>
      <c r="D188" s="152" t="s">
        <v>3804</v>
      </c>
      <c r="F188" s="198" t="s">
        <v>6922</v>
      </c>
      <c r="I188" s="199"/>
      <c r="L188" s="32"/>
      <c r="M188" s="200"/>
      <c r="T188" s="56"/>
      <c r="AT188" s="17" t="s">
        <v>3804</v>
      </c>
      <c r="AU188" s="17" t="s">
        <v>85</v>
      </c>
    </row>
    <row r="189" spans="2:65" s="1" customFormat="1" ht="24.2" customHeight="1" x14ac:dyDescent="0.2">
      <c r="B189" s="32"/>
      <c r="C189" s="137" t="s">
        <v>463</v>
      </c>
      <c r="D189" s="137" t="s">
        <v>284</v>
      </c>
      <c r="E189" s="138" t="s">
        <v>6923</v>
      </c>
      <c r="F189" s="139" t="s">
        <v>6924</v>
      </c>
      <c r="G189" s="140" t="s">
        <v>1020</v>
      </c>
      <c r="H189" s="141">
        <v>15.5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288</v>
      </c>
      <c r="AT189" s="149" t="s">
        <v>284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288</v>
      </c>
      <c r="BM189" s="149" t="s">
        <v>508</v>
      </c>
    </row>
    <row r="190" spans="2:65" s="1" customFormat="1" ht="48.75" x14ac:dyDescent="0.2">
      <c r="B190" s="32"/>
      <c r="D190" s="152" t="s">
        <v>3804</v>
      </c>
      <c r="F190" s="198" t="s">
        <v>6925</v>
      </c>
      <c r="I190" s="199"/>
      <c r="L190" s="32"/>
      <c r="M190" s="200"/>
      <c r="T190" s="56"/>
      <c r="AT190" s="17" t="s">
        <v>3804</v>
      </c>
      <c r="AU190" s="17" t="s">
        <v>85</v>
      </c>
    </row>
    <row r="191" spans="2:65" s="1" customFormat="1" ht="24.2" customHeight="1" x14ac:dyDescent="0.2">
      <c r="B191" s="32"/>
      <c r="C191" s="137" t="s">
        <v>468</v>
      </c>
      <c r="D191" s="137" t="s">
        <v>284</v>
      </c>
      <c r="E191" s="138" t="s">
        <v>6926</v>
      </c>
      <c r="F191" s="139" t="s">
        <v>6927</v>
      </c>
      <c r="G191" s="140" t="s">
        <v>1020</v>
      </c>
      <c r="H191" s="141">
        <v>35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288</v>
      </c>
      <c r="AT191" s="149" t="s">
        <v>284</v>
      </c>
      <c r="AU191" s="149" t="s">
        <v>85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288</v>
      </c>
      <c r="BM191" s="149" t="s">
        <v>518</v>
      </c>
    </row>
    <row r="192" spans="2:65" s="1" customFormat="1" ht="48.75" x14ac:dyDescent="0.2">
      <c r="B192" s="32"/>
      <c r="D192" s="152" t="s">
        <v>3804</v>
      </c>
      <c r="F192" s="198" t="s">
        <v>6928</v>
      </c>
      <c r="I192" s="199"/>
      <c r="L192" s="32"/>
      <c r="M192" s="200"/>
      <c r="T192" s="56"/>
      <c r="AT192" s="17" t="s">
        <v>3804</v>
      </c>
      <c r="AU192" s="17" t="s">
        <v>85</v>
      </c>
    </row>
    <row r="193" spans="2:65" s="1" customFormat="1" ht="24.2" customHeight="1" x14ac:dyDescent="0.2">
      <c r="B193" s="32"/>
      <c r="C193" s="137" t="s">
        <v>476</v>
      </c>
      <c r="D193" s="137" t="s">
        <v>284</v>
      </c>
      <c r="E193" s="138" t="s">
        <v>6929</v>
      </c>
      <c r="F193" s="139" t="s">
        <v>6930</v>
      </c>
      <c r="G193" s="140" t="s">
        <v>1020</v>
      </c>
      <c r="H193" s="141">
        <v>23.7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288</v>
      </c>
      <c r="AT193" s="149" t="s">
        <v>284</v>
      </c>
      <c r="AU193" s="149" t="s">
        <v>85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288</v>
      </c>
      <c r="BM193" s="149" t="s">
        <v>528</v>
      </c>
    </row>
    <row r="194" spans="2:65" s="1" customFormat="1" ht="39" x14ac:dyDescent="0.2">
      <c r="B194" s="32"/>
      <c r="D194" s="152" t="s">
        <v>3804</v>
      </c>
      <c r="F194" s="198" t="s">
        <v>6931</v>
      </c>
      <c r="I194" s="199"/>
      <c r="L194" s="32"/>
      <c r="M194" s="200"/>
      <c r="T194" s="56"/>
      <c r="AT194" s="17" t="s">
        <v>3804</v>
      </c>
      <c r="AU194" s="17" t="s">
        <v>85</v>
      </c>
    </row>
    <row r="195" spans="2:65" s="1" customFormat="1" ht="24.2" customHeight="1" x14ac:dyDescent="0.2">
      <c r="B195" s="32"/>
      <c r="C195" s="137" t="s">
        <v>482</v>
      </c>
      <c r="D195" s="137" t="s">
        <v>284</v>
      </c>
      <c r="E195" s="138" t="s">
        <v>6932</v>
      </c>
      <c r="F195" s="139" t="s">
        <v>6933</v>
      </c>
      <c r="G195" s="140" t="s">
        <v>1020</v>
      </c>
      <c r="H195" s="141">
        <v>6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288</v>
      </c>
      <c r="AT195" s="149" t="s">
        <v>284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288</v>
      </c>
      <c r="BM195" s="149" t="s">
        <v>545</v>
      </c>
    </row>
    <row r="196" spans="2:65" s="1" customFormat="1" ht="68.25" x14ac:dyDescent="0.2">
      <c r="B196" s="32"/>
      <c r="D196" s="152" t="s">
        <v>3804</v>
      </c>
      <c r="F196" s="198" t="s">
        <v>6934</v>
      </c>
      <c r="I196" s="199"/>
      <c r="L196" s="32"/>
      <c r="M196" s="201"/>
      <c r="N196" s="195"/>
      <c r="O196" s="195"/>
      <c r="P196" s="195"/>
      <c r="Q196" s="195"/>
      <c r="R196" s="195"/>
      <c r="S196" s="195"/>
      <c r="T196" s="202"/>
      <c r="AT196" s="17" t="s">
        <v>3804</v>
      </c>
      <c r="AU196" s="17" t="s">
        <v>85</v>
      </c>
    </row>
    <row r="197" spans="2:65" s="1" customFormat="1" ht="6.95" customHeight="1" x14ac:dyDescent="0.2">
      <c r="B197" s="44"/>
      <c r="C197" s="45"/>
      <c r="D197" s="45"/>
      <c r="E197" s="45"/>
      <c r="F197" s="45"/>
      <c r="G197" s="45"/>
      <c r="H197" s="45"/>
      <c r="I197" s="45"/>
      <c r="J197" s="45"/>
      <c r="K197" s="45"/>
      <c r="L197" s="32"/>
    </row>
  </sheetData>
  <sheetProtection algorithmName="SHA-512" hashValue="HL1quEouhCJm28cLXEHz1/7GDY9Fv+RpxL11VVYUCHvsv3Bwt9ZDy/NLbR797ItEV7KGzRLx97O82GZSx0O8UA==" saltValue="6M1OmZRuX4LqaBH80QWTSdLlCo6OFhzLuqL9KmQ1czapMf+n1FLCCO5C5tN0HJPH1X5zMk7nAfSkXhkX2WaCvw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184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6935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ROUND(J126,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ROUND((SUM(BE126:BE256)),  2)</f>
        <v>0</v>
      </c>
      <c r="I33" s="96">
        <v>0.21</v>
      </c>
      <c r="J33" s="86">
        <f>ROUND(((SUM(BE126:BE256))*I33),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ROUND((SUM(BF126:BF256)),  2)</f>
        <v>0</v>
      </c>
      <c r="I34" s="96">
        <v>0.15</v>
      </c>
      <c r="J34" s="86">
        <f>ROUND(((SUM(BF126:BF256))*I34),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ROUND((SUM(BG126:BG256)),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ROUND((SUM(BH126:BH256)),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ROUND((SUM(BI126:BI256)),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04 - SO 04 - Sadové úpravy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J126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6936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9" customFormat="1" ht="19.899999999999999" customHeight="1" x14ac:dyDescent="0.2">
      <c r="B98" s="112"/>
      <c r="D98" s="113" t="s">
        <v>6937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2:12" s="9" customFormat="1" ht="19.899999999999999" customHeight="1" x14ac:dyDescent="0.2">
      <c r="B99" s="112"/>
      <c r="D99" s="113" t="s">
        <v>6938</v>
      </c>
      <c r="E99" s="114"/>
      <c r="F99" s="114"/>
      <c r="G99" s="114"/>
      <c r="H99" s="114"/>
      <c r="I99" s="114"/>
      <c r="J99" s="115">
        <f>J231</f>
        <v>0</v>
      </c>
      <c r="L99" s="112"/>
    </row>
    <row r="100" spans="2:12" s="9" customFormat="1" ht="19.899999999999999" customHeight="1" x14ac:dyDescent="0.2">
      <c r="B100" s="112"/>
      <c r="D100" s="113" t="s">
        <v>6939</v>
      </c>
      <c r="E100" s="114"/>
      <c r="F100" s="114"/>
      <c r="G100" s="114"/>
      <c r="H100" s="114"/>
      <c r="I100" s="114"/>
      <c r="J100" s="115">
        <f>J237</f>
        <v>0</v>
      </c>
      <c r="L100" s="112"/>
    </row>
    <row r="101" spans="2:12" s="9" customFormat="1" ht="19.899999999999999" customHeight="1" x14ac:dyDescent="0.2">
      <c r="B101" s="112"/>
      <c r="D101" s="113" t="s">
        <v>6940</v>
      </c>
      <c r="E101" s="114"/>
      <c r="F101" s="114"/>
      <c r="G101" s="114"/>
      <c r="H101" s="114"/>
      <c r="I101" s="114"/>
      <c r="J101" s="115">
        <f>J242</f>
        <v>0</v>
      </c>
      <c r="L101" s="112"/>
    </row>
    <row r="102" spans="2:12" s="9" customFormat="1" ht="19.899999999999999" customHeight="1" x14ac:dyDescent="0.2">
      <c r="B102" s="112"/>
      <c r="D102" s="113" t="s">
        <v>6941</v>
      </c>
      <c r="E102" s="114"/>
      <c r="F102" s="114"/>
      <c r="G102" s="114"/>
      <c r="H102" s="114"/>
      <c r="I102" s="114"/>
      <c r="J102" s="115">
        <f>J246</f>
        <v>0</v>
      </c>
      <c r="L102" s="112"/>
    </row>
    <row r="103" spans="2:12" s="8" customFormat="1" ht="24.95" customHeight="1" x14ac:dyDescent="0.2">
      <c r="B103" s="108"/>
      <c r="D103" s="109" t="s">
        <v>6942</v>
      </c>
      <c r="E103" s="110"/>
      <c r="F103" s="110"/>
      <c r="G103" s="110"/>
      <c r="H103" s="110"/>
      <c r="I103" s="110"/>
      <c r="J103" s="111">
        <f>J248</f>
        <v>0</v>
      </c>
      <c r="L103" s="108"/>
    </row>
    <row r="104" spans="2:12" s="9" customFormat="1" ht="19.899999999999999" customHeight="1" x14ac:dyDescent="0.2">
      <c r="B104" s="112"/>
      <c r="D104" s="113" t="s">
        <v>6943</v>
      </c>
      <c r="E104" s="114"/>
      <c r="F104" s="114"/>
      <c r="G104" s="114"/>
      <c r="H104" s="114"/>
      <c r="I104" s="114"/>
      <c r="J104" s="115">
        <f>J249</f>
        <v>0</v>
      </c>
      <c r="L104" s="112"/>
    </row>
    <row r="105" spans="2:12" s="9" customFormat="1" ht="19.899999999999999" customHeight="1" x14ac:dyDescent="0.2">
      <c r="B105" s="112"/>
      <c r="D105" s="113" t="s">
        <v>6944</v>
      </c>
      <c r="E105" s="114"/>
      <c r="F105" s="114"/>
      <c r="G105" s="114"/>
      <c r="H105" s="114"/>
      <c r="I105" s="114"/>
      <c r="J105" s="115">
        <f>J252</f>
        <v>0</v>
      </c>
      <c r="L105" s="112"/>
    </row>
    <row r="106" spans="2:12" s="8" customFormat="1" ht="24.95" customHeight="1" x14ac:dyDescent="0.2">
      <c r="B106" s="108"/>
      <c r="D106" s="109" t="s">
        <v>6945</v>
      </c>
      <c r="E106" s="110"/>
      <c r="F106" s="110"/>
      <c r="G106" s="110"/>
      <c r="H106" s="110"/>
      <c r="I106" s="110"/>
      <c r="J106" s="111">
        <f>J254</f>
        <v>0</v>
      </c>
      <c r="L106" s="108"/>
    </row>
    <row r="107" spans="2:12" s="1" customFormat="1" ht="21.75" customHeight="1" x14ac:dyDescent="0.2">
      <c r="B107" s="32"/>
      <c r="L107" s="32"/>
    </row>
    <row r="108" spans="2:12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267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16.5" customHeight="1" x14ac:dyDescent="0.2">
      <c r="B116" s="32"/>
      <c r="E116" s="254" t="str">
        <f>E7</f>
        <v>MŠ Vokovická</v>
      </c>
      <c r="F116" s="255"/>
      <c r="G116" s="255"/>
      <c r="H116" s="255"/>
      <c r="L116" s="32"/>
    </row>
    <row r="117" spans="2:63" s="1" customFormat="1" ht="12" customHeight="1" x14ac:dyDescent="0.2">
      <c r="B117" s="32"/>
      <c r="C117" s="27" t="s">
        <v>226</v>
      </c>
      <c r="L117" s="32"/>
    </row>
    <row r="118" spans="2:63" s="1" customFormat="1" ht="16.5" customHeight="1" x14ac:dyDescent="0.2">
      <c r="B118" s="32"/>
      <c r="E118" s="231" t="str">
        <f>E9</f>
        <v>04 - SO 04 - Sadové úpravy</v>
      </c>
      <c r="F118" s="253"/>
      <c r="G118" s="253"/>
      <c r="H118" s="253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F12</f>
        <v>Vokovice, p.č. 1281/256, 1281/257</v>
      </c>
      <c r="I120" s="27" t="s">
        <v>22</v>
      </c>
      <c r="J120" s="52" t="str">
        <f>IF(J12="","",J12)</f>
        <v>21. 2. 2023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25.7" customHeight="1" x14ac:dyDescent="0.2">
      <c r="B122" s="32"/>
      <c r="C122" s="27" t="s">
        <v>24</v>
      </c>
      <c r="F122" s="25" t="str">
        <f>E15</f>
        <v>Městská část Praha 6, Čs. Armády 601/23</v>
      </c>
      <c r="I122" s="27" t="s">
        <v>30</v>
      </c>
      <c r="J122" s="30" t="str">
        <f>E21</f>
        <v>ra15 a.s., ATELIER SEVER s.r.o.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Ecoten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6"/>
      <c r="C125" s="117" t="s">
        <v>268</v>
      </c>
      <c r="D125" s="118" t="s">
        <v>61</v>
      </c>
      <c r="E125" s="118" t="s">
        <v>57</v>
      </c>
      <c r="F125" s="118" t="s">
        <v>58</v>
      </c>
      <c r="G125" s="118" t="s">
        <v>269</v>
      </c>
      <c r="H125" s="118" t="s">
        <v>270</v>
      </c>
      <c r="I125" s="118" t="s">
        <v>271</v>
      </c>
      <c r="J125" s="119" t="s">
        <v>232</v>
      </c>
      <c r="K125" s="120" t="s">
        <v>272</v>
      </c>
      <c r="L125" s="116"/>
      <c r="M125" s="59" t="s">
        <v>1</v>
      </c>
      <c r="N125" s="60" t="s">
        <v>40</v>
      </c>
      <c r="O125" s="60" t="s">
        <v>273</v>
      </c>
      <c r="P125" s="60" t="s">
        <v>274</v>
      </c>
      <c r="Q125" s="60" t="s">
        <v>275</v>
      </c>
      <c r="R125" s="60" t="s">
        <v>276</v>
      </c>
      <c r="S125" s="60" t="s">
        <v>277</v>
      </c>
      <c r="T125" s="61" t="s">
        <v>278</v>
      </c>
    </row>
    <row r="126" spans="2:63" s="1" customFormat="1" ht="22.9" customHeight="1" x14ac:dyDescent="0.25">
      <c r="B126" s="32"/>
      <c r="C126" s="64" t="s">
        <v>279</v>
      </c>
      <c r="J126" s="121">
        <f>BK126</f>
        <v>0</v>
      </c>
      <c r="L126" s="32"/>
      <c r="M126" s="62"/>
      <c r="N126" s="53"/>
      <c r="O126" s="53"/>
      <c r="P126" s="122">
        <f>P127+P248+P254</f>
        <v>0</v>
      </c>
      <c r="Q126" s="53"/>
      <c r="R126" s="122">
        <f>R127+R248+R254</f>
        <v>0</v>
      </c>
      <c r="S126" s="53"/>
      <c r="T126" s="123">
        <f>T127+T248+T254</f>
        <v>0</v>
      </c>
      <c r="AT126" s="17" t="s">
        <v>75</v>
      </c>
      <c r="AU126" s="17" t="s">
        <v>234</v>
      </c>
      <c r="BK126" s="124">
        <f>BK127+BK248+BK254</f>
        <v>0</v>
      </c>
    </row>
    <row r="127" spans="2:63" s="11" customFormat="1" ht="25.9" customHeight="1" x14ac:dyDescent="0.2">
      <c r="B127" s="125"/>
      <c r="D127" s="126" t="s">
        <v>75</v>
      </c>
      <c r="E127" s="127" t="s">
        <v>280</v>
      </c>
      <c r="F127" s="127" t="s">
        <v>6946</v>
      </c>
      <c r="I127" s="128"/>
      <c r="J127" s="129">
        <f>BK127</f>
        <v>0</v>
      </c>
      <c r="L127" s="125"/>
      <c r="M127" s="130"/>
      <c r="P127" s="131">
        <f>P128+P231+P237+P242+P246</f>
        <v>0</v>
      </c>
      <c r="R127" s="131">
        <f>R128+R231+R237+R242+R246</f>
        <v>0</v>
      </c>
      <c r="T127" s="132">
        <f>T128+T231+T237+T242+T246</f>
        <v>0</v>
      </c>
      <c r="AR127" s="126" t="s">
        <v>83</v>
      </c>
      <c r="AT127" s="133" t="s">
        <v>75</v>
      </c>
      <c r="AU127" s="133" t="s">
        <v>76</v>
      </c>
      <c r="AY127" s="126" t="s">
        <v>282</v>
      </c>
      <c r="BK127" s="134">
        <f>BK128+BK231+BK237+BK242+BK246</f>
        <v>0</v>
      </c>
    </row>
    <row r="128" spans="2:63" s="11" customFormat="1" ht="22.9" customHeight="1" x14ac:dyDescent="0.2">
      <c r="B128" s="125"/>
      <c r="D128" s="126" t="s">
        <v>75</v>
      </c>
      <c r="E128" s="135" t="s">
        <v>83</v>
      </c>
      <c r="F128" s="135" t="s">
        <v>6947</v>
      </c>
      <c r="I128" s="128"/>
      <c r="J128" s="136">
        <f>BK128</f>
        <v>0</v>
      </c>
      <c r="L128" s="125"/>
      <c r="M128" s="130"/>
      <c r="P128" s="131">
        <f>SUM(P129:P230)</f>
        <v>0</v>
      </c>
      <c r="R128" s="131">
        <f>SUM(R129:R230)</f>
        <v>0</v>
      </c>
      <c r="T128" s="132">
        <f>SUM(T129:T230)</f>
        <v>0</v>
      </c>
      <c r="AR128" s="126" t="s">
        <v>83</v>
      </c>
      <c r="AT128" s="133" t="s">
        <v>75</v>
      </c>
      <c r="AU128" s="133" t="s">
        <v>83</v>
      </c>
      <c r="AY128" s="126" t="s">
        <v>282</v>
      </c>
      <c r="BK128" s="134">
        <f>SUM(BK129:BK230)</f>
        <v>0</v>
      </c>
    </row>
    <row r="129" spans="2:65" s="1" customFormat="1" ht="33" customHeight="1" x14ac:dyDescent="0.2">
      <c r="B129" s="32"/>
      <c r="C129" s="137" t="s">
        <v>83</v>
      </c>
      <c r="D129" s="137" t="s">
        <v>284</v>
      </c>
      <c r="E129" s="138" t="s">
        <v>6948</v>
      </c>
      <c r="F129" s="139" t="s">
        <v>6949</v>
      </c>
      <c r="G129" s="140" t="s">
        <v>287</v>
      </c>
      <c r="H129" s="141">
        <v>470</v>
      </c>
      <c r="I129" s="142"/>
      <c r="J129" s="143">
        <f t="shared" ref="J129:J160" si="0">ROUND(I129*H129,2)</f>
        <v>0</v>
      </c>
      <c r="K129" s="144"/>
      <c r="L129" s="32"/>
      <c r="M129" s="145" t="s">
        <v>1</v>
      </c>
      <c r="N129" s="146" t="s">
        <v>41</v>
      </c>
      <c r="P129" s="147">
        <f t="shared" ref="P129:P160" si="1">O129*H129</f>
        <v>0</v>
      </c>
      <c r="Q129" s="147">
        <v>0</v>
      </c>
      <c r="R129" s="147">
        <f t="shared" ref="R129:R160" si="2">Q129*H129</f>
        <v>0</v>
      </c>
      <c r="S129" s="147">
        <v>0</v>
      </c>
      <c r="T129" s="148">
        <f t="shared" ref="T129:T160" si="3">S129*H129</f>
        <v>0</v>
      </c>
      <c r="AR129" s="149" t="s">
        <v>288</v>
      </c>
      <c r="AT129" s="149" t="s">
        <v>284</v>
      </c>
      <c r="AU129" s="149" t="s">
        <v>85</v>
      </c>
      <c r="AY129" s="17" t="s">
        <v>282</v>
      </c>
      <c r="BE129" s="150">
        <f t="shared" ref="BE129:BE160" si="4">IF(N129="základní",J129,0)</f>
        <v>0</v>
      </c>
      <c r="BF129" s="150">
        <f t="shared" ref="BF129:BF160" si="5">IF(N129="snížená",J129,0)</f>
        <v>0</v>
      </c>
      <c r="BG129" s="150">
        <f t="shared" ref="BG129:BG160" si="6">IF(N129="zákl. přenesená",J129,0)</f>
        <v>0</v>
      </c>
      <c r="BH129" s="150">
        <f t="shared" ref="BH129:BH160" si="7">IF(N129="sníž. přenesená",J129,0)</f>
        <v>0</v>
      </c>
      <c r="BI129" s="150">
        <f t="shared" ref="BI129:BI160" si="8">IF(N129="nulová",J129,0)</f>
        <v>0</v>
      </c>
      <c r="BJ129" s="17" t="s">
        <v>83</v>
      </c>
      <c r="BK129" s="150">
        <f t="shared" ref="BK129:BK160" si="9">ROUND(I129*H129,2)</f>
        <v>0</v>
      </c>
      <c r="BL129" s="17" t="s">
        <v>288</v>
      </c>
      <c r="BM129" s="149" t="s">
        <v>85</v>
      </c>
    </row>
    <row r="130" spans="2:65" s="1" customFormat="1" ht="24.2" customHeight="1" x14ac:dyDescent="0.2">
      <c r="B130" s="32"/>
      <c r="C130" s="137" t="s">
        <v>85</v>
      </c>
      <c r="D130" s="137" t="s">
        <v>284</v>
      </c>
      <c r="E130" s="138" t="s">
        <v>6950</v>
      </c>
      <c r="F130" s="139" t="s">
        <v>6951</v>
      </c>
      <c r="G130" s="140" t="s">
        <v>287</v>
      </c>
      <c r="H130" s="141">
        <v>1836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288</v>
      </c>
      <c r="AT130" s="149" t="s">
        <v>284</v>
      </c>
      <c r="AU130" s="149" t="s">
        <v>85</v>
      </c>
      <c r="AY130" s="17" t="s">
        <v>282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288</v>
      </c>
      <c r="BM130" s="149" t="s">
        <v>288</v>
      </c>
    </row>
    <row r="131" spans="2:65" s="1" customFormat="1" ht="24.2" customHeight="1" x14ac:dyDescent="0.2">
      <c r="B131" s="32"/>
      <c r="C131" s="137" t="s">
        <v>105</v>
      </c>
      <c r="D131" s="137" t="s">
        <v>284</v>
      </c>
      <c r="E131" s="138" t="s">
        <v>6952</v>
      </c>
      <c r="F131" s="139" t="s">
        <v>6953</v>
      </c>
      <c r="G131" s="140" t="s">
        <v>287</v>
      </c>
      <c r="H131" s="141">
        <v>470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288</v>
      </c>
      <c r="AT131" s="149" t="s">
        <v>284</v>
      </c>
      <c r="AU131" s="149" t="s">
        <v>85</v>
      </c>
      <c r="AY131" s="17" t="s">
        <v>282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288</v>
      </c>
      <c r="BM131" s="149" t="s">
        <v>338</v>
      </c>
    </row>
    <row r="132" spans="2:65" s="1" customFormat="1" ht="33" customHeight="1" x14ac:dyDescent="0.2">
      <c r="B132" s="32"/>
      <c r="C132" s="137" t="s">
        <v>288</v>
      </c>
      <c r="D132" s="137" t="s">
        <v>284</v>
      </c>
      <c r="E132" s="138" t="s">
        <v>6954</v>
      </c>
      <c r="F132" s="139" t="s">
        <v>6955</v>
      </c>
      <c r="G132" s="140" t="s">
        <v>613</v>
      </c>
      <c r="H132" s="141">
        <v>12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288</v>
      </c>
      <c r="AT132" s="149" t="s">
        <v>284</v>
      </c>
      <c r="AU132" s="149" t="s">
        <v>85</v>
      </c>
      <c r="AY132" s="17" t="s">
        <v>282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288</v>
      </c>
      <c r="BM132" s="149" t="s">
        <v>205</v>
      </c>
    </row>
    <row r="133" spans="2:65" s="1" customFormat="1" ht="33" customHeight="1" x14ac:dyDescent="0.2">
      <c r="B133" s="32"/>
      <c r="C133" s="137" t="s">
        <v>330</v>
      </c>
      <c r="D133" s="137" t="s">
        <v>284</v>
      </c>
      <c r="E133" s="138" t="s">
        <v>6956</v>
      </c>
      <c r="F133" s="139" t="s">
        <v>6957</v>
      </c>
      <c r="G133" s="140" t="s">
        <v>613</v>
      </c>
      <c r="H133" s="141">
        <v>5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288</v>
      </c>
      <c r="AT133" s="149" t="s">
        <v>284</v>
      </c>
      <c r="AU133" s="149" t="s">
        <v>85</v>
      </c>
      <c r="AY133" s="17" t="s">
        <v>282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288</v>
      </c>
      <c r="BM133" s="149" t="s">
        <v>208</v>
      </c>
    </row>
    <row r="134" spans="2:65" s="1" customFormat="1" ht="33" customHeight="1" x14ac:dyDescent="0.2">
      <c r="B134" s="32"/>
      <c r="C134" s="137" t="s">
        <v>338</v>
      </c>
      <c r="D134" s="137" t="s">
        <v>284</v>
      </c>
      <c r="E134" s="138" t="s">
        <v>6958</v>
      </c>
      <c r="F134" s="139" t="s">
        <v>6959</v>
      </c>
      <c r="G134" s="140" t="s">
        <v>613</v>
      </c>
      <c r="H134" s="141">
        <v>2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288</v>
      </c>
      <c r="AT134" s="149" t="s">
        <v>284</v>
      </c>
      <c r="AU134" s="149" t="s">
        <v>85</v>
      </c>
      <c r="AY134" s="17" t="s">
        <v>282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288</v>
      </c>
      <c r="BM134" s="149" t="s">
        <v>222</v>
      </c>
    </row>
    <row r="135" spans="2:65" s="1" customFormat="1" ht="24.2" customHeight="1" x14ac:dyDescent="0.2">
      <c r="B135" s="32"/>
      <c r="C135" s="137" t="s">
        <v>343</v>
      </c>
      <c r="D135" s="137" t="s">
        <v>284</v>
      </c>
      <c r="E135" s="138" t="s">
        <v>6960</v>
      </c>
      <c r="F135" s="139" t="s">
        <v>6961</v>
      </c>
      <c r="G135" s="140" t="s">
        <v>287</v>
      </c>
      <c r="H135" s="141">
        <v>460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288</v>
      </c>
      <c r="AT135" s="149" t="s">
        <v>284</v>
      </c>
      <c r="AU135" s="149" t="s">
        <v>85</v>
      </c>
      <c r="AY135" s="17" t="s">
        <v>282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288</v>
      </c>
      <c r="BM135" s="149" t="s">
        <v>453</v>
      </c>
    </row>
    <row r="136" spans="2:65" s="1" customFormat="1" ht="16.5" customHeight="1" x14ac:dyDescent="0.2">
      <c r="B136" s="32"/>
      <c r="C136" s="179" t="s">
        <v>350</v>
      </c>
      <c r="D136" s="179" t="s">
        <v>1020</v>
      </c>
      <c r="E136" s="180" t="s">
        <v>6962</v>
      </c>
      <c r="F136" s="181" t="s">
        <v>6963</v>
      </c>
      <c r="G136" s="182" t="s">
        <v>287</v>
      </c>
      <c r="H136" s="183">
        <v>500</v>
      </c>
      <c r="I136" s="184"/>
      <c r="J136" s="185">
        <f t="shared" si="0"/>
        <v>0</v>
      </c>
      <c r="K136" s="186"/>
      <c r="L136" s="187"/>
      <c r="M136" s="188" t="s">
        <v>1</v>
      </c>
      <c r="N136" s="189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350</v>
      </c>
      <c r="AT136" s="149" t="s">
        <v>1020</v>
      </c>
      <c r="AU136" s="149" t="s">
        <v>85</v>
      </c>
      <c r="AY136" s="17" t="s">
        <v>282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288</v>
      </c>
      <c r="BM136" s="149" t="s">
        <v>463</v>
      </c>
    </row>
    <row r="137" spans="2:65" s="1" customFormat="1" ht="37.9" customHeight="1" x14ac:dyDescent="0.2">
      <c r="B137" s="32"/>
      <c r="C137" s="137" t="s">
        <v>356</v>
      </c>
      <c r="D137" s="137" t="s">
        <v>284</v>
      </c>
      <c r="E137" s="138" t="s">
        <v>6964</v>
      </c>
      <c r="F137" s="139" t="s">
        <v>6965</v>
      </c>
      <c r="G137" s="140" t="s">
        <v>287</v>
      </c>
      <c r="H137" s="141">
        <v>470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288</v>
      </c>
      <c r="AT137" s="149" t="s">
        <v>284</v>
      </c>
      <c r="AU137" s="149" t="s">
        <v>85</v>
      </c>
      <c r="AY137" s="17" t="s">
        <v>282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288</v>
      </c>
      <c r="BM137" s="149" t="s">
        <v>476</v>
      </c>
    </row>
    <row r="138" spans="2:65" s="1" customFormat="1" ht="33" customHeight="1" x14ac:dyDescent="0.2">
      <c r="B138" s="32"/>
      <c r="C138" s="137" t="s">
        <v>361</v>
      </c>
      <c r="D138" s="137" t="s">
        <v>284</v>
      </c>
      <c r="E138" s="138" t="s">
        <v>6966</v>
      </c>
      <c r="F138" s="139" t="s">
        <v>6967</v>
      </c>
      <c r="G138" s="140" t="s">
        <v>287</v>
      </c>
      <c r="H138" s="141">
        <v>133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288</v>
      </c>
      <c r="BM138" s="149" t="s">
        <v>487</v>
      </c>
    </row>
    <row r="139" spans="2:65" s="1" customFormat="1" ht="33" customHeight="1" x14ac:dyDescent="0.2">
      <c r="B139" s="32"/>
      <c r="C139" s="137" t="s">
        <v>185</v>
      </c>
      <c r="D139" s="137" t="s">
        <v>284</v>
      </c>
      <c r="E139" s="138" t="s">
        <v>6968</v>
      </c>
      <c r="F139" s="139" t="s">
        <v>6969</v>
      </c>
      <c r="G139" s="140" t="s">
        <v>287</v>
      </c>
      <c r="H139" s="141">
        <v>470</v>
      </c>
      <c r="I139" s="142"/>
      <c r="J139" s="143">
        <f t="shared" si="0"/>
        <v>0</v>
      </c>
      <c r="K139" s="144"/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288</v>
      </c>
      <c r="AT139" s="149" t="s">
        <v>284</v>
      </c>
      <c r="AU139" s="149" t="s">
        <v>85</v>
      </c>
      <c r="AY139" s="17" t="s">
        <v>282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288</v>
      </c>
      <c r="BM139" s="149" t="s">
        <v>498</v>
      </c>
    </row>
    <row r="140" spans="2:65" s="1" customFormat="1" ht="24.2" customHeight="1" x14ac:dyDescent="0.2">
      <c r="B140" s="32"/>
      <c r="C140" s="137" t="s">
        <v>188</v>
      </c>
      <c r="D140" s="137" t="s">
        <v>284</v>
      </c>
      <c r="E140" s="138" t="s">
        <v>6970</v>
      </c>
      <c r="F140" s="139" t="s">
        <v>6971</v>
      </c>
      <c r="G140" s="140" t="s">
        <v>287</v>
      </c>
      <c r="H140" s="141">
        <v>470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288</v>
      </c>
      <c r="AT140" s="149" t="s">
        <v>284</v>
      </c>
      <c r="AU140" s="149" t="s">
        <v>85</v>
      </c>
      <c r="AY140" s="17" t="s">
        <v>282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288</v>
      </c>
      <c r="BM140" s="149" t="s">
        <v>508</v>
      </c>
    </row>
    <row r="141" spans="2:65" s="1" customFormat="1" ht="16.5" customHeight="1" x14ac:dyDescent="0.2">
      <c r="B141" s="32"/>
      <c r="C141" s="179" t="s">
        <v>191</v>
      </c>
      <c r="D141" s="179" t="s">
        <v>1020</v>
      </c>
      <c r="E141" s="180" t="s">
        <v>6972</v>
      </c>
      <c r="F141" s="181" t="s">
        <v>6973</v>
      </c>
      <c r="G141" s="182" t="s">
        <v>2987</v>
      </c>
      <c r="H141" s="183">
        <v>11.8</v>
      </c>
      <c r="I141" s="184"/>
      <c r="J141" s="185">
        <f t="shared" si="0"/>
        <v>0</v>
      </c>
      <c r="K141" s="186"/>
      <c r="L141" s="187"/>
      <c r="M141" s="188" t="s">
        <v>1</v>
      </c>
      <c r="N141" s="189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350</v>
      </c>
      <c r="AT141" s="149" t="s">
        <v>1020</v>
      </c>
      <c r="AU141" s="149" t="s">
        <v>85</v>
      </c>
      <c r="AY141" s="17" t="s">
        <v>282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288</v>
      </c>
      <c r="BM141" s="149" t="s">
        <v>518</v>
      </c>
    </row>
    <row r="142" spans="2:65" s="1" customFormat="1" ht="24.2" customHeight="1" x14ac:dyDescent="0.2">
      <c r="B142" s="32"/>
      <c r="C142" s="179" t="s">
        <v>194</v>
      </c>
      <c r="D142" s="179" t="s">
        <v>1020</v>
      </c>
      <c r="E142" s="180" t="s">
        <v>6974</v>
      </c>
      <c r="F142" s="181" t="s">
        <v>6975</v>
      </c>
      <c r="G142" s="182" t="s">
        <v>2987</v>
      </c>
      <c r="H142" s="183">
        <v>0.6</v>
      </c>
      <c r="I142" s="184"/>
      <c r="J142" s="185">
        <f t="shared" si="0"/>
        <v>0</v>
      </c>
      <c r="K142" s="186"/>
      <c r="L142" s="187"/>
      <c r="M142" s="188" t="s">
        <v>1</v>
      </c>
      <c r="N142" s="189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350</v>
      </c>
      <c r="AT142" s="149" t="s">
        <v>1020</v>
      </c>
      <c r="AU142" s="149" t="s">
        <v>85</v>
      </c>
      <c r="AY142" s="17" t="s">
        <v>282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288</v>
      </c>
      <c r="BM142" s="149" t="s">
        <v>528</v>
      </c>
    </row>
    <row r="143" spans="2:65" s="1" customFormat="1" ht="24.2" customHeight="1" x14ac:dyDescent="0.2">
      <c r="B143" s="32"/>
      <c r="C143" s="179" t="s">
        <v>8</v>
      </c>
      <c r="D143" s="179" t="s">
        <v>1020</v>
      </c>
      <c r="E143" s="180" t="s">
        <v>6976</v>
      </c>
      <c r="F143" s="181" t="s">
        <v>6977</v>
      </c>
      <c r="G143" s="182" t="s">
        <v>2987</v>
      </c>
      <c r="H143" s="183">
        <v>1.8</v>
      </c>
      <c r="I143" s="184"/>
      <c r="J143" s="185">
        <f t="shared" si="0"/>
        <v>0</v>
      </c>
      <c r="K143" s="186"/>
      <c r="L143" s="187"/>
      <c r="M143" s="188" t="s">
        <v>1</v>
      </c>
      <c r="N143" s="189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350</v>
      </c>
      <c r="AT143" s="149" t="s">
        <v>1020</v>
      </c>
      <c r="AU143" s="149" t="s">
        <v>85</v>
      </c>
      <c r="AY143" s="17" t="s">
        <v>282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288</v>
      </c>
      <c r="BM143" s="149" t="s">
        <v>545</v>
      </c>
    </row>
    <row r="144" spans="2:65" s="1" customFormat="1" ht="24.2" customHeight="1" x14ac:dyDescent="0.2">
      <c r="B144" s="32"/>
      <c r="C144" s="137" t="s">
        <v>199</v>
      </c>
      <c r="D144" s="137" t="s">
        <v>284</v>
      </c>
      <c r="E144" s="138" t="s">
        <v>6978</v>
      </c>
      <c r="F144" s="139" t="s">
        <v>6979</v>
      </c>
      <c r="G144" s="140" t="s">
        <v>287</v>
      </c>
      <c r="H144" s="141">
        <v>133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288</v>
      </c>
      <c r="BM144" s="149" t="s">
        <v>555</v>
      </c>
    </row>
    <row r="145" spans="2:65" s="1" customFormat="1" ht="24.2" customHeight="1" x14ac:dyDescent="0.2">
      <c r="B145" s="32"/>
      <c r="C145" s="179" t="s">
        <v>202</v>
      </c>
      <c r="D145" s="179" t="s">
        <v>1020</v>
      </c>
      <c r="E145" s="180" t="s">
        <v>6980</v>
      </c>
      <c r="F145" s="181" t="s">
        <v>6981</v>
      </c>
      <c r="G145" s="182" t="s">
        <v>2987</v>
      </c>
      <c r="H145" s="183">
        <v>3.3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350</v>
      </c>
      <c r="AT145" s="149" t="s">
        <v>1020</v>
      </c>
      <c r="AU145" s="149" t="s">
        <v>85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288</v>
      </c>
      <c r="BM145" s="149" t="s">
        <v>566</v>
      </c>
    </row>
    <row r="146" spans="2:65" s="1" customFormat="1" ht="16.5" customHeight="1" x14ac:dyDescent="0.2">
      <c r="B146" s="32"/>
      <c r="C146" s="137" t="s">
        <v>205</v>
      </c>
      <c r="D146" s="137" t="s">
        <v>284</v>
      </c>
      <c r="E146" s="138" t="s">
        <v>6982</v>
      </c>
      <c r="F146" s="139" t="s">
        <v>6983</v>
      </c>
      <c r="G146" s="140" t="s">
        <v>295</v>
      </c>
      <c r="H146" s="141">
        <v>182.75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288</v>
      </c>
      <c r="BM146" s="149" t="s">
        <v>580</v>
      </c>
    </row>
    <row r="147" spans="2:65" s="1" customFormat="1" ht="33" customHeight="1" x14ac:dyDescent="0.2">
      <c r="B147" s="32"/>
      <c r="C147" s="137" t="s">
        <v>416</v>
      </c>
      <c r="D147" s="137" t="s">
        <v>284</v>
      </c>
      <c r="E147" s="138" t="s">
        <v>6984</v>
      </c>
      <c r="F147" s="139" t="s">
        <v>6985</v>
      </c>
      <c r="G147" s="140" t="s">
        <v>613</v>
      </c>
      <c r="H147" s="141">
        <v>14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288</v>
      </c>
      <c r="AT147" s="149" t="s">
        <v>284</v>
      </c>
      <c r="AU147" s="149" t="s">
        <v>85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288</v>
      </c>
      <c r="BM147" s="149" t="s">
        <v>615</v>
      </c>
    </row>
    <row r="148" spans="2:65" s="1" customFormat="1" ht="16.5" customHeight="1" x14ac:dyDescent="0.2">
      <c r="B148" s="32"/>
      <c r="C148" s="179" t="s">
        <v>208</v>
      </c>
      <c r="D148" s="179" t="s">
        <v>1020</v>
      </c>
      <c r="E148" s="180" t="s">
        <v>6986</v>
      </c>
      <c r="F148" s="181" t="s">
        <v>6987</v>
      </c>
      <c r="G148" s="182" t="s">
        <v>295</v>
      </c>
      <c r="H148" s="183">
        <v>4.9000000000000004</v>
      </c>
      <c r="I148" s="184"/>
      <c r="J148" s="185">
        <f t="shared" si="0"/>
        <v>0</v>
      </c>
      <c r="K148" s="186"/>
      <c r="L148" s="187"/>
      <c r="M148" s="188" t="s">
        <v>1</v>
      </c>
      <c r="N148" s="189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350</v>
      </c>
      <c r="AT148" s="149" t="s">
        <v>1020</v>
      </c>
      <c r="AU148" s="149" t="s">
        <v>85</v>
      </c>
      <c r="AY148" s="17" t="s">
        <v>282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288</v>
      </c>
      <c r="BM148" s="149" t="s">
        <v>623</v>
      </c>
    </row>
    <row r="149" spans="2:65" s="1" customFormat="1" ht="33" customHeight="1" x14ac:dyDescent="0.2">
      <c r="B149" s="32"/>
      <c r="C149" s="137" t="s">
        <v>7</v>
      </c>
      <c r="D149" s="137" t="s">
        <v>284</v>
      </c>
      <c r="E149" s="138" t="s">
        <v>6988</v>
      </c>
      <c r="F149" s="139" t="s">
        <v>6989</v>
      </c>
      <c r="G149" s="140" t="s">
        <v>613</v>
      </c>
      <c r="H149" s="141">
        <v>4</v>
      </c>
      <c r="I149" s="142"/>
      <c r="J149" s="143">
        <f t="shared" si="0"/>
        <v>0</v>
      </c>
      <c r="K149" s="144"/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288</v>
      </c>
      <c r="BM149" s="149" t="s">
        <v>631</v>
      </c>
    </row>
    <row r="150" spans="2:65" s="1" customFormat="1" ht="16.5" customHeight="1" x14ac:dyDescent="0.2">
      <c r="B150" s="32"/>
      <c r="C150" s="179" t="s">
        <v>222</v>
      </c>
      <c r="D150" s="179" t="s">
        <v>1020</v>
      </c>
      <c r="E150" s="180" t="s">
        <v>6986</v>
      </c>
      <c r="F150" s="181" t="s">
        <v>6987</v>
      </c>
      <c r="G150" s="182" t="s">
        <v>295</v>
      </c>
      <c r="H150" s="183">
        <v>1.4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350</v>
      </c>
      <c r="AT150" s="149" t="s">
        <v>1020</v>
      </c>
      <c r="AU150" s="149" t="s">
        <v>85</v>
      </c>
      <c r="AY150" s="17" t="s">
        <v>282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288</v>
      </c>
      <c r="BM150" s="149" t="s">
        <v>639</v>
      </c>
    </row>
    <row r="151" spans="2:65" s="1" customFormat="1" ht="33" customHeight="1" x14ac:dyDescent="0.2">
      <c r="B151" s="32"/>
      <c r="C151" s="137" t="s">
        <v>447</v>
      </c>
      <c r="D151" s="137" t="s">
        <v>284</v>
      </c>
      <c r="E151" s="138" t="s">
        <v>6990</v>
      </c>
      <c r="F151" s="139" t="s">
        <v>6991</v>
      </c>
      <c r="G151" s="140" t="s">
        <v>613</v>
      </c>
      <c r="H151" s="141">
        <v>560</v>
      </c>
      <c r="I151" s="142"/>
      <c r="J151" s="143">
        <f t="shared" si="0"/>
        <v>0</v>
      </c>
      <c r="K151" s="144"/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288</v>
      </c>
      <c r="AT151" s="149" t="s">
        <v>284</v>
      </c>
      <c r="AU151" s="149" t="s">
        <v>85</v>
      </c>
      <c r="AY151" s="17" t="s">
        <v>282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288</v>
      </c>
      <c r="BM151" s="149" t="s">
        <v>647</v>
      </c>
    </row>
    <row r="152" spans="2:65" s="1" customFormat="1" ht="33" customHeight="1" x14ac:dyDescent="0.2">
      <c r="B152" s="32"/>
      <c r="C152" s="137" t="s">
        <v>453</v>
      </c>
      <c r="D152" s="137" t="s">
        <v>284</v>
      </c>
      <c r="E152" s="138" t="s">
        <v>6992</v>
      </c>
      <c r="F152" s="139" t="s">
        <v>6993</v>
      </c>
      <c r="G152" s="140" t="s">
        <v>613</v>
      </c>
      <c r="H152" s="141">
        <v>96</v>
      </c>
      <c r="I152" s="142"/>
      <c r="J152" s="143">
        <f t="shared" si="0"/>
        <v>0</v>
      </c>
      <c r="K152" s="144"/>
      <c r="L152" s="32"/>
      <c r="M152" s="145" t="s">
        <v>1</v>
      </c>
      <c r="N152" s="146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288</v>
      </c>
      <c r="AT152" s="149" t="s">
        <v>284</v>
      </c>
      <c r="AU152" s="149" t="s">
        <v>85</v>
      </c>
      <c r="AY152" s="17" t="s">
        <v>282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288</v>
      </c>
      <c r="BM152" s="149" t="s">
        <v>655</v>
      </c>
    </row>
    <row r="153" spans="2:65" s="1" customFormat="1" ht="37.9" customHeight="1" x14ac:dyDescent="0.2">
      <c r="B153" s="32"/>
      <c r="C153" s="137" t="s">
        <v>459</v>
      </c>
      <c r="D153" s="137" t="s">
        <v>284</v>
      </c>
      <c r="E153" s="138" t="s">
        <v>6994</v>
      </c>
      <c r="F153" s="139" t="s">
        <v>6995</v>
      </c>
      <c r="G153" s="140" t="s">
        <v>613</v>
      </c>
      <c r="H153" s="141">
        <v>30</v>
      </c>
      <c r="I153" s="142"/>
      <c r="J153" s="143">
        <f t="shared" si="0"/>
        <v>0</v>
      </c>
      <c r="K153" s="144"/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288</v>
      </c>
      <c r="AT153" s="149" t="s">
        <v>284</v>
      </c>
      <c r="AU153" s="149" t="s">
        <v>85</v>
      </c>
      <c r="AY153" s="17" t="s">
        <v>282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288</v>
      </c>
      <c r="BM153" s="149" t="s">
        <v>663</v>
      </c>
    </row>
    <row r="154" spans="2:65" s="1" customFormat="1" ht="21.75" customHeight="1" x14ac:dyDescent="0.2">
      <c r="B154" s="32"/>
      <c r="C154" s="137" t="s">
        <v>463</v>
      </c>
      <c r="D154" s="137" t="s">
        <v>284</v>
      </c>
      <c r="E154" s="138" t="s">
        <v>6996</v>
      </c>
      <c r="F154" s="139" t="s">
        <v>6997</v>
      </c>
      <c r="G154" s="140" t="s">
        <v>287</v>
      </c>
      <c r="H154" s="141">
        <v>132</v>
      </c>
      <c r="I154" s="142"/>
      <c r="J154" s="143">
        <f t="shared" si="0"/>
        <v>0</v>
      </c>
      <c r="K154" s="144"/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288</v>
      </c>
      <c r="BM154" s="149" t="s">
        <v>671</v>
      </c>
    </row>
    <row r="155" spans="2:65" s="1" customFormat="1" ht="16.5" customHeight="1" x14ac:dyDescent="0.2">
      <c r="B155" s="32"/>
      <c r="C155" s="137" t="s">
        <v>468</v>
      </c>
      <c r="D155" s="137" t="s">
        <v>284</v>
      </c>
      <c r="E155" s="138" t="s">
        <v>6998</v>
      </c>
      <c r="F155" s="139" t="s">
        <v>6999</v>
      </c>
      <c r="G155" s="140" t="s">
        <v>613</v>
      </c>
      <c r="H155" s="141">
        <v>560</v>
      </c>
      <c r="I155" s="142"/>
      <c r="J155" s="143">
        <f t="shared" si="0"/>
        <v>0</v>
      </c>
      <c r="K155" s="144"/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288</v>
      </c>
      <c r="BM155" s="149" t="s">
        <v>679</v>
      </c>
    </row>
    <row r="156" spans="2:65" s="1" customFormat="1" ht="16.5" customHeight="1" x14ac:dyDescent="0.2">
      <c r="B156" s="32"/>
      <c r="C156" s="179" t="s">
        <v>476</v>
      </c>
      <c r="D156" s="179" t="s">
        <v>1020</v>
      </c>
      <c r="E156" s="180" t="s">
        <v>7000</v>
      </c>
      <c r="F156" s="181" t="s">
        <v>7001</v>
      </c>
      <c r="G156" s="182" t="s">
        <v>613</v>
      </c>
      <c r="H156" s="183">
        <v>42</v>
      </c>
      <c r="I156" s="184"/>
      <c r="J156" s="185">
        <f t="shared" si="0"/>
        <v>0</v>
      </c>
      <c r="K156" s="186"/>
      <c r="L156" s="187"/>
      <c r="M156" s="188" t="s">
        <v>1</v>
      </c>
      <c r="N156" s="189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350</v>
      </c>
      <c r="AT156" s="149" t="s">
        <v>1020</v>
      </c>
      <c r="AU156" s="149" t="s">
        <v>85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288</v>
      </c>
      <c r="BM156" s="149" t="s">
        <v>689</v>
      </c>
    </row>
    <row r="157" spans="2:65" s="1" customFormat="1" ht="16.5" customHeight="1" x14ac:dyDescent="0.2">
      <c r="B157" s="32"/>
      <c r="C157" s="179" t="s">
        <v>482</v>
      </c>
      <c r="D157" s="179" t="s">
        <v>1020</v>
      </c>
      <c r="E157" s="180" t="s">
        <v>7002</v>
      </c>
      <c r="F157" s="181" t="s">
        <v>7003</v>
      </c>
      <c r="G157" s="182" t="s">
        <v>613</v>
      </c>
      <c r="H157" s="183">
        <v>20</v>
      </c>
      <c r="I157" s="184"/>
      <c r="J157" s="185">
        <f t="shared" si="0"/>
        <v>0</v>
      </c>
      <c r="K157" s="186"/>
      <c r="L157" s="187"/>
      <c r="M157" s="188" t="s">
        <v>1</v>
      </c>
      <c r="N157" s="189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350</v>
      </c>
      <c r="AT157" s="149" t="s">
        <v>1020</v>
      </c>
      <c r="AU157" s="149" t="s">
        <v>85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288</v>
      </c>
      <c r="BM157" s="149" t="s">
        <v>699</v>
      </c>
    </row>
    <row r="158" spans="2:65" s="1" customFormat="1" ht="16.5" customHeight="1" x14ac:dyDescent="0.2">
      <c r="B158" s="32"/>
      <c r="C158" s="179" t="s">
        <v>487</v>
      </c>
      <c r="D158" s="179" t="s">
        <v>1020</v>
      </c>
      <c r="E158" s="180" t="s">
        <v>7004</v>
      </c>
      <c r="F158" s="181" t="s">
        <v>7005</v>
      </c>
      <c r="G158" s="182" t="s">
        <v>613</v>
      </c>
      <c r="H158" s="183">
        <v>56</v>
      </c>
      <c r="I158" s="184"/>
      <c r="J158" s="185">
        <f t="shared" si="0"/>
        <v>0</v>
      </c>
      <c r="K158" s="186"/>
      <c r="L158" s="187"/>
      <c r="M158" s="188" t="s">
        <v>1</v>
      </c>
      <c r="N158" s="189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350</v>
      </c>
      <c r="AT158" s="149" t="s">
        <v>1020</v>
      </c>
      <c r="AU158" s="149" t="s">
        <v>85</v>
      </c>
      <c r="AY158" s="17" t="s">
        <v>282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288</v>
      </c>
      <c r="BM158" s="149" t="s">
        <v>709</v>
      </c>
    </row>
    <row r="159" spans="2:65" s="1" customFormat="1" ht="16.5" customHeight="1" x14ac:dyDescent="0.2">
      <c r="B159" s="32"/>
      <c r="C159" s="179" t="s">
        <v>493</v>
      </c>
      <c r="D159" s="179" t="s">
        <v>1020</v>
      </c>
      <c r="E159" s="180" t="s">
        <v>7006</v>
      </c>
      <c r="F159" s="181" t="s">
        <v>7007</v>
      </c>
      <c r="G159" s="182" t="s">
        <v>613</v>
      </c>
      <c r="H159" s="183">
        <v>9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350</v>
      </c>
      <c r="AT159" s="149" t="s">
        <v>1020</v>
      </c>
      <c r="AU159" s="149" t="s">
        <v>85</v>
      </c>
      <c r="AY159" s="17" t="s">
        <v>282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288</v>
      </c>
      <c r="BM159" s="149" t="s">
        <v>736</v>
      </c>
    </row>
    <row r="160" spans="2:65" s="1" customFormat="1" ht="16.5" customHeight="1" x14ac:dyDescent="0.2">
      <c r="B160" s="32"/>
      <c r="C160" s="179" t="s">
        <v>498</v>
      </c>
      <c r="D160" s="179" t="s">
        <v>1020</v>
      </c>
      <c r="E160" s="180" t="s">
        <v>7008</v>
      </c>
      <c r="F160" s="181" t="s">
        <v>7009</v>
      </c>
      <c r="G160" s="182" t="s">
        <v>613</v>
      </c>
      <c r="H160" s="183">
        <v>129</v>
      </c>
      <c r="I160" s="184"/>
      <c r="J160" s="185">
        <f t="shared" si="0"/>
        <v>0</v>
      </c>
      <c r="K160" s="186"/>
      <c r="L160" s="187"/>
      <c r="M160" s="188" t="s">
        <v>1</v>
      </c>
      <c r="N160" s="189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350</v>
      </c>
      <c r="AT160" s="149" t="s">
        <v>1020</v>
      </c>
      <c r="AU160" s="149" t="s">
        <v>85</v>
      </c>
      <c r="AY160" s="17" t="s">
        <v>282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288</v>
      </c>
      <c r="BM160" s="149" t="s">
        <v>749</v>
      </c>
    </row>
    <row r="161" spans="2:65" s="1" customFormat="1" ht="16.5" customHeight="1" x14ac:dyDescent="0.2">
      <c r="B161" s="32"/>
      <c r="C161" s="179" t="s">
        <v>503</v>
      </c>
      <c r="D161" s="179" t="s">
        <v>1020</v>
      </c>
      <c r="E161" s="180" t="s">
        <v>7010</v>
      </c>
      <c r="F161" s="181" t="s">
        <v>7011</v>
      </c>
      <c r="G161" s="182" t="s">
        <v>613</v>
      </c>
      <c r="H161" s="183">
        <v>65</v>
      </c>
      <c r="I161" s="184"/>
      <c r="J161" s="185">
        <f t="shared" ref="J161:J192" si="10">ROUND(I161*H161,2)</f>
        <v>0</v>
      </c>
      <c r="K161" s="186"/>
      <c r="L161" s="187"/>
      <c r="M161" s="188" t="s">
        <v>1</v>
      </c>
      <c r="N161" s="189" t="s">
        <v>41</v>
      </c>
      <c r="P161" s="147">
        <f t="shared" ref="P161:P192" si="11">O161*H161</f>
        <v>0</v>
      </c>
      <c r="Q161" s="147">
        <v>0</v>
      </c>
      <c r="R161" s="147">
        <f t="shared" ref="R161:R192" si="12">Q161*H161</f>
        <v>0</v>
      </c>
      <c r="S161" s="147">
        <v>0</v>
      </c>
      <c r="T161" s="148">
        <f t="shared" ref="T161:T192" si="13">S161*H161</f>
        <v>0</v>
      </c>
      <c r="AR161" s="149" t="s">
        <v>350</v>
      </c>
      <c r="AT161" s="149" t="s">
        <v>1020</v>
      </c>
      <c r="AU161" s="149" t="s">
        <v>85</v>
      </c>
      <c r="AY161" s="17" t="s">
        <v>282</v>
      </c>
      <c r="BE161" s="150">
        <f t="shared" ref="BE161:BE192" si="14">IF(N161="základní",J161,0)</f>
        <v>0</v>
      </c>
      <c r="BF161" s="150">
        <f t="shared" ref="BF161:BF192" si="15">IF(N161="snížená",J161,0)</f>
        <v>0</v>
      </c>
      <c r="BG161" s="150">
        <f t="shared" ref="BG161:BG192" si="16">IF(N161="zákl. přenesená",J161,0)</f>
        <v>0</v>
      </c>
      <c r="BH161" s="150">
        <f t="shared" ref="BH161:BH192" si="17">IF(N161="sníž. přenesená",J161,0)</f>
        <v>0</v>
      </c>
      <c r="BI161" s="150">
        <f t="shared" ref="BI161:BI192" si="18">IF(N161="nulová",J161,0)</f>
        <v>0</v>
      </c>
      <c r="BJ161" s="17" t="s">
        <v>83</v>
      </c>
      <c r="BK161" s="150">
        <f t="shared" ref="BK161:BK192" si="19">ROUND(I161*H161,2)</f>
        <v>0</v>
      </c>
      <c r="BL161" s="17" t="s">
        <v>288</v>
      </c>
      <c r="BM161" s="149" t="s">
        <v>765</v>
      </c>
    </row>
    <row r="162" spans="2:65" s="1" customFormat="1" ht="16.5" customHeight="1" x14ac:dyDescent="0.2">
      <c r="B162" s="32"/>
      <c r="C162" s="179" t="s">
        <v>508</v>
      </c>
      <c r="D162" s="179" t="s">
        <v>1020</v>
      </c>
      <c r="E162" s="180" t="s">
        <v>7012</v>
      </c>
      <c r="F162" s="181" t="s">
        <v>7013</v>
      </c>
      <c r="G162" s="182" t="s">
        <v>613</v>
      </c>
      <c r="H162" s="183">
        <v>9</v>
      </c>
      <c r="I162" s="184"/>
      <c r="J162" s="185">
        <f t="shared" si="10"/>
        <v>0</v>
      </c>
      <c r="K162" s="186"/>
      <c r="L162" s="187"/>
      <c r="M162" s="188" t="s">
        <v>1</v>
      </c>
      <c r="N162" s="189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350</v>
      </c>
      <c r="AT162" s="149" t="s">
        <v>1020</v>
      </c>
      <c r="AU162" s="149" t="s">
        <v>85</v>
      </c>
      <c r="AY162" s="17" t="s">
        <v>282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288</v>
      </c>
      <c r="BM162" s="149" t="s">
        <v>775</v>
      </c>
    </row>
    <row r="163" spans="2:65" s="1" customFormat="1" ht="16.5" customHeight="1" x14ac:dyDescent="0.2">
      <c r="B163" s="32"/>
      <c r="C163" s="179" t="s">
        <v>513</v>
      </c>
      <c r="D163" s="179" t="s">
        <v>1020</v>
      </c>
      <c r="E163" s="180" t="s">
        <v>7014</v>
      </c>
      <c r="F163" s="181" t="s">
        <v>7015</v>
      </c>
      <c r="G163" s="182" t="s">
        <v>613</v>
      </c>
      <c r="H163" s="183">
        <v>35</v>
      </c>
      <c r="I163" s="184"/>
      <c r="J163" s="185">
        <f t="shared" si="10"/>
        <v>0</v>
      </c>
      <c r="K163" s="186"/>
      <c r="L163" s="187"/>
      <c r="M163" s="188" t="s">
        <v>1</v>
      </c>
      <c r="N163" s="189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350</v>
      </c>
      <c r="AT163" s="149" t="s">
        <v>1020</v>
      </c>
      <c r="AU163" s="149" t="s">
        <v>85</v>
      </c>
      <c r="AY163" s="17" t="s">
        <v>282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288</v>
      </c>
      <c r="BM163" s="149" t="s">
        <v>784</v>
      </c>
    </row>
    <row r="164" spans="2:65" s="1" customFormat="1" ht="16.5" customHeight="1" x14ac:dyDescent="0.2">
      <c r="B164" s="32"/>
      <c r="C164" s="179" t="s">
        <v>518</v>
      </c>
      <c r="D164" s="179" t="s">
        <v>1020</v>
      </c>
      <c r="E164" s="180" t="s">
        <v>7016</v>
      </c>
      <c r="F164" s="181" t="s">
        <v>7017</v>
      </c>
      <c r="G164" s="182" t="s">
        <v>613</v>
      </c>
      <c r="H164" s="183">
        <v>10</v>
      </c>
      <c r="I164" s="184"/>
      <c r="J164" s="185">
        <f t="shared" si="10"/>
        <v>0</v>
      </c>
      <c r="K164" s="186"/>
      <c r="L164" s="187"/>
      <c r="M164" s="188" t="s">
        <v>1</v>
      </c>
      <c r="N164" s="189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350</v>
      </c>
      <c r="AT164" s="149" t="s">
        <v>1020</v>
      </c>
      <c r="AU164" s="149" t="s">
        <v>85</v>
      </c>
      <c r="AY164" s="17" t="s">
        <v>282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288</v>
      </c>
      <c r="BM164" s="149" t="s">
        <v>795</v>
      </c>
    </row>
    <row r="165" spans="2:65" s="1" customFormat="1" ht="16.5" customHeight="1" x14ac:dyDescent="0.2">
      <c r="B165" s="32"/>
      <c r="C165" s="179" t="s">
        <v>523</v>
      </c>
      <c r="D165" s="179" t="s">
        <v>1020</v>
      </c>
      <c r="E165" s="180" t="s">
        <v>7018</v>
      </c>
      <c r="F165" s="181" t="s">
        <v>7019</v>
      </c>
      <c r="G165" s="182" t="s">
        <v>613</v>
      </c>
      <c r="H165" s="183">
        <v>5</v>
      </c>
      <c r="I165" s="184"/>
      <c r="J165" s="185">
        <f t="shared" si="10"/>
        <v>0</v>
      </c>
      <c r="K165" s="186"/>
      <c r="L165" s="187"/>
      <c r="M165" s="188" t="s">
        <v>1</v>
      </c>
      <c r="N165" s="189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350</v>
      </c>
      <c r="AT165" s="149" t="s">
        <v>1020</v>
      </c>
      <c r="AU165" s="149" t="s">
        <v>85</v>
      </c>
      <c r="AY165" s="17" t="s">
        <v>282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288</v>
      </c>
      <c r="BM165" s="149" t="s">
        <v>809</v>
      </c>
    </row>
    <row r="166" spans="2:65" s="1" customFormat="1" ht="16.5" customHeight="1" x14ac:dyDescent="0.2">
      <c r="B166" s="32"/>
      <c r="C166" s="179" t="s">
        <v>528</v>
      </c>
      <c r="D166" s="179" t="s">
        <v>1020</v>
      </c>
      <c r="E166" s="180" t="s">
        <v>7020</v>
      </c>
      <c r="F166" s="181" t="s">
        <v>7019</v>
      </c>
      <c r="G166" s="182" t="s">
        <v>613</v>
      </c>
      <c r="H166" s="183">
        <v>7</v>
      </c>
      <c r="I166" s="184"/>
      <c r="J166" s="185">
        <f t="shared" si="10"/>
        <v>0</v>
      </c>
      <c r="K166" s="186"/>
      <c r="L166" s="187"/>
      <c r="M166" s="188" t="s">
        <v>1</v>
      </c>
      <c r="N166" s="189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350</v>
      </c>
      <c r="AT166" s="149" t="s">
        <v>1020</v>
      </c>
      <c r="AU166" s="149" t="s">
        <v>85</v>
      </c>
      <c r="AY166" s="17" t="s">
        <v>282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288</v>
      </c>
      <c r="BM166" s="149" t="s">
        <v>817</v>
      </c>
    </row>
    <row r="167" spans="2:65" s="1" customFormat="1" ht="16.5" customHeight="1" x14ac:dyDescent="0.2">
      <c r="B167" s="32"/>
      <c r="C167" s="179" t="s">
        <v>539</v>
      </c>
      <c r="D167" s="179" t="s">
        <v>1020</v>
      </c>
      <c r="E167" s="180" t="s">
        <v>7021</v>
      </c>
      <c r="F167" s="181" t="s">
        <v>7022</v>
      </c>
      <c r="G167" s="182" t="s">
        <v>613</v>
      </c>
      <c r="H167" s="183">
        <v>20</v>
      </c>
      <c r="I167" s="184"/>
      <c r="J167" s="185">
        <f t="shared" si="10"/>
        <v>0</v>
      </c>
      <c r="K167" s="186"/>
      <c r="L167" s="187"/>
      <c r="M167" s="188" t="s">
        <v>1</v>
      </c>
      <c r="N167" s="189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350</v>
      </c>
      <c r="AT167" s="149" t="s">
        <v>1020</v>
      </c>
      <c r="AU167" s="149" t="s">
        <v>85</v>
      </c>
      <c r="AY167" s="17" t="s">
        <v>282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288</v>
      </c>
      <c r="BM167" s="149" t="s">
        <v>826</v>
      </c>
    </row>
    <row r="168" spans="2:65" s="1" customFormat="1" ht="16.5" customHeight="1" x14ac:dyDescent="0.2">
      <c r="B168" s="32"/>
      <c r="C168" s="179" t="s">
        <v>545</v>
      </c>
      <c r="D168" s="179" t="s">
        <v>1020</v>
      </c>
      <c r="E168" s="180" t="s">
        <v>7023</v>
      </c>
      <c r="F168" s="181" t="s">
        <v>7024</v>
      </c>
      <c r="G168" s="182" t="s">
        <v>613</v>
      </c>
      <c r="H168" s="183">
        <v>2</v>
      </c>
      <c r="I168" s="184"/>
      <c r="J168" s="185">
        <f t="shared" si="10"/>
        <v>0</v>
      </c>
      <c r="K168" s="186"/>
      <c r="L168" s="187"/>
      <c r="M168" s="188" t="s">
        <v>1</v>
      </c>
      <c r="N168" s="189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350</v>
      </c>
      <c r="AT168" s="149" t="s">
        <v>1020</v>
      </c>
      <c r="AU168" s="149" t="s">
        <v>85</v>
      </c>
      <c r="AY168" s="17" t="s">
        <v>282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288</v>
      </c>
      <c r="BM168" s="149" t="s">
        <v>836</v>
      </c>
    </row>
    <row r="169" spans="2:65" s="1" customFormat="1" ht="16.5" customHeight="1" x14ac:dyDescent="0.2">
      <c r="B169" s="32"/>
      <c r="C169" s="179" t="s">
        <v>550</v>
      </c>
      <c r="D169" s="179" t="s">
        <v>1020</v>
      </c>
      <c r="E169" s="180" t="s">
        <v>7025</v>
      </c>
      <c r="F169" s="181" t="s">
        <v>7026</v>
      </c>
      <c r="G169" s="182" t="s">
        <v>613</v>
      </c>
      <c r="H169" s="183">
        <v>40</v>
      </c>
      <c r="I169" s="184"/>
      <c r="J169" s="185">
        <f t="shared" si="10"/>
        <v>0</v>
      </c>
      <c r="K169" s="186"/>
      <c r="L169" s="187"/>
      <c r="M169" s="188" t="s">
        <v>1</v>
      </c>
      <c r="N169" s="189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350</v>
      </c>
      <c r="AT169" s="149" t="s">
        <v>1020</v>
      </c>
      <c r="AU169" s="149" t="s">
        <v>85</v>
      </c>
      <c r="AY169" s="17" t="s">
        <v>282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288</v>
      </c>
      <c r="BM169" s="149" t="s">
        <v>845</v>
      </c>
    </row>
    <row r="170" spans="2:65" s="1" customFormat="1" ht="16.5" customHeight="1" x14ac:dyDescent="0.2">
      <c r="B170" s="32"/>
      <c r="C170" s="179" t="s">
        <v>555</v>
      </c>
      <c r="D170" s="179" t="s">
        <v>1020</v>
      </c>
      <c r="E170" s="180" t="s">
        <v>7027</v>
      </c>
      <c r="F170" s="181" t="s">
        <v>7028</v>
      </c>
      <c r="G170" s="182" t="s">
        <v>613</v>
      </c>
      <c r="H170" s="183">
        <v>64</v>
      </c>
      <c r="I170" s="184"/>
      <c r="J170" s="185">
        <f t="shared" si="10"/>
        <v>0</v>
      </c>
      <c r="K170" s="186"/>
      <c r="L170" s="187"/>
      <c r="M170" s="188" t="s">
        <v>1</v>
      </c>
      <c r="N170" s="189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350</v>
      </c>
      <c r="AT170" s="149" t="s">
        <v>1020</v>
      </c>
      <c r="AU170" s="149" t="s">
        <v>85</v>
      </c>
      <c r="AY170" s="17" t="s">
        <v>282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288</v>
      </c>
      <c r="BM170" s="149" t="s">
        <v>855</v>
      </c>
    </row>
    <row r="171" spans="2:65" s="1" customFormat="1" ht="16.5" customHeight="1" x14ac:dyDescent="0.2">
      <c r="B171" s="32"/>
      <c r="C171" s="179" t="s">
        <v>560</v>
      </c>
      <c r="D171" s="179" t="s">
        <v>1020</v>
      </c>
      <c r="E171" s="180" t="s">
        <v>7029</v>
      </c>
      <c r="F171" s="181" t="s">
        <v>7030</v>
      </c>
      <c r="G171" s="182" t="s">
        <v>613</v>
      </c>
      <c r="H171" s="183">
        <v>42</v>
      </c>
      <c r="I171" s="184"/>
      <c r="J171" s="185">
        <f t="shared" si="10"/>
        <v>0</v>
      </c>
      <c r="K171" s="186"/>
      <c r="L171" s="187"/>
      <c r="M171" s="188" t="s">
        <v>1</v>
      </c>
      <c r="N171" s="189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350</v>
      </c>
      <c r="AT171" s="149" t="s">
        <v>1020</v>
      </c>
      <c r="AU171" s="149" t="s">
        <v>85</v>
      </c>
      <c r="AY171" s="17" t="s">
        <v>282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288</v>
      </c>
      <c r="BM171" s="149" t="s">
        <v>868</v>
      </c>
    </row>
    <row r="172" spans="2:65" s="1" customFormat="1" ht="16.5" customHeight="1" x14ac:dyDescent="0.2">
      <c r="B172" s="32"/>
      <c r="C172" s="179" t="s">
        <v>566</v>
      </c>
      <c r="D172" s="179" t="s">
        <v>1020</v>
      </c>
      <c r="E172" s="180" t="s">
        <v>7031</v>
      </c>
      <c r="F172" s="181" t="s">
        <v>7032</v>
      </c>
      <c r="G172" s="182" t="s">
        <v>613</v>
      </c>
      <c r="H172" s="183">
        <v>3</v>
      </c>
      <c r="I172" s="184"/>
      <c r="J172" s="185">
        <f t="shared" si="10"/>
        <v>0</v>
      </c>
      <c r="K172" s="186"/>
      <c r="L172" s="187"/>
      <c r="M172" s="188" t="s">
        <v>1</v>
      </c>
      <c r="N172" s="189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350</v>
      </c>
      <c r="AT172" s="149" t="s">
        <v>1020</v>
      </c>
      <c r="AU172" s="149" t="s">
        <v>85</v>
      </c>
      <c r="AY172" s="17" t="s">
        <v>282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288</v>
      </c>
      <c r="BM172" s="149" t="s">
        <v>881</v>
      </c>
    </row>
    <row r="173" spans="2:65" s="1" customFormat="1" ht="16.5" customHeight="1" x14ac:dyDescent="0.2">
      <c r="B173" s="32"/>
      <c r="C173" s="179" t="s">
        <v>574</v>
      </c>
      <c r="D173" s="179" t="s">
        <v>1020</v>
      </c>
      <c r="E173" s="180" t="s">
        <v>7033</v>
      </c>
      <c r="F173" s="181" t="s">
        <v>7034</v>
      </c>
      <c r="G173" s="182" t="s">
        <v>613</v>
      </c>
      <c r="H173" s="183">
        <v>2</v>
      </c>
      <c r="I173" s="184"/>
      <c r="J173" s="185">
        <f t="shared" si="10"/>
        <v>0</v>
      </c>
      <c r="K173" s="186"/>
      <c r="L173" s="187"/>
      <c r="M173" s="188" t="s">
        <v>1</v>
      </c>
      <c r="N173" s="189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350</v>
      </c>
      <c r="AT173" s="149" t="s">
        <v>1020</v>
      </c>
      <c r="AU173" s="149" t="s">
        <v>85</v>
      </c>
      <c r="AY173" s="17" t="s">
        <v>282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288</v>
      </c>
      <c r="BM173" s="149" t="s">
        <v>893</v>
      </c>
    </row>
    <row r="174" spans="2:65" s="1" customFormat="1" ht="24.2" customHeight="1" x14ac:dyDescent="0.2">
      <c r="B174" s="32"/>
      <c r="C174" s="137" t="s">
        <v>580</v>
      </c>
      <c r="D174" s="137" t="s">
        <v>284</v>
      </c>
      <c r="E174" s="138" t="s">
        <v>7035</v>
      </c>
      <c r="F174" s="139" t="s">
        <v>7036</v>
      </c>
      <c r="G174" s="140" t="s">
        <v>613</v>
      </c>
      <c r="H174" s="141">
        <v>96</v>
      </c>
      <c r="I174" s="142"/>
      <c r="J174" s="143">
        <f t="shared" si="10"/>
        <v>0</v>
      </c>
      <c r="K174" s="144"/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288</v>
      </c>
      <c r="AT174" s="149" t="s">
        <v>284</v>
      </c>
      <c r="AU174" s="149" t="s">
        <v>85</v>
      </c>
      <c r="AY174" s="17" t="s">
        <v>282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288</v>
      </c>
      <c r="BM174" s="149" t="s">
        <v>901</v>
      </c>
    </row>
    <row r="175" spans="2:65" s="1" customFormat="1" ht="16.5" customHeight="1" x14ac:dyDescent="0.2">
      <c r="B175" s="32"/>
      <c r="C175" s="179" t="s">
        <v>610</v>
      </c>
      <c r="D175" s="179" t="s">
        <v>1020</v>
      </c>
      <c r="E175" s="180" t="s">
        <v>7037</v>
      </c>
      <c r="F175" s="181" t="s">
        <v>7038</v>
      </c>
      <c r="G175" s="182" t="s">
        <v>613</v>
      </c>
      <c r="H175" s="183">
        <v>2</v>
      </c>
      <c r="I175" s="184"/>
      <c r="J175" s="185">
        <f t="shared" si="10"/>
        <v>0</v>
      </c>
      <c r="K175" s="186"/>
      <c r="L175" s="187"/>
      <c r="M175" s="188" t="s">
        <v>1</v>
      </c>
      <c r="N175" s="189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350</v>
      </c>
      <c r="AT175" s="149" t="s">
        <v>1020</v>
      </c>
      <c r="AU175" s="149" t="s">
        <v>85</v>
      </c>
      <c r="AY175" s="17" t="s">
        <v>282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288</v>
      </c>
      <c r="BM175" s="149" t="s">
        <v>922</v>
      </c>
    </row>
    <row r="176" spans="2:65" s="1" customFormat="1" ht="16.5" customHeight="1" x14ac:dyDescent="0.2">
      <c r="B176" s="32"/>
      <c r="C176" s="179" t="s">
        <v>615</v>
      </c>
      <c r="D176" s="179" t="s">
        <v>1020</v>
      </c>
      <c r="E176" s="180" t="s">
        <v>7039</v>
      </c>
      <c r="F176" s="181" t="s">
        <v>7040</v>
      </c>
      <c r="G176" s="182" t="s">
        <v>613</v>
      </c>
      <c r="H176" s="183">
        <v>1</v>
      </c>
      <c r="I176" s="184"/>
      <c r="J176" s="185">
        <f t="shared" si="10"/>
        <v>0</v>
      </c>
      <c r="K176" s="186"/>
      <c r="L176" s="187"/>
      <c r="M176" s="188" t="s">
        <v>1</v>
      </c>
      <c r="N176" s="189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350</v>
      </c>
      <c r="AT176" s="149" t="s">
        <v>1020</v>
      </c>
      <c r="AU176" s="149" t="s">
        <v>85</v>
      </c>
      <c r="AY176" s="17" t="s">
        <v>282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288</v>
      </c>
      <c r="BM176" s="149" t="s">
        <v>935</v>
      </c>
    </row>
    <row r="177" spans="2:65" s="1" customFormat="1" ht="16.5" customHeight="1" x14ac:dyDescent="0.2">
      <c r="B177" s="32"/>
      <c r="C177" s="179" t="s">
        <v>619</v>
      </c>
      <c r="D177" s="179" t="s">
        <v>1020</v>
      </c>
      <c r="E177" s="180" t="s">
        <v>7041</v>
      </c>
      <c r="F177" s="181" t="s">
        <v>7042</v>
      </c>
      <c r="G177" s="182" t="s">
        <v>613</v>
      </c>
      <c r="H177" s="183">
        <v>2</v>
      </c>
      <c r="I177" s="184"/>
      <c r="J177" s="185">
        <f t="shared" si="10"/>
        <v>0</v>
      </c>
      <c r="K177" s="186"/>
      <c r="L177" s="187"/>
      <c r="M177" s="188" t="s">
        <v>1</v>
      </c>
      <c r="N177" s="189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350</v>
      </c>
      <c r="AT177" s="149" t="s">
        <v>1020</v>
      </c>
      <c r="AU177" s="149" t="s">
        <v>85</v>
      </c>
      <c r="AY177" s="17" t="s">
        <v>282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288</v>
      </c>
      <c r="BM177" s="149" t="s">
        <v>951</v>
      </c>
    </row>
    <row r="178" spans="2:65" s="1" customFormat="1" ht="16.5" customHeight="1" x14ac:dyDescent="0.2">
      <c r="B178" s="32"/>
      <c r="C178" s="179" t="s">
        <v>623</v>
      </c>
      <c r="D178" s="179" t="s">
        <v>1020</v>
      </c>
      <c r="E178" s="180" t="s">
        <v>7043</v>
      </c>
      <c r="F178" s="181" t="s">
        <v>7044</v>
      </c>
      <c r="G178" s="182" t="s">
        <v>613</v>
      </c>
      <c r="H178" s="183">
        <v>12</v>
      </c>
      <c r="I178" s="184"/>
      <c r="J178" s="185">
        <f t="shared" si="10"/>
        <v>0</v>
      </c>
      <c r="K178" s="186"/>
      <c r="L178" s="187"/>
      <c r="M178" s="188" t="s">
        <v>1</v>
      </c>
      <c r="N178" s="189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350</v>
      </c>
      <c r="AT178" s="149" t="s">
        <v>1020</v>
      </c>
      <c r="AU178" s="149" t="s">
        <v>85</v>
      </c>
      <c r="AY178" s="17" t="s">
        <v>282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288</v>
      </c>
      <c r="BM178" s="149" t="s">
        <v>964</v>
      </c>
    </row>
    <row r="179" spans="2:65" s="1" customFormat="1" ht="16.5" customHeight="1" x14ac:dyDescent="0.2">
      <c r="B179" s="32"/>
      <c r="C179" s="179" t="s">
        <v>627</v>
      </c>
      <c r="D179" s="179" t="s">
        <v>1020</v>
      </c>
      <c r="E179" s="180" t="s">
        <v>7045</v>
      </c>
      <c r="F179" s="181" t="s">
        <v>7046</v>
      </c>
      <c r="G179" s="182" t="s">
        <v>613</v>
      </c>
      <c r="H179" s="183">
        <v>31</v>
      </c>
      <c r="I179" s="184"/>
      <c r="J179" s="185">
        <f t="shared" si="10"/>
        <v>0</v>
      </c>
      <c r="K179" s="186"/>
      <c r="L179" s="187"/>
      <c r="M179" s="188" t="s">
        <v>1</v>
      </c>
      <c r="N179" s="189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350</v>
      </c>
      <c r="AT179" s="149" t="s">
        <v>1020</v>
      </c>
      <c r="AU179" s="149" t="s">
        <v>85</v>
      </c>
      <c r="AY179" s="17" t="s">
        <v>282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288</v>
      </c>
      <c r="BM179" s="149" t="s">
        <v>973</v>
      </c>
    </row>
    <row r="180" spans="2:65" s="1" customFormat="1" ht="16.5" customHeight="1" x14ac:dyDescent="0.2">
      <c r="B180" s="32"/>
      <c r="C180" s="179" t="s">
        <v>631</v>
      </c>
      <c r="D180" s="179" t="s">
        <v>1020</v>
      </c>
      <c r="E180" s="180" t="s">
        <v>7047</v>
      </c>
      <c r="F180" s="181" t="s">
        <v>7048</v>
      </c>
      <c r="G180" s="182" t="s">
        <v>613</v>
      </c>
      <c r="H180" s="183">
        <v>9</v>
      </c>
      <c r="I180" s="184"/>
      <c r="J180" s="185">
        <f t="shared" si="10"/>
        <v>0</v>
      </c>
      <c r="K180" s="186"/>
      <c r="L180" s="187"/>
      <c r="M180" s="188" t="s">
        <v>1</v>
      </c>
      <c r="N180" s="189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350</v>
      </c>
      <c r="AT180" s="149" t="s">
        <v>1020</v>
      </c>
      <c r="AU180" s="149" t="s">
        <v>85</v>
      </c>
      <c r="AY180" s="17" t="s">
        <v>282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288</v>
      </c>
      <c r="BM180" s="149" t="s">
        <v>981</v>
      </c>
    </row>
    <row r="181" spans="2:65" s="1" customFormat="1" ht="16.5" customHeight="1" x14ac:dyDescent="0.2">
      <c r="B181" s="32"/>
      <c r="C181" s="179" t="s">
        <v>635</v>
      </c>
      <c r="D181" s="179" t="s">
        <v>1020</v>
      </c>
      <c r="E181" s="180" t="s">
        <v>7049</v>
      </c>
      <c r="F181" s="181" t="s">
        <v>7050</v>
      </c>
      <c r="G181" s="182" t="s">
        <v>613</v>
      </c>
      <c r="H181" s="183">
        <v>3</v>
      </c>
      <c r="I181" s="184"/>
      <c r="J181" s="185">
        <f t="shared" si="10"/>
        <v>0</v>
      </c>
      <c r="K181" s="186"/>
      <c r="L181" s="187"/>
      <c r="M181" s="188" t="s">
        <v>1</v>
      </c>
      <c r="N181" s="189" t="s">
        <v>41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350</v>
      </c>
      <c r="AT181" s="149" t="s">
        <v>1020</v>
      </c>
      <c r="AU181" s="149" t="s">
        <v>85</v>
      </c>
      <c r="AY181" s="17" t="s">
        <v>282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288</v>
      </c>
      <c r="BM181" s="149" t="s">
        <v>992</v>
      </c>
    </row>
    <row r="182" spans="2:65" s="1" customFormat="1" ht="16.5" customHeight="1" x14ac:dyDescent="0.2">
      <c r="B182" s="32"/>
      <c r="C182" s="179" t="s">
        <v>639</v>
      </c>
      <c r="D182" s="179" t="s">
        <v>1020</v>
      </c>
      <c r="E182" s="180" t="s">
        <v>7051</v>
      </c>
      <c r="F182" s="181" t="s">
        <v>7052</v>
      </c>
      <c r="G182" s="182" t="s">
        <v>613</v>
      </c>
      <c r="H182" s="183">
        <v>11</v>
      </c>
      <c r="I182" s="184"/>
      <c r="J182" s="185">
        <f t="shared" si="10"/>
        <v>0</v>
      </c>
      <c r="K182" s="186"/>
      <c r="L182" s="187"/>
      <c r="M182" s="188" t="s">
        <v>1</v>
      </c>
      <c r="N182" s="189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350</v>
      </c>
      <c r="AT182" s="149" t="s">
        <v>1020</v>
      </c>
      <c r="AU182" s="149" t="s">
        <v>85</v>
      </c>
      <c r="AY182" s="17" t="s">
        <v>282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288</v>
      </c>
      <c r="BM182" s="149" t="s">
        <v>1007</v>
      </c>
    </row>
    <row r="183" spans="2:65" s="1" customFormat="1" ht="16.5" customHeight="1" x14ac:dyDescent="0.2">
      <c r="B183" s="32"/>
      <c r="C183" s="179" t="s">
        <v>643</v>
      </c>
      <c r="D183" s="179" t="s">
        <v>1020</v>
      </c>
      <c r="E183" s="180" t="s">
        <v>7053</v>
      </c>
      <c r="F183" s="181" t="s">
        <v>7054</v>
      </c>
      <c r="G183" s="182" t="s">
        <v>613</v>
      </c>
      <c r="H183" s="183">
        <v>7</v>
      </c>
      <c r="I183" s="184"/>
      <c r="J183" s="185">
        <f t="shared" si="10"/>
        <v>0</v>
      </c>
      <c r="K183" s="186"/>
      <c r="L183" s="187"/>
      <c r="M183" s="188" t="s">
        <v>1</v>
      </c>
      <c r="N183" s="189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350</v>
      </c>
      <c r="AT183" s="149" t="s">
        <v>1020</v>
      </c>
      <c r="AU183" s="149" t="s">
        <v>85</v>
      </c>
      <c r="AY183" s="17" t="s">
        <v>282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288</v>
      </c>
      <c r="BM183" s="149" t="s">
        <v>1015</v>
      </c>
    </row>
    <row r="184" spans="2:65" s="1" customFormat="1" ht="16.5" customHeight="1" x14ac:dyDescent="0.2">
      <c r="B184" s="32"/>
      <c r="C184" s="179" t="s">
        <v>647</v>
      </c>
      <c r="D184" s="179" t="s">
        <v>1020</v>
      </c>
      <c r="E184" s="180" t="s">
        <v>7055</v>
      </c>
      <c r="F184" s="181" t="s">
        <v>7056</v>
      </c>
      <c r="G184" s="182" t="s">
        <v>613</v>
      </c>
      <c r="H184" s="183">
        <v>13</v>
      </c>
      <c r="I184" s="184"/>
      <c r="J184" s="185">
        <f t="shared" si="10"/>
        <v>0</v>
      </c>
      <c r="K184" s="186"/>
      <c r="L184" s="187"/>
      <c r="M184" s="188" t="s">
        <v>1</v>
      </c>
      <c r="N184" s="189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350</v>
      </c>
      <c r="AT184" s="149" t="s">
        <v>1020</v>
      </c>
      <c r="AU184" s="149" t="s">
        <v>85</v>
      </c>
      <c r="AY184" s="17" t="s">
        <v>282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288</v>
      </c>
      <c r="BM184" s="149" t="s">
        <v>1026</v>
      </c>
    </row>
    <row r="185" spans="2:65" s="1" customFormat="1" ht="16.5" customHeight="1" x14ac:dyDescent="0.2">
      <c r="B185" s="32"/>
      <c r="C185" s="179" t="s">
        <v>651</v>
      </c>
      <c r="D185" s="179" t="s">
        <v>1020</v>
      </c>
      <c r="E185" s="180" t="s">
        <v>7057</v>
      </c>
      <c r="F185" s="181" t="s">
        <v>7058</v>
      </c>
      <c r="G185" s="182" t="s">
        <v>613</v>
      </c>
      <c r="H185" s="183">
        <v>5</v>
      </c>
      <c r="I185" s="184"/>
      <c r="J185" s="185">
        <f t="shared" si="10"/>
        <v>0</v>
      </c>
      <c r="K185" s="186"/>
      <c r="L185" s="187"/>
      <c r="M185" s="188" t="s">
        <v>1</v>
      </c>
      <c r="N185" s="189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350</v>
      </c>
      <c r="AT185" s="149" t="s">
        <v>1020</v>
      </c>
      <c r="AU185" s="149" t="s">
        <v>85</v>
      </c>
      <c r="AY185" s="17" t="s">
        <v>282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288</v>
      </c>
      <c r="BM185" s="149" t="s">
        <v>1037</v>
      </c>
    </row>
    <row r="186" spans="2:65" s="1" customFormat="1" ht="33" customHeight="1" x14ac:dyDescent="0.2">
      <c r="B186" s="32"/>
      <c r="C186" s="137" t="s">
        <v>655</v>
      </c>
      <c r="D186" s="137" t="s">
        <v>284</v>
      </c>
      <c r="E186" s="138" t="s">
        <v>7059</v>
      </c>
      <c r="F186" s="139" t="s">
        <v>7060</v>
      </c>
      <c r="G186" s="140" t="s">
        <v>287</v>
      </c>
      <c r="H186" s="141">
        <v>470</v>
      </c>
      <c r="I186" s="142"/>
      <c r="J186" s="143">
        <f t="shared" si="10"/>
        <v>0</v>
      </c>
      <c r="K186" s="144"/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288</v>
      </c>
      <c r="AT186" s="149" t="s">
        <v>284</v>
      </c>
      <c r="AU186" s="149" t="s">
        <v>85</v>
      </c>
      <c r="AY186" s="17" t="s">
        <v>282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288</v>
      </c>
      <c r="BM186" s="149" t="s">
        <v>1051</v>
      </c>
    </row>
    <row r="187" spans="2:65" s="1" customFormat="1" ht="24.2" customHeight="1" x14ac:dyDescent="0.2">
      <c r="B187" s="32"/>
      <c r="C187" s="137" t="s">
        <v>659</v>
      </c>
      <c r="D187" s="137" t="s">
        <v>284</v>
      </c>
      <c r="E187" s="138" t="s">
        <v>7061</v>
      </c>
      <c r="F187" s="139" t="s">
        <v>7062</v>
      </c>
      <c r="G187" s="140" t="s">
        <v>613</v>
      </c>
      <c r="H187" s="141">
        <v>35</v>
      </c>
      <c r="I187" s="142"/>
      <c r="J187" s="143">
        <f t="shared" si="10"/>
        <v>0</v>
      </c>
      <c r="K187" s="144"/>
      <c r="L187" s="32"/>
      <c r="M187" s="145" t="s">
        <v>1</v>
      </c>
      <c r="N187" s="146" t="s">
        <v>41</v>
      </c>
      <c r="P187" s="147">
        <f t="shared" si="11"/>
        <v>0</v>
      </c>
      <c r="Q187" s="147">
        <v>0</v>
      </c>
      <c r="R187" s="147">
        <f t="shared" si="12"/>
        <v>0</v>
      </c>
      <c r="S187" s="147">
        <v>0</v>
      </c>
      <c r="T187" s="148">
        <f t="shared" si="13"/>
        <v>0</v>
      </c>
      <c r="AR187" s="149" t="s">
        <v>288</v>
      </c>
      <c r="AT187" s="149" t="s">
        <v>284</v>
      </c>
      <c r="AU187" s="149" t="s">
        <v>85</v>
      </c>
      <c r="AY187" s="17" t="s">
        <v>282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288</v>
      </c>
      <c r="BM187" s="149" t="s">
        <v>1084</v>
      </c>
    </row>
    <row r="188" spans="2:65" s="1" customFormat="1" ht="16.5" customHeight="1" x14ac:dyDescent="0.2">
      <c r="B188" s="32"/>
      <c r="C188" s="179" t="s">
        <v>663</v>
      </c>
      <c r="D188" s="179" t="s">
        <v>1020</v>
      </c>
      <c r="E188" s="180" t="s">
        <v>7063</v>
      </c>
      <c r="F188" s="181" t="s">
        <v>7064</v>
      </c>
      <c r="G188" s="182" t="s">
        <v>613</v>
      </c>
      <c r="H188" s="183">
        <v>35</v>
      </c>
      <c r="I188" s="184"/>
      <c r="J188" s="185">
        <f t="shared" si="10"/>
        <v>0</v>
      </c>
      <c r="K188" s="186"/>
      <c r="L188" s="187"/>
      <c r="M188" s="188" t="s">
        <v>1</v>
      </c>
      <c r="N188" s="189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350</v>
      </c>
      <c r="AT188" s="149" t="s">
        <v>1020</v>
      </c>
      <c r="AU188" s="149" t="s">
        <v>85</v>
      </c>
      <c r="AY188" s="17" t="s">
        <v>282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288</v>
      </c>
      <c r="BM188" s="149" t="s">
        <v>1103</v>
      </c>
    </row>
    <row r="189" spans="2:65" s="1" customFormat="1" ht="24.2" customHeight="1" x14ac:dyDescent="0.2">
      <c r="B189" s="32"/>
      <c r="C189" s="137" t="s">
        <v>667</v>
      </c>
      <c r="D189" s="137" t="s">
        <v>284</v>
      </c>
      <c r="E189" s="138" t="s">
        <v>7065</v>
      </c>
      <c r="F189" s="139" t="s">
        <v>7066</v>
      </c>
      <c r="G189" s="140" t="s">
        <v>613</v>
      </c>
      <c r="H189" s="141">
        <v>100</v>
      </c>
      <c r="I189" s="142"/>
      <c r="J189" s="143">
        <f t="shared" si="10"/>
        <v>0</v>
      </c>
      <c r="K189" s="144"/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288</v>
      </c>
      <c r="AT189" s="149" t="s">
        <v>284</v>
      </c>
      <c r="AU189" s="149" t="s">
        <v>85</v>
      </c>
      <c r="AY189" s="17" t="s">
        <v>282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288</v>
      </c>
      <c r="BM189" s="149" t="s">
        <v>1118</v>
      </c>
    </row>
    <row r="190" spans="2:65" s="1" customFormat="1" ht="16.5" customHeight="1" x14ac:dyDescent="0.2">
      <c r="B190" s="32"/>
      <c r="C190" s="179" t="s">
        <v>671</v>
      </c>
      <c r="D190" s="179" t="s">
        <v>1020</v>
      </c>
      <c r="E190" s="180" t="s">
        <v>7067</v>
      </c>
      <c r="F190" s="181" t="s">
        <v>7068</v>
      </c>
      <c r="G190" s="182" t="s">
        <v>613</v>
      </c>
      <c r="H190" s="183">
        <v>68</v>
      </c>
      <c r="I190" s="184"/>
      <c r="J190" s="185">
        <f t="shared" si="10"/>
        <v>0</v>
      </c>
      <c r="K190" s="186"/>
      <c r="L190" s="187"/>
      <c r="M190" s="188" t="s">
        <v>1</v>
      </c>
      <c r="N190" s="189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350</v>
      </c>
      <c r="AT190" s="149" t="s">
        <v>1020</v>
      </c>
      <c r="AU190" s="149" t="s">
        <v>85</v>
      </c>
      <c r="AY190" s="17" t="s">
        <v>282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288</v>
      </c>
      <c r="BM190" s="149" t="s">
        <v>1127</v>
      </c>
    </row>
    <row r="191" spans="2:65" s="1" customFormat="1" ht="16.5" customHeight="1" x14ac:dyDescent="0.2">
      <c r="B191" s="32"/>
      <c r="C191" s="179" t="s">
        <v>675</v>
      </c>
      <c r="D191" s="179" t="s">
        <v>1020</v>
      </c>
      <c r="E191" s="180" t="s">
        <v>7069</v>
      </c>
      <c r="F191" s="181" t="s">
        <v>7070</v>
      </c>
      <c r="G191" s="182" t="s">
        <v>613</v>
      </c>
      <c r="H191" s="183">
        <v>2</v>
      </c>
      <c r="I191" s="184"/>
      <c r="J191" s="185">
        <f t="shared" si="10"/>
        <v>0</v>
      </c>
      <c r="K191" s="186"/>
      <c r="L191" s="187"/>
      <c r="M191" s="188" t="s">
        <v>1</v>
      </c>
      <c r="N191" s="189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350</v>
      </c>
      <c r="AT191" s="149" t="s">
        <v>1020</v>
      </c>
      <c r="AU191" s="149" t="s">
        <v>85</v>
      </c>
      <c r="AY191" s="17" t="s">
        <v>282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288</v>
      </c>
      <c r="BM191" s="149" t="s">
        <v>1136</v>
      </c>
    </row>
    <row r="192" spans="2:65" s="1" customFormat="1" ht="16.5" customHeight="1" x14ac:dyDescent="0.2">
      <c r="B192" s="32"/>
      <c r="C192" s="179" t="s">
        <v>679</v>
      </c>
      <c r="D192" s="179" t="s">
        <v>1020</v>
      </c>
      <c r="E192" s="180" t="s">
        <v>7071</v>
      </c>
      <c r="F192" s="181" t="s">
        <v>7046</v>
      </c>
      <c r="G192" s="182" t="s">
        <v>613</v>
      </c>
      <c r="H192" s="183">
        <v>30</v>
      </c>
      <c r="I192" s="184"/>
      <c r="J192" s="185">
        <f t="shared" si="10"/>
        <v>0</v>
      </c>
      <c r="K192" s="186"/>
      <c r="L192" s="187"/>
      <c r="M192" s="188" t="s">
        <v>1</v>
      </c>
      <c r="N192" s="189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350</v>
      </c>
      <c r="AT192" s="149" t="s">
        <v>1020</v>
      </c>
      <c r="AU192" s="149" t="s">
        <v>85</v>
      </c>
      <c r="AY192" s="17" t="s">
        <v>282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288</v>
      </c>
      <c r="BM192" s="149" t="s">
        <v>1160</v>
      </c>
    </row>
    <row r="193" spans="2:65" s="1" customFormat="1" ht="24.2" customHeight="1" x14ac:dyDescent="0.2">
      <c r="B193" s="32"/>
      <c r="C193" s="137" t="s">
        <v>683</v>
      </c>
      <c r="D193" s="137" t="s">
        <v>284</v>
      </c>
      <c r="E193" s="138" t="s">
        <v>7072</v>
      </c>
      <c r="F193" s="139" t="s">
        <v>7073</v>
      </c>
      <c r="G193" s="140" t="s">
        <v>613</v>
      </c>
      <c r="H193" s="141">
        <v>14</v>
      </c>
      <c r="I193" s="142"/>
      <c r="J193" s="143">
        <f t="shared" ref="J193:J224" si="20">ROUND(I193*H193,2)</f>
        <v>0</v>
      </c>
      <c r="K193" s="144"/>
      <c r="L193" s="32"/>
      <c r="M193" s="145" t="s">
        <v>1</v>
      </c>
      <c r="N193" s="146" t="s">
        <v>41</v>
      </c>
      <c r="P193" s="147">
        <f t="shared" ref="P193:P224" si="21">O193*H193</f>
        <v>0</v>
      </c>
      <c r="Q193" s="147">
        <v>0</v>
      </c>
      <c r="R193" s="147">
        <f t="shared" ref="R193:R224" si="22">Q193*H193</f>
        <v>0</v>
      </c>
      <c r="S193" s="147">
        <v>0</v>
      </c>
      <c r="T193" s="148">
        <f t="shared" ref="T193:T224" si="23">S193*H193</f>
        <v>0</v>
      </c>
      <c r="AR193" s="149" t="s">
        <v>288</v>
      </c>
      <c r="AT193" s="149" t="s">
        <v>284</v>
      </c>
      <c r="AU193" s="149" t="s">
        <v>85</v>
      </c>
      <c r="AY193" s="17" t="s">
        <v>282</v>
      </c>
      <c r="BE193" s="150">
        <f t="shared" ref="BE193:BE224" si="24">IF(N193="základní",J193,0)</f>
        <v>0</v>
      </c>
      <c r="BF193" s="150">
        <f t="shared" ref="BF193:BF224" si="25">IF(N193="snížená",J193,0)</f>
        <v>0</v>
      </c>
      <c r="BG193" s="150">
        <f t="shared" ref="BG193:BG224" si="26">IF(N193="zákl. přenesená",J193,0)</f>
        <v>0</v>
      </c>
      <c r="BH193" s="150">
        <f t="shared" ref="BH193:BH224" si="27">IF(N193="sníž. přenesená",J193,0)</f>
        <v>0</v>
      </c>
      <c r="BI193" s="150">
        <f t="shared" ref="BI193:BI224" si="28">IF(N193="nulová",J193,0)</f>
        <v>0</v>
      </c>
      <c r="BJ193" s="17" t="s">
        <v>83</v>
      </c>
      <c r="BK193" s="150">
        <f t="shared" ref="BK193:BK224" si="29">ROUND(I193*H193,2)</f>
        <v>0</v>
      </c>
      <c r="BL193" s="17" t="s">
        <v>288</v>
      </c>
      <c r="BM193" s="149" t="s">
        <v>1179</v>
      </c>
    </row>
    <row r="194" spans="2:65" s="1" customFormat="1" ht="24.2" customHeight="1" x14ac:dyDescent="0.2">
      <c r="B194" s="32"/>
      <c r="C194" s="137" t="s">
        <v>689</v>
      </c>
      <c r="D194" s="137" t="s">
        <v>284</v>
      </c>
      <c r="E194" s="138" t="s">
        <v>7074</v>
      </c>
      <c r="F194" s="139" t="s">
        <v>7075</v>
      </c>
      <c r="G194" s="140" t="s">
        <v>613</v>
      </c>
      <c r="H194" s="141">
        <v>18</v>
      </c>
      <c r="I194" s="142"/>
      <c r="J194" s="143">
        <f t="shared" si="20"/>
        <v>0</v>
      </c>
      <c r="K194" s="144"/>
      <c r="L194" s="32"/>
      <c r="M194" s="145" t="s">
        <v>1</v>
      </c>
      <c r="N194" s="146" t="s">
        <v>41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288</v>
      </c>
      <c r="AT194" s="149" t="s">
        <v>284</v>
      </c>
      <c r="AU194" s="149" t="s">
        <v>85</v>
      </c>
      <c r="AY194" s="17" t="s">
        <v>282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83</v>
      </c>
      <c r="BK194" s="150">
        <f t="shared" si="29"/>
        <v>0</v>
      </c>
      <c r="BL194" s="17" t="s">
        <v>288</v>
      </c>
      <c r="BM194" s="149" t="s">
        <v>1195</v>
      </c>
    </row>
    <row r="195" spans="2:65" s="1" customFormat="1" ht="24.2" customHeight="1" x14ac:dyDescent="0.2">
      <c r="B195" s="32"/>
      <c r="C195" s="179" t="s">
        <v>694</v>
      </c>
      <c r="D195" s="179" t="s">
        <v>1020</v>
      </c>
      <c r="E195" s="180" t="s">
        <v>7076</v>
      </c>
      <c r="F195" s="181" t="s">
        <v>7077</v>
      </c>
      <c r="G195" s="182" t="s">
        <v>613</v>
      </c>
      <c r="H195" s="183">
        <v>1</v>
      </c>
      <c r="I195" s="184"/>
      <c r="J195" s="185">
        <f t="shared" si="20"/>
        <v>0</v>
      </c>
      <c r="K195" s="186"/>
      <c r="L195" s="187"/>
      <c r="M195" s="188" t="s">
        <v>1</v>
      </c>
      <c r="N195" s="189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350</v>
      </c>
      <c r="AT195" s="149" t="s">
        <v>1020</v>
      </c>
      <c r="AU195" s="149" t="s">
        <v>85</v>
      </c>
      <c r="AY195" s="17" t="s">
        <v>282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288</v>
      </c>
      <c r="BM195" s="149" t="s">
        <v>1203</v>
      </c>
    </row>
    <row r="196" spans="2:65" s="1" customFormat="1" ht="21.75" customHeight="1" x14ac:dyDescent="0.2">
      <c r="B196" s="32"/>
      <c r="C196" s="179" t="s">
        <v>699</v>
      </c>
      <c r="D196" s="179" t="s">
        <v>1020</v>
      </c>
      <c r="E196" s="180" t="s">
        <v>7078</v>
      </c>
      <c r="F196" s="181" t="s">
        <v>7079</v>
      </c>
      <c r="G196" s="182" t="s">
        <v>613</v>
      </c>
      <c r="H196" s="183">
        <v>2</v>
      </c>
      <c r="I196" s="184"/>
      <c r="J196" s="185">
        <f t="shared" si="20"/>
        <v>0</v>
      </c>
      <c r="K196" s="186"/>
      <c r="L196" s="187"/>
      <c r="M196" s="188" t="s">
        <v>1</v>
      </c>
      <c r="N196" s="189" t="s">
        <v>41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350</v>
      </c>
      <c r="AT196" s="149" t="s">
        <v>1020</v>
      </c>
      <c r="AU196" s="149" t="s">
        <v>85</v>
      </c>
      <c r="AY196" s="17" t="s">
        <v>282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288</v>
      </c>
      <c r="BM196" s="149" t="s">
        <v>1220</v>
      </c>
    </row>
    <row r="197" spans="2:65" s="1" customFormat="1" ht="24.2" customHeight="1" x14ac:dyDescent="0.2">
      <c r="B197" s="32"/>
      <c r="C197" s="179" t="s">
        <v>703</v>
      </c>
      <c r="D197" s="179" t="s">
        <v>1020</v>
      </c>
      <c r="E197" s="180" t="s">
        <v>7080</v>
      </c>
      <c r="F197" s="181" t="s">
        <v>7081</v>
      </c>
      <c r="G197" s="182" t="s">
        <v>613</v>
      </c>
      <c r="H197" s="183">
        <v>1</v>
      </c>
      <c r="I197" s="184"/>
      <c r="J197" s="185">
        <f t="shared" si="20"/>
        <v>0</v>
      </c>
      <c r="K197" s="186"/>
      <c r="L197" s="187"/>
      <c r="M197" s="188" t="s">
        <v>1</v>
      </c>
      <c r="N197" s="189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350</v>
      </c>
      <c r="AT197" s="149" t="s">
        <v>1020</v>
      </c>
      <c r="AU197" s="149" t="s">
        <v>85</v>
      </c>
      <c r="AY197" s="17" t="s">
        <v>282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288</v>
      </c>
      <c r="BM197" s="149" t="s">
        <v>1237</v>
      </c>
    </row>
    <row r="198" spans="2:65" s="1" customFormat="1" ht="24.2" customHeight="1" x14ac:dyDescent="0.2">
      <c r="B198" s="32"/>
      <c r="C198" s="179" t="s">
        <v>709</v>
      </c>
      <c r="D198" s="179" t="s">
        <v>1020</v>
      </c>
      <c r="E198" s="180" t="s">
        <v>7082</v>
      </c>
      <c r="F198" s="181" t="s">
        <v>7083</v>
      </c>
      <c r="G198" s="182" t="s">
        <v>613</v>
      </c>
      <c r="H198" s="183">
        <v>2</v>
      </c>
      <c r="I198" s="184"/>
      <c r="J198" s="185">
        <f t="shared" si="20"/>
        <v>0</v>
      </c>
      <c r="K198" s="186"/>
      <c r="L198" s="187"/>
      <c r="M198" s="188" t="s">
        <v>1</v>
      </c>
      <c r="N198" s="189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350</v>
      </c>
      <c r="AT198" s="149" t="s">
        <v>1020</v>
      </c>
      <c r="AU198" s="149" t="s">
        <v>85</v>
      </c>
      <c r="AY198" s="17" t="s">
        <v>282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288</v>
      </c>
      <c r="BM198" s="149" t="s">
        <v>1247</v>
      </c>
    </row>
    <row r="199" spans="2:65" s="1" customFormat="1" ht="24.2" customHeight="1" x14ac:dyDescent="0.2">
      <c r="B199" s="32"/>
      <c r="C199" s="179" t="s">
        <v>727</v>
      </c>
      <c r="D199" s="179" t="s">
        <v>1020</v>
      </c>
      <c r="E199" s="180" t="s">
        <v>7084</v>
      </c>
      <c r="F199" s="181" t="s">
        <v>7085</v>
      </c>
      <c r="G199" s="182" t="s">
        <v>613</v>
      </c>
      <c r="H199" s="183">
        <v>1</v>
      </c>
      <c r="I199" s="184"/>
      <c r="J199" s="185">
        <f t="shared" si="20"/>
        <v>0</v>
      </c>
      <c r="K199" s="186"/>
      <c r="L199" s="187"/>
      <c r="M199" s="188" t="s">
        <v>1</v>
      </c>
      <c r="N199" s="189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350</v>
      </c>
      <c r="AT199" s="149" t="s">
        <v>1020</v>
      </c>
      <c r="AU199" s="149" t="s">
        <v>85</v>
      </c>
      <c r="AY199" s="17" t="s">
        <v>282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288</v>
      </c>
      <c r="BM199" s="149" t="s">
        <v>1255</v>
      </c>
    </row>
    <row r="200" spans="2:65" s="1" customFormat="1" ht="21.75" customHeight="1" x14ac:dyDescent="0.2">
      <c r="B200" s="32"/>
      <c r="C200" s="179" t="s">
        <v>736</v>
      </c>
      <c r="D200" s="179" t="s">
        <v>1020</v>
      </c>
      <c r="E200" s="180" t="s">
        <v>7086</v>
      </c>
      <c r="F200" s="181" t="s">
        <v>7087</v>
      </c>
      <c r="G200" s="182" t="s">
        <v>613</v>
      </c>
      <c r="H200" s="183">
        <v>4</v>
      </c>
      <c r="I200" s="184"/>
      <c r="J200" s="185">
        <f t="shared" si="20"/>
        <v>0</v>
      </c>
      <c r="K200" s="186"/>
      <c r="L200" s="187"/>
      <c r="M200" s="188" t="s">
        <v>1</v>
      </c>
      <c r="N200" s="189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350</v>
      </c>
      <c r="AT200" s="149" t="s">
        <v>1020</v>
      </c>
      <c r="AU200" s="149" t="s">
        <v>85</v>
      </c>
      <c r="AY200" s="17" t="s">
        <v>282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288</v>
      </c>
      <c r="BM200" s="149" t="s">
        <v>1265</v>
      </c>
    </row>
    <row r="201" spans="2:65" s="1" customFormat="1" ht="24.2" customHeight="1" x14ac:dyDescent="0.2">
      <c r="B201" s="32"/>
      <c r="C201" s="179" t="s">
        <v>742</v>
      </c>
      <c r="D201" s="179" t="s">
        <v>1020</v>
      </c>
      <c r="E201" s="180" t="s">
        <v>7088</v>
      </c>
      <c r="F201" s="181" t="s">
        <v>7089</v>
      </c>
      <c r="G201" s="182" t="s">
        <v>613</v>
      </c>
      <c r="H201" s="183">
        <v>3</v>
      </c>
      <c r="I201" s="184"/>
      <c r="J201" s="185">
        <f t="shared" si="20"/>
        <v>0</v>
      </c>
      <c r="K201" s="186"/>
      <c r="L201" s="187"/>
      <c r="M201" s="188" t="s">
        <v>1</v>
      </c>
      <c r="N201" s="189" t="s">
        <v>41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350</v>
      </c>
      <c r="AT201" s="149" t="s">
        <v>1020</v>
      </c>
      <c r="AU201" s="149" t="s">
        <v>85</v>
      </c>
      <c r="AY201" s="17" t="s">
        <v>282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7" t="s">
        <v>83</v>
      </c>
      <c r="BK201" s="150">
        <f t="shared" si="29"/>
        <v>0</v>
      </c>
      <c r="BL201" s="17" t="s">
        <v>288</v>
      </c>
      <c r="BM201" s="149" t="s">
        <v>1276</v>
      </c>
    </row>
    <row r="202" spans="2:65" s="1" customFormat="1" ht="24.2" customHeight="1" x14ac:dyDescent="0.2">
      <c r="B202" s="32"/>
      <c r="C202" s="179" t="s">
        <v>749</v>
      </c>
      <c r="D202" s="179" t="s">
        <v>1020</v>
      </c>
      <c r="E202" s="180" t="s">
        <v>7090</v>
      </c>
      <c r="F202" s="181" t="s">
        <v>7091</v>
      </c>
      <c r="G202" s="182" t="s">
        <v>613</v>
      </c>
      <c r="H202" s="183">
        <v>1</v>
      </c>
      <c r="I202" s="184"/>
      <c r="J202" s="185">
        <f t="shared" si="20"/>
        <v>0</v>
      </c>
      <c r="K202" s="186"/>
      <c r="L202" s="187"/>
      <c r="M202" s="188" t="s">
        <v>1</v>
      </c>
      <c r="N202" s="189" t="s">
        <v>41</v>
      </c>
      <c r="P202" s="147">
        <f t="shared" si="21"/>
        <v>0</v>
      </c>
      <c r="Q202" s="147">
        <v>0</v>
      </c>
      <c r="R202" s="147">
        <f t="shared" si="22"/>
        <v>0</v>
      </c>
      <c r="S202" s="147">
        <v>0</v>
      </c>
      <c r="T202" s="148">
        <f t="shared" si="23"/>
        <v>0</v>
      </c>
      <c r="AR202" s="149" t="s">
        <v>350</v>
      </c>
      <c r="AT202" s="149" t="s">
        <v>1020</v>
      </c>
      <c r="AU202" s="149" t="s">
        <v>85</v>
      </c>
      <c r="AY202" s="17" t="s">
        <v>282</v>
      </c>
      <c r="BE202" s="150">
        <f t="shared" si="24"/>
        <v>0</v>
      </c>
      <c r="BF202" s="150">
        <f t="shared" si="25"/>
        <v>0</v>
      </c>
      <c r="BG202" s="150">
        <f t="shared" si="26"/>
        <v>0</v>
      </c>
      <c r="BH202" s="150">
        <f t="shared" si="27"/>
        <v>0</v>
      </c>
      <c r="BI202" s="150">
        <f t="shared" si="28"/>
        <v>0</v>
      </c>
      <c r="BJ202" s="17" t="s">
        <v>83</v>
      </c>
      <c r="BK202" s="150">
        <f t="shared" si="29"/>
        <v>0</v>
      </c>
      <c r="BL202" s="17" t="s">
        <v>288</v>
      </c>
      <c r="BM202" s="149" t="s">
        <v>1285</v>
      </c>
    </row>
    <row r="203" spans="2:65" s="1" customFormat="1" ht="24.2" customHeight="1" x14ac:dyDescent="0.2">
      <c r="B203" s="32"/>
      <c r="C203" s="179" t="s">
        <v>758</v>
      </c>
      <c r="D203" s="179" t="s">
        <v>1020</v>
      </c>
      <c r="E203" s="180" t="s">
        <v>7092</v>
      </c>
      <c r="F203" s="181" t="s">
        <v>7093</v>
      </c>
      <c r="G203" s="182" t="s">
        <v>613</v>
      </c>
      <c r="H203" s="183">
        <v>1</v>
      </c>
      <c r="I203" s="184"/>
      <c r="J203" s="185">
        <f t="shared" si="20"/>
        <v>0</v>
      </c>
      <c r="K203" s="186"/>
      <c r="L203" s="187"/>
      <c r="M203" s="188" t="s">
        <v>1</v>
      </c>
      <c r="N203" s="189" t="s">
        <v>41</v>
      </c>
      <c r="P203" s="147">
        <f t="shared" si="21"/>
        <v>0</v>
      </c>
      <c r="Q203" s="147">
        <v>0</v>
      </c>
      <c r="R203" s="147">
        <f t="shared" si="22"/>
        <v>0</v>
      </c>
      <c r="S203" s="147">
        <v>0</v>
      </c>
      <c r="T203" s="148">
        <f t="shared" si="23"/>
        <v>0</v>
      </c>
      <c r="AR203" s="149" t="s">
        <v>350</v>
      </c>
      <c r="AT203" s="149" t="s">
        <v>1020</v>
      </c>
      <c r="AU203" s="149" t="s">
        <v>85</v>
      </c>
      <c r="AY203" s="17" t="s">
        <v>282</v>
      </c>
      <c r="BE203" s="150">
        <f t="shared" si="24"/>
        <v>0</v>
      </c>
      <c r="BF203" s="150">
        <f t="shared" si="25"/>
        <v>0</v>
      </c>
      <c r="BG203" s="150">
        <f t="shared" si="26"/>
        <v>0</v>
      </c>
      <c r="BH203" s="150">
        <f t="shared" si="27"/>
        <v>0</v>
      </c>
      <c r="BI203" s="150">
        <f t="shared" si="28"/>
        <v>0</v>
      </c>
      <c r="BJ203" s="17" t="s">
        <v>83</v>
      </c>
      <c r="BK203" s="150">
        <f t="shared" si="29"/>
        <v>0</v>
      </c>
      <c r="BL203" s="17" t="s">
        <v>288</v>
      </c>
      <c r="BM203" s="149" t="s">
        <v>1295</v>
      </c>
    </row>
    <row r="204" spans="2:65" s="1" customFormat="1" ht="16.5" customHeight="1" x14ac:dyDescent="0.2">
      <c r="B204" s="32"/>
      <c r="C204" s="179" t="s">
        <v>765</v>
      </c>
      <c r="D204" s="179" t="s">
        <v>1020</v>
      </c>
      <c r="E204" s="180" t="s">
        <v>7094</v>
      </c>
      <c r="F204" s="181" t="s">
        <v>7095</v>
      </c>
      <c r="G204" s="182" t="s">
        <v>613</v>
      </c>
      <c r="H204" s="183">
        <v>1</v>
      </c>
      <c r="I204" s="184"/>
      <c r="J204" s="185">
        <f t="shared" si="20"/>
        <v>0</v>
      </c>
      <c r="K204" s="186"/>
      <c r="L204" s="187"/>
      <c r="M204" s="188" t="s">
        <v>1</v>
      </c>
      <c r="N204" s="189" t="s">
        <v>41</v>
      </c>
      <c r="P204" s="147">
        <f t="shared" si="21"/>
        <v>0</v>
      </c>
      <c r="Q204" s="147">
        <v>0</v>
      </c>
      <c r="R204" s="147">
        <f t="shared" si="22"/>
        <v>0</v>
      </c>
      <c r="S204" s="147">
        <v>0</v>
      </c>
      <c r="T204" s="148">
        <f t="shared" si="23"/>
        <v>0</v>
      </c>
      <c r="AR204" s="149" t="s">
        <v>350</v>
      </c>
      <c r="AT204" s="149" t="s">
        <v>1020</v>
      </c>
      <c r="AU204" s="149" t="s">
        <v>85</v>
      </c>
      <c r="AY204" s="17" t="s">
        <v>282</v>
      </c>
      <c r="BE204" s="150">
        <f t="shared" si="24"/>
        <v>0</v>
      </c>
      <c r="BF204" s="150">
        <f t="shared" si="25"/>
        <v>0</v>
      </c>
      <c r="BG204" s="150">
        <f t="shared" si="26"/>
        <v>0</v>
      </c>
      <c r="BH204" s="150">
        <f t="shared" si="27"/>
        <v>0</v>
      </c>
      <c r="BI204" s="150">
        <f t="shared" si="28"/>
        <v>0</v>
      </c>
      <c r="BJ204" s="17" t="s">
        <v>83</v>
      </c>
      <c r="BK204" s="150">
        <f t="shared" si="29"/>
        <v>0</v>
      </c>
      <c r="BL204" s="17" t="s">
        <v>288</v>
      </c>
      <c r="BM204" s="149" t="s">
        <v>1305</v>
      </c>
    </row>
    <row r="205" spans="2:65" s="1" customFormat="1" ht="16.5" customHeight="1" x14ac:dyDescent="0.2">
      <c r="B205" s="32"/>
      <c r="C205" s="179" t="s">
        <v>771</v>
      </c>
      <c r="D205" s="179" t="s">
        <v>1020</v>
      </c>
      <c r="E205" s="180" t="s">
        <v>7096</v>
      </c>
      <c r="F205" s="181" t="s">
        <v>7097</v>
      </c>
      <c r="G205" s="182" t="s">
        <v>613</v>
      </c>
      <c r="H205" s="183">
        <v>1</v>
      </c>
      <c r="I205" s="184"/>
      <c r="J205" s="185">
        <f t="shared" si="20"/>
        <v>0</v>
      </c>
      <c r="K205" s="186"/>
      <c r="L205" s="187"/>
      <c r="M205" s="188" t="s">
        <v>1</v>
      </c>
      <c r="N205" s="189" t="s">
        <v>41</v>
      </c>
      <c r="P205" s="147">
        <f t="shared" si="21"/>
        <v>0</v>
      </c>
      <c r="Q205" s="147">
        <v>0</v>
      </c>
      <c r="R205" s="147">
        <f t="shared" si="22"/>
        <v>0</v>
      </c>
      <c r="S205" s="147">
        <v>0</v>
      </c>
      <c r="T205" s="148">
        <f t="shared" si="23"/>
        <v>0</v>
      </c>
      <c r="AR205" s="149" t="s">
        <v>350</v>
      </c>
      <c r="AT205" s="149" t="s">
        <v>1020</v>
      </c>
      <c r="AU205" s="149" t="s">
        <v>85</v>
      </c>
      <c r="AY205" s="17" t="s">
        <v>282</v>
      </c>
      <c r="BE205" s="150">
        <f t="shared" si="24"/>
        <v>0</v>
      </c>
      <c r="BF205" s="150">
        <f t="shared" si="25"/>
        <v>0</v>
      </c>
      <c r="BG205" s="150">
        <f t="shared" si="26"/>
        <v>0</v>
      </c>
      <c r="BH205" s="150">
        <f t="shared" si="27"/>
        <v>0</v>
      </c>
      <c r="BI205" s="150">
        <f t="shared" si="28"/>
        <v>0</v>
      </c>
      <c r="BJ205" s="17" t="s">
        <v>83</v>
      </c>
      <c r="BK205" s="150">
        <f t="shared" si="29"/>
        <v>0</v>
      </c>
      <c r="BL205" s="17" t="s">
        <v>288</v>
      </c>
      <c r="BM205" s="149" t="s">
        <v>1316</v>
      </c>
    </row>
    <row r="206" spans="2:65" s="1" customFormat="1" ht="24.2" customHeight="1" x14ac:dyDescent="0.2">
      <c r="B206" s="32"/>
      <c r="C206" s="137" t="s">
        <v>775</v>
      </c>
      <c r="D206" s="137" t="s">
        <v>284</v>
      </c>
      <c r="E206" s="138" t="s">
        <v>7098</v>
      </c>
      <c r="F206" s="139" t="s">
        <v>7099</v>
      </c>
      <c r="G206" s="140" t="s">
        <v>613</v>
      </c>
      <c r="H206" s="141">
        <v>5</v>
      </c>
      <c r="I206" s="142"/>
      <c r="J206" s="143">
        <f t="shared" si="20"/>
        <v>0</v>
      </c>
      <c r="K206" s="144"/>
      <c r="L206" s="32"/>
      <c r="M206" s="145" t="s">
        <v>1</v>
      </c>
      <c r="N206" s="146" t="s">
        <v>41</v>
      </c>
      <c r="P206" s="147">
        <f t="shared" si="21"/>
        <v>0</v>
      </c>
      <c r="Q206" s="147">
        <v>0</v>
      </c>
      <c r="R206" s="147">
        <f t="shared" si="22"/>
        <v>0</v>
      </c>
      <c r="S206" s="147">
        <v>0</v>
      </c>
      <c r="T206" s="148">
        <f t="shared" si="23"/>
        <v>0</v>
      </c>
      <c r="AR206" s="149" t="s">
        <v>288</v>
      </c>
      <c r="AT206" s="149" t="s">
        <v>284</v>
      </c>
      <c r="AU206" s="149" t="s">
        <v>85</v>
      </c>
      <c r="AY206" s="17" t="s">
        <v>282</v>
      </c>
      <c r="BE206" s="150">
        <f t="shared" si="24"/>
        <v>0</v>
      </c>
      <c r="BF206" s="150">
        <f t="shared" si="25"/>
        <v>0</v>
      </c>
      <c r="BG206" s="150">
        <f t="shared" si="26"/>
        <v>0</v>
      </c>
      <c r="BH206" s="150">
        <f t="shared" si="27"/>
        <v>0</v>
      </c>
      <c r="BI206" s="150">
        <f t="shared" si="28"/>
        <v>0</v>
      </c>
      <c r="BJ206" s="17" t="s">
        <v>83</v>
      </c>
      <c r="BK206" s="150">
        <f t="shared" si="29"/>
        <v>0</v>
      </c>
      <c r="BL206" s="17" t="s">
        <v>288</v>
      </c>
      <c r="BM206" s="149" t="s">
        <v>1330</v>
      </c>
    </row>
    <row r="207" spans="2:65" s="1" customFormat="1" ht="21.75" customHeight="1" x14ac:dyDescent="0.2">
      <c r="B207" s="32"/>
      <c r="C207" s="179" t="s">
        <v>778</v>
      </c>
      <c r="D207" s="179" t="s">
        <v>1020</v>
      </c>
      <c r="E207" s="180" t="s">
        <v>7100</v>
      </c>
      <c r="F207" s="181" t="s">
        <v>7101</v>
      </c>
      <c r="G207" s="182" t="s">
        <v>613</v>
      </c>
      <c r="H207" s="183">
        <v>5</v>
      </c>
      <c r="I207" s="184"/>
      <c r="J207" s="185">
        <f t="shared" si="20"/>
        <v>0</v>
      </c>
      <c r="K207" s="186"/>
      <c r="L207" s="187"/>
      <c r="M207" s="188" t="s">
        <v>1</v>
      </c>
      <c r="N207" s="189" t="s">
        <v>41</v>
      </c>
      <c r="P207" s="147">
        <f t="shared" si="21"/>
        <v>0</v>
      </c>
      <c r="Q207" s="147">
        <v>0</v>
      </c>
      <c r="R207" s="147">
        <f t="shared" si="22"/>
        <v>0</v>
      </c>
      <c r="S207" s="147">
        <v>0</v>
      </c>
      <c r="T207" s="148">
        <f t="shared" si="23"/>
        <v>0</v>
      </c>
      <c r="AR207" s="149" t="s">
        <v>350</v>
      </c>
      <c r="AT207" s="149" t="s">
        <v>1020</v>
      </c>
      <c r="AU207" s="149" t="s">
        <v>85</v>
      </c>
      <c r="AY207" s="17" t="s">
        <v>282</v>
      </c>
      <c r="BE207" s="150">
        <f t="shared" si="24"/>
        <v>0</v>
      </c>
      <c r="BF207" s="150">
        <f t="shared" si="25"/>
        <v>0</v>
      </c>
      <c r="BG207" s="150">
        <f t="shared" si="26"/>
        <v>0</v>
      </c>
      <c r="BH207" s="150">
        <f t="shared" si="27"/>
        <v>0</v>
      </c>
      <c r="BI207" s="150">
        <f t="shared" si="28"/>
        <v>0</v>
      </c>
      <c r="BJ207" s="17" t="s">
        <v>83</v>
      </c>
      <c r="BK207" s="150">
        <f t="shared" si="29"/>
        <v>0</v>
      </c>
      <c r="BL207" s="17" t="s">
        <v>288</v>
      </c>
      <c r="BM207" s="149" t="s">
        <v>1339</v>
      </c>
    </row>
    <row r="208" spans="2:65" s="1" customFormat="1" ht="24.2" customHeight="1" x14ac:dyDescent="0.2">
      <c r="B208" s="32"/>
      <c r="C208" s="137" t="s">
        <v>784</v>
      </c>
      <c r="D208" s="137" t="s">
        <v>284</v>
      </c>
      <c r="E208" s="138" t="s">
        <v>7102</v>
      </c>
      <c r="F208" s="139" t="s">
        <v>7103</v>
      </c>
      <c r="G208" s="140" t="s">
        <v>613</v>
      </c>
      <c r="H208" s="141">
        <v>12</v>
      </c>
      <c r="I208" s="142"/>
      <c r="J208" s="143">
        <f t="shared" si="20"/>
        <v>0</v>
      </c>
      <c r="K208" s="144"/>
      <c r="L208" s="32"/>
      <c r="M208" s="145" t="s">
        <v>1</v>
      </c>
      <c r="N208" s="146" t="s">
        <v>41</v>
      </c>
      <c r="P208" s="147">
        <f t="shared" si="21"/>
        <v>0</v>
      </c>
      <c r="Q208" s="147">
        <v>0</v>
      </c>
      <c r="R208" s="147">
        <f t="shared" si="22"/>
        <v>0</v>
      </c>
      <c r="S208" s="147">
        <v>0</v>
      </c>
      <c r="T208" s="148">
        <f t="shared" si="23"/>
        <v>0</v>
      </c>
      <c r="AR208" s="149" t="s">
        <v>288</v>
      </c>
      <c r="AT208" s="149" t="s">
        <v>284</v>
      </c>
      <c r="AU208" s="149" t="s">
        <v>85</v>
      </c>
      <c r="AY208" s="17" t="s">
        <v>282</v>
      </c>
      <c r="BE208" s="150">
        <f t="shared" si="24"/>
        <v>0</v>
      </c>
      <c r="BF208" s="150">
        <f t="shared" si="25"/>
        <v>0</v>
      </c>
      <c r="BG208" s="150">
        <f t="shared" si="26"/>
        <v>0</v>
      </c>
      <c r="BH208" s="150">
        <f t="shared" si="27"/>
        <v>0</v>
      </c>
      <c r="BI208" s="150">
        <f t="shared" si="28"/>
        <v>0</v>
      </c>
      <c r="BJ208" s="17" t="s">
        <v>83</v>
      </c>
      <c r="BK208" s="150">
        <f t="shared" si="29"/>
        <v>0</v>
      </c>
      <c r="BL208" s="17" t="s">
        <v>288</v>
      </c>
      <c r="BM208" s="149" t="s">
        <v>1347</v>
      </c>
    </row>
    <row r="209" spans="2:65" s="1" customFormat="1" ht="21.75" customHeight="1" x14ac:dyDescent="0.2">
      <c r="B209" s="32"/>
      <c r="C209" s="179" t="s">
        <v>789</v>
      </c>
      <c r="D209" s="179" t="s">
        <v>1020</v>
      </c>
      <c r="E209" s="180" t="s">
        <v>7100</v>
      </c>
      <c r="F209" s="181" t="s">
        <v>7101</v>
      </c>
      <c r="G209" s="182" t="s">
        <v>613</v>
      </c>
      <c r="H209" s="183">
        <v>36</v>
      </c>
      <c r="I209" s="184"/>
      <c r="J209" s="185">
        <f t="shared" si="20"/>
        <v>0</v>
      </c>
      <c r="K209" s="186"/>
      <c r="L209" s="187"/>
      <c r="M209" s="188" t="s">
        <v>1</v>
      </c>
      <c r="N209" s="189" t="s">
        <v>41</v>
      </c>
      <c r="P209" s="147">
        <f t="shared" si="21"/>
        <v>0</v>
      </c>
      <c r="Q209" s="147">
        <v>0</v>
      </c>
      <c r="R209" s="147">
        <f t="shared" si="22"/>
        <v>0</v>
      </c>
      <c r="S209" s="147">
        <v>0</v>
      </c>
      <c r="T209" s="148">
        <f t="shared" si="23"/>
        <v>0</v>
      </c>
      <c r="AR209" s="149" t="s">
        <v>350</v>
      </c>
      <c r="AT209" s="149" t="s">
        <v>1020</v>
      </c>
      <c r="AU209" s="149" t="s">
        <v>85</v>
      </c>
      <c r="AY209" s="17" t="s">
        <v>282</v>
      </c>
      <c r="BE209" s="150">
        <f t="shared" si="24"/>
        <v>0</v>
      </c>
      <c r="BF209" s="150">
        <f t="shared" si="25"/>
        <v>0</v>
      </c>
      <c r="BG209" s="150">
        <f t="shared" si="26"/>
        <v>0</v>
      </c>
      <c r="BH209" s="150">
        <f t="shared" si="27"/>
        <v>0</v>
      </c>
      <c r="BI209" s="150">
        <f t="shared" si="28"/>
        <v>0</v>
      </c>
      <c r="BJ209" s="17" t="s">
        <v>83</v>
      </c>
      <c r="BK209" s="150">
        <f t="shared" si="29"/>
        <v>0</v>
      </c>
      <c r="BL209" s="17" t="s">
        <v>288</v>
      </c>
      <c r="BM209" s="149" t="s">
        <v>1356</v>
      </c>
    </row>
    <row r="210" spans="2:65" s="1" customFormat="1" ht="24.2" customHeight="1" x14ac:dyDescent="0.2">
      <c r="B210" s="32"/>
      <c r="C210" s="137" t="s">
        <v>795</v>
      </c>
      <c r="D210" s="137" t="s">
        <v>284</v>
      </c>
      <c r="E210" s="138" t="s">
        <v>7104</v>
      </c>
      <c r="F210" s="139" t="s">
        <v>7105</v>
      </c>
      <c r="G210" s="140" t="s">
        <v>613</v>
      </c>
      <c r="H210" s="141">
        <v>1</v>
      </c>
      <c r="I210" s="142"/>
      <c r="J210" s="143">
        <f t="shared" si="20"/>
        <v>0</v>
      </c>
      <c r="K210" s="144"/>
      <c r="L210" s="32"/>
      <c r="M210" s="145" t="s">
        <v>1</v>
      </c>
      <c r="N210" s="146" t="s">
        <v>41</v>
      </c>
      <c r="P210" s="147">
        <f t="shared" si="21"/>
        <v>0</v>
      </c>
      <c r="Q210" s="147">
        <v>0</v>
      </c>
      <c r="R210" s="147">
        <f t="shared" si="22"/>
        <v>0</v>
      </c>
      <c r="S210" s="147">
        <v>0</v>
      </c>
      <c r="T210" s="148">
        <f t="shared" si="23"/>
        <v>0</v>
      </c>
      <c r="AR210" s="149" t="s">
        <v>288</v>
      </c>
      <c r="AT210" s="149" t="s">
        <v>284</v>
      </c>
      <c r="AU210" s="149" t="s">
        <v>85</v>
      </c>
      <c r="AY210" s="17" t="s">
        <v>282</v>
      </c>
      <c r="BE210" s="150">
        <f t="shared" si="24"/>
        <v>0</v>
      </c>
      <c r="BF210" s="150">
        <f t="shared" si="25"/>
        <v>0</v>
      </c>
      <c r="BG210" s="150">
        <f t="shared" si="26"/>
        <v>0</v>
      </c>
      <c r="BH210" s="150">
        <f t="shared" si="27"/>
        <v>0</v>
      </c>
      <c r="BI210" s="150">
        <f t="shared" si="28"/>
        <v>0</v>
      </c>
      <c r="BJ210" s="17" t="s">
        <v>83</v>
      </c>
      <c r="BK210" s="150">
        <f t="shared" si="29"/>
        <v>0</v>
      </c>
      <c r="BL210" s="17" t="s">
        <v>288</v>
      </c>
      <c r="BM210" s="149" t="s">
        <v>1366</v>
      </c>
    </row>
    <row r="211" spans="2:65" s="1" customFormat="1" ht="24.2" customHeight="1" x14ac:dyDescent="0.2">
      <c r="B211" s="32"/>
      <c r="C211" s="137" t="s">
        <v>802</v>
      </c>
      <c r="D211" s="137" t="s">
        <v>284</v>
      </c>
      <c r="E211" s="138" t="s">
        <v>7106</v>
      </c>
      <c r="F211" s="139" t="s">
        <v>7107</v>
      </c>
      <c r="G211" s="140" t="s">
        <v>613</v>
      </c>
      <c r="H211" s="141">
        <v>6</v>
      </c>
      <c r="I211" s="142"/>
      <c r="J211" s="143">
        <f t="shared" si="20"/>
        <v>0</v>
      </c>
      <c r="K211" s="144"/>
      <c r="L211" s="32"/>
      <c r="M211" s="145" t="s">
        <v>1</v>
      </c>
      <c r="N211" s="146" t="s">
        <v>41</v>
      </c>
      <c r="P211" s="147">
        <f t="shared" si="21"/>
        <v>0</v>
      </c>
      <c r="Q211" s="147">
        <v>0</v>
      </c>
      <c r="R211" s="147">
        <f t="shared" si="22"/>
        <v>0</v>
      </c>
      <c r="S211" s="147">
        <v>0</v>
      </c>
      <c r="T211" s="148">
        <f t="shared" si="23"/>
        <v>0</v>
      </c>
      <c r="AR211" s="149" t="s">
        <v>288</v>
      </c>
      <c r="AT211" s="149" t="s">
        <v>284</v>
      </c>
      <c r="AU211" s="149" t="s">
        <v>85</v>
      </c>
      <c r="AY211" s="17" t="s">
        <v>282</v>
      </c>
      <c r="BE211" s="150">
        <f t="shared" si="24"/>
        <v>0</v>
      </c>
      <c r="BF211" s="150">
        <f t="shared" si="25"/>
        <v>0</v>
      </c>
      <c r="BG211" s="150">
        <f t="shared" si="26"/>
        <v>0</v>
      </c>
      <c r="BH211" s="150">
        <f t="shared" si="27"/>
        <v>0</v>
      </c>
      <c r="BI211" s="150">
        <f t="shared" si="28"/>
        <v>0</v>
      </c>
      <c r="BJ211" s="17" t="s">
        <v>83</v>
      </c>
      <c r="BK211" s="150">
        <f t="shared" si="29"/>
        <v>0</v>
      </c>
      <c r="BL211" s="17" t="s">
        <v>288</v>
      </c>
      <c r="BM211" s="149" t="s">
        <v>1374</v>
      </c>
    </row>
    <row r="212" spans="2:65" s="1" customFormat="1" ht="16.5" customHeight="1" x14ac:dyDescent="0.2">
      <c r="B212" s="32"/>
      <c r="C212" s="179" t="s">
        <v>809</v>
      </c>
      <c r="D212" s="179" t="s">
        <v>1020</v>
      </c>
      <c r="E212" s="180" t="s">
        <v>7108</v>
      </c>
      <c r="F212" s="181" t="s">
        <v>7109</v>
      </c>
      <c r="G212" s="182" t="s">
        <v>376</v>
      </c>
      <c r="H212" s="183">
        <v>19.2</v>
      </c>
      <c r="I212" s="184"/>
      <c r="J212" s="185">
        <f t="shared" si="20"/>
        <v>0</v>
      </c>
      <c r="K212" s="186"/>
      <c r="L212" s="187"/>
      <c r="M212" s="188" t="s">
        <v>1</v>
      </c>
      <c r="N212" s="189" t="s">
        <v>41</v>
      </c>
      <c r="P212" s="147">
        <f t="shared" si="21"/>
        <v>0</v>
      </c>
      <c r="Q212" s="147">
        <v>0</v>
      </c>
      <c r="R212" s="147">
        <f t="shared" si="22"/>
        <v>0</v>
      </c>
      <c r="S212" s="147">
        <v>0</v>
      </c>
      <c r="T212" s="148">
        <f t="shared" si="23"/>
        <v>0</v>
      </c>
      <c r="AR212" s="149" t="s">
        <v>350</v>
      </c>
      <c r="AT212" s="149" t="s">
        <v>1020</v>
      </c>
      <c r="AU212" s="149" t="s">
        <v>85</v>
      </c>
      <c r="AY212" s="17" t="s">
        <v>282</v>
      </c>
      <c r="BE212" s="150">
        <f t="shared" si="24"/>
        <v>0</v>
      </c>
      <c r="BF212" s="150">
        <f t="shared" si="25"/>
        <v>0</v>
      </c>
      <c r="BG212" s="150">
        <f t="shared" si="26"/>
        <v>0</v>
      </c>
      <c r="BH212" s="150">
        <f t="shared" si="27"/>
        <v>0</v>
      </c>
      <c r="BI212" s="150">
        <f t="shared" si="28"/>
        <v>0</v>
      </c>
      <c r="BJ212" s="17" t="s">
        <v>83</v>
      </c>
      <c r="BK212" s="150">
        <f t="shared" si="29"/>
        <v>0</v>
      </c>
      <c r="BL212" s="17" t="s">
        <v>288</v>
      </c>
      <c r="BM212" s="149" t="s">
        <v>1385</v>
      </c>
    </row>
    <row r="213" spans="2:65" s="1" customFormat="1" ht="24.2" customHeight="1" x14ac:dyDescent="0.2">
      <c r="B213" s="32"/>
      <c r="C213" s="137" t="s">
        <v>813</v>
      </c>
      <c r="D213" s="137" t="s">
        <v>284</v>
      </c>
      <c r="E213" s="138" t="s">
        <v>7110</v>
      </c>
      <c r="F213" s="139" t="s">
        <v>7111</v>
      </c>
      <c r="G213" s="140" t="s">
        <v>613</v>
      </c>
      <c r="H213" s="141">
        <v>4</v>
      </c>
      <c r="I213" s="142"/>
      <c r="J213" s="143">
        <f t="shared" si="20"/>
        <v>0</v>
      </c>
      <c r="K213" s="144"/>
      <c r="L213" s="32"/>
      <c r="M213" s="145" t="s">
        <v>1</v>
      </c>
      <c r="N213" s="146" t="s">
        <v>41</v>
      </c>
      <c r="P213" s="147">
        <f t="shared" si="21"/>
        <v>0</v>
      </c>
      <c r="Q213" s="147">
        <v>0</v>
      </c>
      <c r="R213" s="147">
        <f t="shared" si="22"/>
        <v>0</v>
      </c>
      <c r="S213" s="147">
        <v>0</v>
      </c>
      <c r="T213" s="148">
        <f t="shared" si="23"/>
        <v>0</v>
      </c>
      <c r="AR213" s="149" t="s">
        <v>288</v>
      </c>
      <c r="AT213" s="149" t="s">
        <v>284</v>
      </c>
      <c r="AU213" s="149" t="s">
        <v>85</v>
      </c>
      <c r="AY213" s="17" t="s">
        <v>282</v>
      </c>
      <c r="BE213" s="150">
        <f t="shared" si="24"/>
        <v>0</v>
      </c>
      <c r="BF213" s="150">
        <f t="shared" si="25"/>
        <v>0</v>
      </c>
      <c r="BG213" s="150">
        <f t="shared" si="26"/>
        <v>0</v>
      </c>
      <c r="BH213" s="150">
        <f t="shared" si="27"/>
        <v>0</v>
      </c>
      <c r="BI213" s="150">
        <f t="shared" si="28"/>
        <v>0</v>
      </c>
      <c r="BJ213" s="17" t="s">
        <v>83</v>
      </c>
      <c r="BK213" s="150">
        <f t="shared" si="29"/>
        <v>0</v>
      </c>
      <c r="BL213" s="17" t="s">
        <v>288</v>
      </c>
      <c r="BM213" s="149" t="s">
        <v>1397</v>
      </c>
    </row>
    <row r="214" spans="2:65" s="1" customFormat="1" ht="16.5" customHeight="1" x14ac:dyDescent="0.2">
      <c r="B214" s="32"/>
      <c r="C214" s="179" t="s">
        <v>817</v>
      </c>
      <c r="D214" s="179" t="s">
        <v>1020</v>
      </c>
      <c r="E214" s="180" t="s">
        <v>7108</v>
      </c>
      <c r="F214" s="181" t="s">
        <v>7109</v>
      </c>
      <c r="G214" s="182" t="s">
        <v>376</v>
      </c>
      <c r="H214" s="183">
        <v>9.6</v>
      </c>
      <c r="I214" s="184"/>
      <c r="J214" s="185">
        <f t="shared" si="20"/>
        <v>0</v>
      </c>
      <c r="K214" s="186"/>
      <c r="L214" s="187"/>
      <c r="M214" s="188" t="s">
        <v>1</v>
      </c>
      <c r="N214" s="189" t="s">
        <v>41</v>
      </c>
      <c r="P214" s="147">
        <f t="shared" si="21"/>
        <v>0</v>
      </c>
      <c r="Q214" s="147">
        <v>0</v>
      </c>
      <c r="R214" s="147">
        <f t="shared" si="22"/>
        <v>0</v>
      </c>
      <c r="S214" s="147">
        <v>0</v>
      </c>
      <c r="T214" s="148">
        <f t="shared" si="23"/>
        <v>0</v>
      </c>
      <c r="AR214" s="149" t="s">
        <v>350</v>
      </c>
      <c r="AT214" s="149" t="s">
        <v>1020</v>
      </c>
      <c r="AU214" s="149" t="s">
        <v>85</v>
      </c>
      <c r="AY214" s="17" t="s">
        <v>282</v>
      </c>
      <c r="BE214" s="150">
        <f t="shared" si="24"/>
        <v>0</v>
      </c>
      <c r="BF214" s="150">
        <f t="shared" si="25"/>
        <v>0</v>
      </c>
      <c r="BG214" s="150">
        <f t="shared" si="26"/>
        <v>0</v>
      </c>
      <c r="BH214" s="150">
        <f t="shared" si="27"/>
        <v>0</v>
      </c>
      <c r="BI214" s="150">
        <f t="shared" si="28"/>
        <v>0</v>
      </c>
      <c r="BJ214" s="17" t="s">
        <v>83</v>
      </c>
      <c r="BK214" s="150">
        <f t="shared" si="29"/>
        <v>0</v>
      </c>
      <c r="BL214" s="17" t="s">
        <v>288</v>
      </c>
      <c r="BM214" s="149" t="s">
        <v>1405</v>
      </c>
    </row>
    <row r="215" spans="2:65" s="1" customFormat="1" ht="24.2" customHeight="1" x14ac:dyDescent="0.2">
      <c r="B215" s="32"/>
      <c r="C215" s="137" t="s">
        <v>821</v>
      </c>
      <c r="D215" s="137" t="s">
        <v>284</v>
      </c>
      <c r="E215" s="138" t="s">
        <v>7112</v>
      </c>
      <c r="F215" s="139" t="s">
        <v>7113</v>
      </c>
      <c r="G215" s="140" t="s">
        <v>613</v>
      </c>
      <c r="H215" s="141">
        <v>14</v>
      </c>
      <c r="I215" s="142"/>
      <c r="J215" s="143">
        <f t="shared" si="20"/>
        <v>0</v>
      </c>
      <c r="K215" s="144"/>
      <c r="L215" s="32"/>
      <c r="M215" s="145" t="s">
        <v>1</v>
      </c>
      <c r="N215" s="146" t="s">
        <v>41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288</v>
      </c>
      <c r="AT215" s="149" t="s">
        <v>284</v>
      </c>
      <c r="AU215" s="149" t="s">
        <v>85</v>
      </c>
      <c r="AY215" s="17" t="s">
        <v>282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7" t="s">
        <v>83</v>
      </c>
      <c r="BK215" s="150">
        <f t="shared" si="29"/>
        <v>0</v>
      </c>
      <c r="BL215" s="17" t="s">
        <v>288</v>
      </c>
      <c r="BM215" s="149" t="s">
        <v>1413</v>
      </c>
    </row>
    <row r="216" spans="2:65" s="1" customFormat="1" ht="24.2" customHeight="1" x14ac:dyDescent="0.2">
      <c r="B216" s="32"/>
      <c r="C216" s="137" t="s">
        <v>826</v>
      </c>
      <c r="D216" s="137" t="s">
        <v>284</v>
      </c>
      <c r="E216" s="138" t="s">
        <v>7114</v>
      </c>
      <c r="F216" s="139" t="s">
        <v>7115</v>
      </c>
      <c r="G216" s="140" t="s">
        <v>613</v>
      </c>
      <c r="H216" s="141">
        <v>4</v>
      </c>
      <c r="I216" s="142"/>
      <c r="J216" s="143">
        <f t="shared" si="20"/>
        <v>0</v>
      </c>
      <c r="K216" s="144"/>
      <c r="L216" s="32"/>
      <c r="M216" s="145" t="s">
        <v>1</v>
      </c>
      <c r="N216" s="146" t="s">
        <v>41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288</v>
      </c>
      <c r="AT216" s="149" t="s">
        <v>284</v>
      </c>
      <c r="AU216" s="149" t="s">
        <v>85</v>
      </c>
      <c r="AY216" s="17" t="s">
        <v>282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288</v>
      </c>
      <c r="BM216" s="149" t="s">
        <v>1421</v>
      </c>
    </row>
    <row r="217" spans="2:65" s="1" customFormat="1" ht="24.2" customHeight="1" x14ac:dyDescent="0.2">
      <c r="B217" s="32"/>
      <c r="C217" s="137" t="s">
        <v>831</v>
      </c>
      <c r="D217" s="137" t="s">
        <v>284</v>
      </c>
      <c r="E217" s="138" t="s">
        <v>7116</v>
      </c>
      <c r="F217" s="139" t="s">
        <v>7117</v>
      </c>
      <c r="G217" s="140" t="s">
        <v>7118</v>
      </c>
      <c r="H217" s="141">
        <v>14</v>
      </c>
      <c r="I217" s="142"/>
      <c r="J217" s="143">
        <f t="shared" si="20"/>
        <v>0</v>
      </c>
      <c r="K217" s="144"/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288</v>
      </c>
      <c r="AT217" s="149" t="s">
        <v>284</v>
      </c>
      <c r="AU217" s="149" t="s">
        <v>85</v>
      </c>
      <c r="AY217" s="17" t="s">
        <v>282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288</v>
      </c>
      <c r="BM217" s="149" t="s">
        <v>1435</v>
      </c>
    </row>
    <row r="218" spans="2:65" s="1" customFormat="1" ht="33" customHeight="1" x14ac:dyDescent="0.2">
      <c r="B218" s="32"/>
      <c r="C218" s="137" t="s">
        <v>836</v>
      </c>
      <c r="D218" s="137" t="s">
        <v>284</v>
      </c>
      <c r="E218" s="138" t="s">
        <v>7119</v>
      </c>
      <c r="F218" s="139" t="s">
        <v>7120</v>
      </c>
      <c r="G218" s="140" t="s">
        <v>7118</v>
      </c>
      <c r="H218" s="141">
        <v>4</v>
      </c>
      <c r="I218" s="142"/>
      <c r="J218" s="143">
        <f t="shared" si="20"/>
        <v>0</v>
      </c>
      <c r="K218" s="144"/>
      <c r="L218" s="32"/>
      <c r="M218" s="145" t="s">
        <v>1</v>
      </c>
      <c r="N218" s="146" t="s">
        <v>41</v>
      </c>
      <c r="P218" s="147">
        <f t="shared" si="21"/>
        <v>0</v>
      </c>
      <c r="Q218" s="147">
        <v>0</v>
      </c>
      <c r="R218" s="147">
        <f t="shared" si="22"/>
        <v>0</v>
      </c>
      <c r="S218" s="147">
        <v>0</v>
      </c>
      <c r="T218" s="148">
        <f t="shared" si="23"/>
        <v>0</v>
      </c>
      <c r="AR218" s="149" t="s">
        <v>288</v>
      </c>
      <c r="AT218" s="149" t="s">
        <v>284</v>
      </c>
      <c r="AU218" s="149" t="s">
        <v>85</v>
      </c>
      <c r="AY218" s="17" t="s">
        <v>282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288</v>
      </c>
      <c r="BM218" s="149" t="s">
        <v>1446</v>
      </c>
    </row>
    <row r="219" spans="2:65" s="1" customFormat="1" ht="24.2" customHeight="1" x14ac:dyDescent="0.2">
      <c r="B219" s="32"/>
      <c r="C219" s="137" t="s">
        <v>840</v>
      </c>
      <c r="D219" s="137" t="s">
        <v>284</v>
      </c>
      <c r="E219" s="138" t="s">
        <v>7121</v>
      </c>
      <c r="F219" s="139" t="s">
        <v>7122</v>
      </c>
      <c r="G219" s="140" t="s">
        <v>613</v>
      </c>
      <c r="H219" s="141">
        <v>14</v>
      </c>
      <c r="I219" s="142"/>
      <c r="J219" s="143">
        <f t="shared" si="20"/>
        <v>0</v>
      </c>
      <c r="K219" s="144"/>
      <c r="L219" s="32"/>
      <c r="M219" s="145" t="s">
        <v>1</v>
      </c>
      <c r="N219" s="146" t="s">
        <v>41</v>
      </c>
      <c r="P219" s="147">
        <f t="shared" si="21"/>
        <v>0</v>
      </c>
      <c r="Q219" s="147">
        <v>0</v>
      </c>
      <c r="R219" s="147">
        <f t="shared" si="22"/>
        <v>0</v>
      </c>
      <c r="S219" s="147">
        <v>0</v>
      </c>
      <c r="T219" s="148">
        <f t="shared" si="23"/>
        <v>0</v>
      </c>
      <c r="AR219" s="149" t="s">
        <v>288</v>
      </c>
      <c r="AT219" s="149" t="s">
        <v>284</v>
      </c>
      <c r="AU219" s="149" t="s">
        <v>85</v>
      </c>
      <c r="AY219" s="17" t="s">
        <v>282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288</v>
      </c>
      <c r="BM219" s="149" t="s">
        <v>1455</v>
      </c>
    </row>
    <row r="220" spans="2:65" s="1" customFormat="1" ht="24.2" customHeight="1" x14ac:dyDescent="0.2">
      <c r="B220" s="32"/>
      <c r="C220" s="137" t="s">
        <v>845</v>
      </c>
      <c r="D220" s="137" t="s">
        <v>284</v>
      </c>
      <c r="E220" s="138" t="s">
        <v>7123</v>
      </c>
      <c r="F220" s="139" t="s">
        <v>7124</v>
      </c>
      <c r="G220" s="140" t="s">
        <v>295</v>
      </c>
      <c r="H220" s="141">
        <v>1.7000000000000001E-2</v>
      </c>
      <c r="I220" s="142"/>
      <c r="J220" s="143">
        <f t="shared" si="20"/>
        <v>0</v>
      </c>
      <c r="K220" s="144"/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288</v>
      </c>
      <c r="AT220" s="149" t="s">
        <v>284</v>
      </c>
      <c r="AU220" s="149" t="s">
        <v>85</v>
      </c>
      <c r="AY220" s="17" t="s">
        <v>282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288</v>
      </c>
      <c r="BM220" s="149" t="s">
        <v>1466</v>
      </c>
    </row>
    <row r="221" spans="2:65" s="1" customFormat="1" ht="21.75" customHeight="1" x14ac:dyDescent="0.2">
      <c r="B221" s="32"/>
      <c r="C221" s="137" t="s">
        <v>850</v>
      </c>
      <c r="D221" s="137" t="s">
        <v>284</v>
      </c>
      <c r="E221" s="138" t="s">
        <v>7125</v>
      </c>
      <c r="F221" s="139" t="s">
        <v>7126</v>
      </c>
      <c r="G221" s="140" t="s">
        <v>613</v>
      </c>
      <c r="H221" s="141">
        <v>151</v>
      </c>
      <c r="I221" s="142"/>
      <c r="J221" s="143">
        <f t="shared" si="20"/>
        <v>0</v>
      </c>
      <c r="K221" s="144"/>
      <c r="L221" s="32"/>
      <c r="M221" s="145" t="s">
        <v>1</v>
      </c>
      <c r="N221" s="146" t="s">
        <v>41</v>
      </c>
      <c r="P221" s="147">
        <f t="shared" si="21"/>
        <v>0</v>
      </c>
      <c r="Q221" s="147">
        <v>0</v>
      </c>
      <c r="R221" s="147">
        <f t="shared" si="22"/>
        <v>0</v>
      </c>
      <c r="S221" s="147">
        <v>0</v>
      </c>
      <c r="T221" s="148">
        <f t="shared" si="23"/>
        <v>0</v>
      </c>
      <c r="AR221" s="149" t="s">
        <v>288</v>
      </c>
      <c r="AT221" s="149" t="s">
        <v>284</v>
      </c>
      <c r="AU221" s="149" t="s">
        <v>85</v>
      </c>
      <c r="AY221" s="17" t="s">
        <v>282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288</v>
      </c>
      <c r="BM221" s="149" t="s">
        <v>1475</v>
      </c>
    </row>
    <row r="222" spans="2:65" s="1" customFormat="1" ht="24.2" customHeight="1" x14ac:dyDescent="0.2">
      <c r="B222" s="32"/>
      <c r="C222" s="137" t="s">
        <v>855</v>
      </c>
      <c r="D222" s="137" t="s">
        <v>284</v>
      </c>
      <c r="E222" s="138" t="s">
        <v>7127</v>
      </c>
      <c r="F222" s="139" t="s">
        <v>7128</v>
      </c>
      <c r="G222" s="140" t="s">
        <v>613</v>
      </c>
      <c r="H222" s="141">
        <v>23</v>
      </c>
      <c r="I222" s="142"/>
      <c r="J222" s="143">
        <f t="shared" si="20"/>
        <v>0</v>
      </c>
      <c r="K222" s="144"/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288</v>
      </c>
      <c r="AT222" s="149" t="s">
        <v>284</v>
      </c>
      <c r="AU222" s="149" t="s">
        <v>85</v>
      </c>
      <c r="AY222" s="17" t="s">
        <v>282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288</v>
      </c>
      <c r="BM222" s="149" t="s">
        <v>1482</v>
      </c>
    </row>
    <row r="223" spans="2:65" s="1" customFormat="1" ht="24.2" customHeight="1" x14ac:dyDescent="0.2">
      <c r="B223" s="32"/>
      <c r="C223" s="137" t="s">
        <v>864</v>
      </c>
      <c r="D223" s="137" t="s">
        <v>284</v>
      </c>
      <c r="E223" s="138" t="s">
        <v>7129</v>
      </c>
      <c r="F223" s="139" t="s">
        <v>7130</v>
      </c>
      <c r="G223" s="140" t="s">
        <v>287</v>
      </c>
      <c r="H223" s="141">
        <v>24</v>
      </c>
      <c r="I223" s="142"/>
      <c r="J223" s="143">
        <f t="shared" si="20"/>
        <v>0</v>
      </c>
      <c r="K223" s="144"/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288</v>
      </c>
      <c r="AT223" s="149" t="s">
        <v>284</v>
      </c>
      <c r="AU223" s="149" t="s">
        <v>85</v>
      </c>
      <c r="AY223" s="17" t="s">
        <v>282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288</v>
      </c>
      <c r="BM223" s="149" t="s">
        <v>1492</v>
      </c>
    </row>
    <row r="224" spans="2:65" s="1" customFormat="1" ht="16.5" customHeight="1" x14ac:dyDescent="0.2">
      <c r="B224" s="32"/>
      <c r="C224" s="179" t="s">
        <v>868</v>
      </c>
      <c r="D224" s="179" t="s">
        <v>1020</v>
      </c>
      <c r="E224" s="180" t="s">
        <v>7131</v>
      </c>
      <c r="F224" s="181" t="s">
        <v>7132</v>
      </c>
      <c r="G224" s="182" t="s">
        <v>376</v>
      </c>
      <c r="H224" s="183">
        <v>1.2</v>
      </c>
      <c r="I224" s="184"/>
      <c r="J224" s="185">
        <f t="shared" si="20"/>
        <v>0</v>
      </c>
      <c r="K224" s="186"/>
      <c r="L224" s="187"/>
      <c r="M224" s="188" t="s">
        <v>1</v>
      </c>
      <c r="N224" s="189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350</v>
      </c>
      <c r="AT224" s="149" t="s">
        <v>1020</v>
      </c>
      <c r="AU224" s="149" t="s">
        <v>85</v>
      </c>
      <c r="AY224" s="17" t="s">
        <v>282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288</v>
      </c>
      <c r="BM224" s="149" t="s">
        <v>1504</v>
      </c>
    </row>
    <row r="225" spans="2:65" s="1" customFormat="1" ht="24.2" customHeight="1" x14ac:dyDescent="0.2">
      <c r="B225" s="32"/>
      <c r="C225" s="137" t="s">
        <v>874</v>
      </c>
      <c r="D225" s="137" t="s">
        <v>284</v>
      </c>
      <c r="E225" s="138" t="s">
        <v>7133</v>
      </c>
      <c r="F225" s="139" t="s">
        <v>7134</v>
      </c>
      <c r="G225" s="140" t="s">
        <v>287</v>
      </c>
      <c r="H225" s="141">
        <v>154</v>
      </c>
      <c r="I225" s="142"/>
      <c r="J225" s="143">
        <f t="shared" ref="J225:J230" si="30">ROUND(I225*H225,2)</f>
        <v>0</v>
      </c>
      <c r="K225" s="144"/>
      <c r="L225" s="32"/>
      <c r="M225" s="145" t="s">
        <v>1</v>
      </c>
      <c r="N225" s="146" t="s">
        <v>41</v>
      </c>
      <c r="P225" s="147">
        <f t="shared" ref="P225:P230" si="31">O225*H225</f>
        <v>0</v>
      </c>
      <c r="Q225" s="147">
        <v>0</v>
      </c>
      <c r="R225" s="147">
        <f t="shared" ref="R225:R230" si="32">Q225*H225</f>
        <v>0</v>
      </c>
      <c r="S225" s="147">
        <v>0</v>
      </c>
      <c r="T225" s="148">
        <f t="shared" ref="T225:T230" si="33">S225*H225</f>
        <v>0</v>
      </c>
      <c r="AR225" s="149" t="s">
        <v>288</v>
      </c>
      <c r="AT225" s="149" t="s">
        <v>284</v>
      </c>
      <c r="AU225" s="149" t="s">
        <v>85</v>
      </c>
      <c r="AY225" s="17" t="s">
        <v>282</v>
      </c>
      <c r="BE225" s="150">
        <f t="shared" ref="BE225:BE230" si="34">IF(N225="základní",J225,0)</f>
        <v>0</v>
      </c>
      <c r="BF225" s="150">
        <f t="shared" ref="BF225:BF230" si="35">IF(N225="snížená",J225,0)</f>
        <v>0</v>
      </c>
      <c r="BG225" s="150">
        <f t="shared" ref="BG225:BG230" si="36">IF(N225="zákl. přenesená",J225,0)</f>
        <v>0</v>
      </c>
      <c r="BH225" s="150">
        <f t="shared" ref="BH225:BH230" si="37">IF(N225="sníž. přenesená",J225,0)</f>
        <v>0</v>
      </c>
      <c r="BI225" s="150">
        <f t="shared" ref="BI225:BI230" si="38">IF(N225="nulová",J225,0)</f>
        <v>0</v>
      </c>
      <c r="BJ225" s="17" t="s">
        <v>83</v>
      </c>
      <c r="BK225" s="150">
        <f t="shared" ref="BK225:BK230" si="39">ROUND(I225*H225,2)</f>
        <v>0</v>
      </c>
      <c r="BL225" s="17" t="s">
        <v>288</v>
      </c>
      <c r="BM225" s="149" t="s">
        <v>1519</v>
      </c>
    </row>
    <row r="226" spans="2:65" s="1" customFormat="1" ht="16.5" customHeight="1" x14ac:dyDescent="0.2">
      <c r="B226" s="32"/>
      <c r="C226" s="179" t="s">
        <v>881</v>
      </c>
      <c r="D226" s="179" t="s">
        <v>1020</v>
      </c>
      <c r="E226" s="180" t="s">
        <v>7135</v>
      </c>
      <c r="F226" s="181" t="s">
        <v>7136</v>
      </c>
      <c r="G226" s="182" t="s">
        <v>295</v>
      </c>
      <c r="H226" s="183">
        <v>15.4</v>
      </c>
      <c r="I226" s="184"/>
      <c r="J226" s="185">
        <f t="shared" si="30"/>
        <v>0</v>
      </c>
      <c r="K226" s="186"/>
      <c r="L226" s="187"/>
      <c r="M226" s="188" t="s">
        <v>1</v>
      </c>
      <c r="N226" s="189" t="s">
        <v>41</v>
      </c>
      <c r="P226" s="147">
        <f t="shared" si="31"/>
        <v>0</v>
      </c>
      <c r="Q226" s="147">
        <v>0</v>
      </c>
      <c r="R226" s="147">
        <f t="shared" si="32"/>
        <v>0</v>
      </c>
      <c r="S226" s="147">
        <v>0</v>
      </c>
      <c r="T226" s="148">
        <f t="shared" si="33"/>
        <v>0</v>
      </c>
      <c r="AR226" s="149" t="s">
        <v>350</v>
      </c>
      <c r="AT226" s="149" t="s">
        <v>1020</v>
      </c>
      <c r="AU226" s="149" t="s">
        <v>85</v>
      </c>
      <c r="AY226" s="17" t="s">
        <v>282</v>
      </c>
      <c r="BE226" s="150">
        <f t="shared" si="34"/>
        <v>0</v>
      </c>
      <c r="BF226" s="150">
        <f t="shared" si="35"/>
        <v>0</v>
      </c>
      <c r="BG226" s="150">
        <f t="shared" si="36"/>
        <v>0</v>
      </c>
      <c r="BH226" s="150">
        <f t="shared" si="37"/>
        <v>0</v>
      </c>
      <c r="BI226" s="150">
        <f t="shared" si="38"/>
        <v>0</v>
      </c>
      <c r="BJ226" s="17" t="s">
        <v>83</v>
      </c>
      <c r="BK226" s="150">
        <f t="shared" si="39"/>
        <v>0</v>
      </c>
      <c r="BL226" s="17" t="s">
        <v>288</v>
      </c>
      <c r="BM226" s="149" t="s">
        <v>1531</v>
      </c>
    </row>
    <row r="227" spans="2:65" s="1" customFormat="1" ht="24.2" customHeight="1" x14ac:dyDescent="0.2">
      <c r="B227" s="32"/>
      <c r="C227" s="137" t="s">
        <v>889</v>
      </c>
      <c r="D227" s="137" t="s">
        <v>284</v>
      </c>
      <c r="E227" s="138" t="s">
        <v>7137</v>
      </c>
      <c r="F227" s="139" t="s">
        <v>7138</v>
      </c>
      <c r="G227" s="140" t="s">
        <v>287</v>
      </c>
      <c r="H227" s="141">
        <v>4</v>
      </c>
      <c r="I227" s="142"/>
      <c r="J227" s="143">
        <f t="shared" si="30"/>
        <v>0</v>
      </c>
      <c r="K227" s="144"/>
      <c r="L227" s="32"/>
      <c r="M227" s="145" t="s">
        <v>1</v>
      </c>
      <c r="N227" s="146" t="s">
        <v>41</v>
      </c>
      <c r="P227" s="147">
        <f t="shared" si="31"/>
        <v>0</v>
      </c>
      <c r="Q227" s="147">
        <v>0</v>
      </c>
      <c r="R227" s="147">
        <f t="shared" si="32"/>
        <v>0</v>
      </c>
      <c r="S227" s="147">
        <v>0</v>
      </c>
      <c r="T227" s="148">
        <f t="shared" si="33"/>
        <v>0</v>
      </c>
      <c r="AR227" s="149" t="s">
        <v>288</v>
      </c>
      <c r="AT227" s="149" t="s">
        <v>284</v>
      </c>
      <c r="AU227" s="149" t="s">
        <v>85</v>
      </c>
      <c r="AY227" s="17" t="s">
        <v>282</v>
      </c>
      <c r="BE227" s="150">
        <f t="shared" si="34"/>
        <v>0</v>
      </c>
      <c r="BF227" s="150">
        <f t="shared" si="35"/>
        <v>0</v>
      </c>
      <c r="BG227" s="150">
        <f t="shared" si="36"/>
        <v>0</v>
      </c>
      <c r="BH227" s="150">
        <f t="shared" si="37"/>
        <v>0</v>
      </c>
      <c r="BI227" s="150">
        <f t="shared" si="38"/>
        <v>0</v>
      </c>
      <c r="BJ227" s="17" t="s">
        <v>83</v>
      </c>
      <c r="BK227" s="150">
        <f t="shared" si="39"/>
        <v>0</v>
      </c>
      <c r="BL227" s="17" t="s">
        <v>288</v>
      </c>
      <c r="BM227" s="149" t="s">
        <v>1540</v>
      </c>
    </row>
    <row r="228" spans="2:65" s="1" customFormat="1" ht="16.5" customHeight="1" x14ac:dyDescent="0.2">
      <c r="B228" s="32"/>
      <c r="C228" s="179" t="s">
        <v>893</v>
      </c>
      <c r="D228" s="179" t="s">
        <v>1020</v>
      </c>
      <c r="E228" s="180" t="s">
        <v>7135</v>
      </c>
      <c r="F228" s="181" t="s">
        <v>7136</v>
      </c>
      <c r="G228" s="182" t="s">
        <v>295</v>
      </c>
      <c r="H228" s="183">
        <v>0.4</v>
      </c>
      <c r="I228" s="184"/>
      <c r="J228" s="185">
        <f t="shared" si="30"/>
        <v>0</v>
      </c>
      <c r="K228" s="186"/>
      <c r="L228" s="187"/>
      <c r="M228" s="188" t="s">
        <v>1</v>
      </c>
      <c r="N228" s="189" t="s">
        <v>41</v>
      </c>
      <c r="P228" s="147">
        <f t="shared" si="31"/>
        <v>0</v>
      </c>
      <c r="Q228" s="147">
        <v>0</v>
      </c>
      <c r="R228" s="147">
        <f t="shared" si="32"/>
        <v>0</v>
      </c>
      <c r="S228" s="147">
        <v>0</v>
      </c>
      <c r="T228" s="148">
        <f t="shared" si="33"/>
        <v>0</v>
      </c>
      <c r="AR228" s="149" t="s">
        <v>350</v>
      </c>
      <c r="AT228" s="149" t="s">
        <v>1020</v>
      </c>
      <c r="AU228" s="149" t="s">
        <v>85</v>
      </c>
      <c r="AY228" s="17" t="s">
        <v>282</v>
      </c>
      <c r="BE228" s="150">
        <f t="shared" si="34"/>
        <v>0</v>
      </c>
      <c r="BF228" s="150">
        <f t="shared" si="35"/>
        <v>0</v>
      </c>
      <c r="BG228" s="150">
        <f t="shared" si="36"/>
        <v>0</v>
      </c>
      <c r="BH228" s="150">
        <f t="shared" si="37"/>
        <v>0</v>
      </c>
      <c r="BI228" s="150">
        <f t="shared" si="38"/>
        <v>0</v>
      </c>
      <c r="BJ228" s="17" t="s">
        <v>83</v>
      </c>
      <c r="BK228" s="150">
        <f t="shared" si="39"/>
        <v>0</v>
      </c>
      <c r="BL228" s="17" t="s">
        <v>288</v>
      </c>
      <c r="BM228" s="149" t="s">
        <v>1548</v>
      </c>
    </row>
    <row r="229" spans="2:65" s="1" customFormat="1" ht="21.75" customHeight="1" x14ac:dyDescent="0.2">
      <c r="B229" s="32"/>
      <c r="C229" s="137" t="s">
        <v>897</v>
      </c>
      <c r="D229" s="137" t="s">
        <v>284</v>
      </c>
      <c r="E229" s="138" t="s">
        <v>7139</v>
      </c>
      <c r="F229" s="139" t="s">
        <v>7140</v>
      </c>
      <c r="G229" s="140" t="s">
        <v>287</v>
      </c>
      <c r="H229" s="141">
        <v>134</v>
      </c>
      <c r="I229" s="142"/>
      <c r="J229" s="143">
        <f t="shared" si="30"/>
        <v>0</v>
      </c>
      <c r="K229" s="144"/>
      <c r="L229" s="32"/>
      <c r="M229" s="145" t="s">
        <v>1</v>
      </c>
      <c r="N229" s="146" t="s">
        <v>41</v>
      </c>
      <c r="P229" s="147">
        <f t="shared" si="31"/>
        <v>0</v>
      </c>
      <c r="Q229" s="147">
        <v>0</v>
      </c>
      <c r="R229" s="147">
        <f t="shared" si="32"/>
        <v>0</v>
      </c>
      <c r="S229" s="147">
        <v>0</v>
      </c>
      <c r="T229" s="148">
        <f t="shared" si="33"/>
        <v>0</v>
      </c>
      <c r="AR229" s="149" t="s">
        <v>288</v>
      </c>
      <c r="AT229" s="149" t="s">
        <v>284</v>
      </c>
      <c r="AU229" s="149" t="s">
        <v>85</v>
      </c>
      <c r="AY229" s="17" t="s">
        <v>282</v>
      </c>
      <c r="BE229" s="150">
        <f t="shared" si="34"/>
        <v>0</v>
      </c>
      <c r="BF229" s="150">
        <f t="shared" si="35"/>
        <v>0</v>
      </c>
      <c r="BG229" s="150">
        <f t="shared" si="36"/>
        <v>0</v>
      </c>
      <c r="BH229" s="150">
        <f t="shared" si="37"/>
        <v>0</v>
      </c>
      <c r="BI229" s="150">
        <f t="shared" si="38"/>
        <v>0</v>
      </c>
      <c r="BJ229" s="17" t="s">
        <v>83</v>
      </c>
      <c r="BK229" s="150">
        <f t="shared" si="39"/>
        <v>0</v>
      </c>
      <c r="BL229" s="17" t="s">
        <v>288</v>
      </c>
      <c r="BM229" s="149" t="s">
        <v>1559</v>
      </c>
    </row>
    <row r="230" spans="2:65" s="1" customFormat="1" ht="16.5" customHeight="1" x14ac:dyDescent="0.2">
      <c r="B230" s="32"/>
      <c r="C230" s="137" t="s">
        <v>901</v>
      </c>
      <c r="D230" s="137" t="s">
        <v>284</v>
      </c>
      <c r="E230" s="138" t="s">
        <v>7141</v>
      </c>
      <c r="F230" s="139" t="s">
        <v>7142</v>
      </c>
      <c r="G230" s="140" t="s">
        <v>295</v>
      </c>
      <c r="H230" s="141">
        <v>187.8</v>
      </c>
      <c r="I230" s="142"/>
      <c r="J230" s="143">
        <f t="shared" si="30"/>
        <v>0</v>
      </c>
      <c r="K230" s="144"/>
      <c r="L230" s="32"/>
      <c r="M230" s="145" t="s">
        <v>1</v>
      </c>
      <c r="N230" s="146" t="s">
        <v>41</v>
      </c>
      <c r="P230" s="147">
        <f t="shared" si="31"/>
        <v>0</v>
      </c>
      <c r="Q230" s="147">
        <v>0</v>
      </c>
      <c r="R230" s="147">
        <f t="shared" si="32"/>
        <v>0</v>
      </c>
      <c r="S230" s="147">
        <v>0</v>
      </c>
      <c r="T230" s="148">
        <f t="shared" si="33"/>
        <v>0</v>
      </c>
      <c r="AR230" s="149" t="s">
        <v>288</v>
      </c>
      <c r="AT230" s="149" t="s">
        <v>284</v>
      </c>
      <c r="AU230" s="149" t="s">
        <v>85</v>
      </c>
      <c r="AY230" s="17" t="s">
        <v>282</v>
      </c>
      <c r="BE230" s="150">
        <f t="shared" si="34"/>
        <v>0</v>
      </c>
      <c r="BF230" s="150">
        <f t="shared" si="35"/>
        <v>0</v>
      </c>
      <c r="BG230" s="150">
        <f t="shared" si="36"/>
        <v>0</v>
      </c>
      <c r="BH230" s="150">
        <f t="shared" si="37"/>
        <v>0</v>
      </c>
      <c r="BI230" s="150">
        <f t="shared" si="38"/>
        <v>0</v>
      </c>
      <c r="BJ230" s="17" t="s">
        <v>83</v>
      </c>
      <c r="BK230" s="150">
        <f t="shared" si="39"/>
        <v>0</v>
      </c>
      <c r="BL230" s="17" t="s">
        <v>288</v>
      </c>
      <c r="BM230" s="149" t="s">
        <v>1567</v>
      </c>
    </row>
    <row r="231" spans="2:65" s="11" customFormat="1" ht="22.9" customHeight="1" x14ac:dyDescent="0.2">
      <c r="B231" s="125"/>
      <c r="D231" s="126" t="s">
        <v>75</v>
      </c>
      <c r="E231" s="135" t="s">
        <v>105</v>
      </c>
      <c r="F231" s="135" t="s">
        <v>7143</v>
      </c>
      <c r="I231" s="128"/>
      <c r="J231" s="136">
        <f>BK231</f>
        <v>0</v>
      </c>
      <c r="L231" s="125"/>
      <c r="M231" s="130"/>
      <c r="P231" s="131">
        <f>SUM(P232:P236)</f>
        <v>0</v>
      </c>
      <c r="R231" s="131">
        <f>SUM(R232:R236)</f>
        <v>0</v>
      </c>
      <c r="T231" s="132">
        <f>SUM(T232:T236)</f>
        <v>0</v>
      </c>
      <c r="AR231" s="126" t="s">
        <v>83</v>
      </c>
      <c r="AT231" s="133" t="s">
        <v>75</v>
      </c>
      <c r="AU231" s="133" t="s">
        <v>83</v>
      </c>
      <c r="AY231" s="126" t="s">
        <v>282</v>
      </c>
      <c r="BK231" s="134">
        <f>SUM(BK232:BK236)</f>
        <v>0</v>
      </c>
    </row>
    <row r="232" spans="2:65" s="1" customFormat="1" ht="33" customHeight="1" x14ac:dyDescent="0.2">
      <c r="B232" s="32"/>
      <c r="C232" s="137" t="s">
        <v>908</v>
      </c>
      <c r="D232" s="137" t="s">
        <v>284</v>
      </c>
      <c r="E232" s="138" t="s">
        <v>7144</v>
      </c>
      <c r="F232" s="139" t="s">
        <v>7145</v>
      </c>
      <c r="G232" s="140" t="s">
        <v>471</v>
      </c>
      <c r="H232" s="141">
        <v>6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288</v>
      </c>
      <c r="AT232" s="149" t="s">
        <v>284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288</v>
      </c>
      <c r="BM232" s="149" t="s">
        <v>1588</v>
      </c>
    </row>
    <row r="233" spans="2:65" s="1" customFormat="1" ht="16.5" customHeight="1" x14ac:dyDescent="0.2">
      <c r="B233" s="32"/>
      <c r="C233" s="179" t="s">
        <v>922</v>
      </c>
      <c r="D233" s="179" t="s">
        <v>1020</v>
      </c>
      <c r="E233" s="180" t="s">
        <v>7146</v>
      </c>
      <c r="F233" s="181" t="s">
        <v>7147</v>
      </c>
      <c r="G233" s="182" t="s">
        <v>471</v>
      </c>
      <c r="H233" s="183">
        <v>20</v>
      </c>
      <c r="I233" s="184"/>
      <c r="J233" s="185">
        <f>ROUND(I233*H233,2)</f>
        <v>0</v>
      </c>
      <c r="K233" s="186"/>
      <c r="L233" s="187"/>
      <c r="M233" s="188" t="s">
        <v>1</v>
      </c>
      <c r="N233" s="189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350</v>
      </c>
      <c r="AT233" s="149" t="s">
        <v>1020</v>
      </c>
      <c r="AU233" s="149" t="s">
        <v>85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288</v>
      </c>
      <c r="BM233" s="149" t="s">
        <v>1598</v>
      </c>
    </row>
    <row r="234" spans="2:65" s="1" customFormat="1" ht="24.2" customHeight="1" x14ac:dyDescent="0.2">
      <c r="B234" s="32"/>
      <c r="C234" s="137" t="s">
        <v>931</v>
      </c>
      <c r="D234" s="137" t="s">
        <v>284</v>
      </c>
      <c r="E234" s="138" t="s">
        <v>7148</v>
      </c>
      <c r="F234" s="139" t="s">
        <v>7149</v>
      </c>
      <c r="G234" s="140" t="s">
        <v>471</v>
      </c>
      <c r="H234" s="141">
        <v>22</v>
      </c>
      <c r="I234" s="142"/>
      <c r="J234" s="143">
        <f>ROUND(I234*H234,2)</f>
        <v>0</v>
      </c>
      <c r="K234" s="144"/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288</v>
      </c>
      <c r="AT234" s="149" t="s">
        <v>284</v>
      </c>
      <c r="AU234" s="149" t="s">
        <v>85</v>
      </c>
      <c r="AY234" s="17" t="s">
        <v>282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288</v>
      </c>
      <c r="BM234" s="149" t="s">
        <v>1615</v>
      </c>
    </row>
    <row r="235" spans="2:65" s="1" customFormat="1" ht="16.5" customHeight="1" x14ac:dyDescent="0.2">
      <c r="B235" s="32"/>
      <c r="C235" s="179" t="s">
        <v>935</v>
      </c>
      <c r="D235" s="179" t="s">
        <v>1020</v>
      </c>
      <c r="E235" s="180" t="s">
        <v>7150</v>
      </c>
      <c r="F235" s="181" t="s">
        <v>7151</v>
      </c>
      <c r="G235" s="182" t="s">
        <v>295</v>
      </c>
      <c r="H235" s="183">
        <v>1.1000000000000001</v>
      </c>
      <c r="I235" s="184"/>
      <c r="J235" s="185">
        <f>ROUND(I235*H235,2)</f>
        <v>0</v>
      </c>
      <c r="K235" s="186"/>
      <c r="L235" s="187"/>
      <c r="M235" s="188" t="s">
        <v>1</v>
      </c>
      <c r="N235" s="189" t="s">
        <v>41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350</v>
      </c>
      <c r="AT235" s="149" t="s">
        <v>1020</v>
      </c>
      <c r="AU235" s="149" t="s">
        <v>85</v>
      </c>
      <c r="AY235" s="17" t="s">
        <v>282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288</v>
      </c>
      <c r="BM235" s="149" t="s">
        <v>1623</v>
      </c>
    </row>
    <row r="236" spans="2:65" s="1" customFormat="1" ht="37.9" customHeight="1" x14ac:dyDescent="0.2">
      <c r="B236" s="32"/>
      <c r="C236" s="137" t="s">
        <v>940</v>
      </c>
      <c r="D236" s="137" t="s">
        <v>284</v>
      </c>
      <c r="E236" s="138" t="s">
        <v>7152</v>
      </c>
      <c r="F236" s="139" t="s">
        <v>7153</v>
      </c>
      <c r="G236" s="140" t="s">
        <v>2246</v>
      </c>
      <c r="H236" s="141">
        <v>3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288</v>
      </c>
      <c r="AT236" s="149" t="s">
        <v>284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288</v>
      </c>
      <c r="BM236" s="149" t="s">
        <v>1637</v>
      </c>
    </row>
    <row r="237" spans="2:65" s="11" customFormat="1" ht="22.9" customHeight="1" x14ac:dyDescent="0.2">
      <c r="B237" s="125"/>
      <c r="D237" s="126" t="s">
        <v>75</v>
      </c>
      <c r="E237" s="135" t="s">
        <v>330</v>
      </c>
      <c r="F237" s="135" t="s">
        <v>7154</v>
      </c>
      <c r="I237" s="128"/>
      <c r="J237" s="136">
        <f>BK237</f>
        <v>0</v>
      </c>
      <c r="L237" s="125"/>
      <c r="M237" s="130"/>
      <c r="P237" s="131">
        <f>SUM(P238:P241)</f>
        <v>0</v>
      </c>
      <c r="R237" s="131">
        <f>SUM(R238:R241)</f>
        <v>0</v>
      </c>
      <c r="T237" s="132">
        <f>SUM(T238:T241)</f>
        <v>0</v>
      </c>
      <c r="AR237" s="126" t="s">
        <v>83</v>
      </c>
      <c r="AT237" s="133" t="s">
        <v>75</v>
      </c>
      <c r="AU237" s="133" t="s">
        <v>83</v>
      </c>
      <c r="AY237" s="126" t="s">
        <v>282</v>
      </c>
      <c r="BK237" s="134">
        <f>SUM(BK238:BK241)</f>
        <v>0</v>
      </c>
    </row>
    <row r="238" spans="2:65" s="1" customFormat="1" ht="24.2" customHeight="1" x14ac:dyDescent="0.2">
      <c r="B238" s="32"/>
      <c r="C238" s="137" t="s">
        <v>951</v>
      </c>
      <c r="D238" s="137" t="s">
        <v>284</v>
      </c>
      <c r="E238" s="138" t="s">
        <v>7155</v>
      </c>
      <c r="F238" s="139" t="s">
        <v>7156</v>
      </c>
      <c r="G238" s="140" t="s">
        <v>287</v>
      </c>
      <c r="H238" s="141">
        <v>25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288</v>
      </c>
      <c r="AT238" s="149" t="s">
        <v>284</v>
      </c>
      <c r="AU238" s="149" t="s">
        <v>85</v>
      </c>
      <c r="AY238" s="17" t="s">
        <v>282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288</v>
      </c>
      <c r="BM238" s="149" t="s">
        <v>1647</v>
      </c>
    </row>
    <row r="239" spans="2:65" s="1" customFormat="1" ht="16.5" customHeight="1" x14ac:dyDescent="0.2">
      <c r="B239" s="32"/>
      <c r="C239" s="137" t="s">
        <v>956</v>
      </c>
      <c r="D239" s="137" t="s">
        <v>284</v>
      </c>
      <c r="E239" s="138" t="s">
        <v>7157</v>
      </c>
      <c r="F239" s="139" t="s">
        <v>7158</v>
      </c>
      <c r="G239" s="140" t="s">
        <v>287</v>
      </c>
      <c r="H239" s="141">
        <v>95</v>
      </c>
      <c r="I239" s="142"/>
      <c r="J239" s="143">
        <f>ROUND(I239*H239,2)</f>
        <v>0</v>
      </c>
      <c r="K239" s="144"/>
      <c r="L239" s="32"/>
      <c r="M239" s="145" t="s">
        <v>1</v>
      </c>
      <c r="N239" s="146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288</v>
      </c>
      <c r="AT239" s="149" t="s">
        <v>284</v>
      </c>
      <c r="AU239" s="149" t="s">
        <v>85</v>
      </c>
      <c r="AY239" s="17" t="s">
        <v>282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288</v>
      </c>
      <c r="BM239" s="149" t="s">
        <v>1659</v>
      </c>
    </row>
    <row r="240" spans="2:65" s="1" customFormat="1" ht="16.5" customHeight="1" x14ac:dyDescent="0.2">
      <c r="B240" s="32"/>
      <c r="C240" s="137" t="s">
        <v>964</v>
      </c>
      <c r="D240" s="137" t="s">
        <v>284</v>
      </c>
      <c r="E240" s="138" t="s">
        <v>7159</v>
      </c>
      <c r="F240" s="139" t="s">
        <v>7160</v>
      </c>
      <c r="G240" s="140" t="s">
        <v>287</v>
      </c>
      <c r="H240" s="141">
        <v>6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288</v>
      </c>
      <c r="AT240" s="149" t="s">
        <v>284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288</v>
      </c>
      <c r="BM240" s="149" t="s">
        <v>1668</v>
      </c>
    </row>
    <row r="241" spans="2:65" s="1" customFormat="1" ht="16.5" customHeight="1" x14ac:dyDescent="0.2">
      <c r="B241" s="32"/>
      <c r="C241" s="179" t="s">
        <v>968</v>
      </c>
      <c r="D241" s="179" t="s">
        <v>1020</v>
      </c>
      <c r="E241" s="180" t="s">
        <v>7161</v>
      </c>
      <c r="F241" s="181" t="s">
        <v>7162</v>
      </c>
      <c r="G241" s="182" t="s">
        <v>287</v>
      </c>
      <c r="H241" s="183">
        <v>6</v>
      </c>
      <c r="I241" s="184"/>
      <c r="J241" s="185">
        <f>ROUND(I241*H241,2)</f>
        <v>0</v>
      </c>
      <c r="K241" s="186"/>
      <c r="L241" s="187"/>
      <c r="M241" s="188" t="s">
        <v>1</v>
      </c>
      <c r="N241" s="189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350</v>
      </c>
      <c r="AT241" s="149" t="s">
        <v>1020</v>
      </c>
      <c r="AU241" s="149" t="s">
        <v>85</v>
      </c>
      <c r="AY241" s="17" t="s">
        <v>282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288</v>
      </c>
      <c r="BM241" s="149" t="s">
        <v>1677</v>
      </c>
    </row>
    <row r="242" spans="2:65" s="11" customFormat="1" ht="22.9" customHeight="1" x14ac:dyDescent="0.2">
      <c r="B242" s="125"/>
      <c r="D242" s="126" t="s">
        <v>75</v>
      </c>
      <c r="E242" s="135" t="s">
        <v>4718</v>
      </c>
      <c r="F242" s="135" t="s">
        <v>7163</v>
      </c>
      <c r="I242" s="128"/>
      <c r="J242" s="136">
        <f>BK242</f>
        <v>0</v>
      </c>
      <c r="L242" s="125"/>
      <c r="M242" s="130"/>
      <c r="P242" s="131">
        <f>SUM(P243:P245)</f>
        <v>0</v>
      </c>
      <c r="R242" s="131">
        <f>SUM(R243:R245)</f>
        <v>0</v>
      </c>
      <c r="T242" s="132">
        <f>SUM(T243:T245)</f>
        <v>0</v>
      </c>
      <c r="AR242" s="126" t="s">
        <v>83</v>
      </c>
      <c r="AT242" s="133" t="s">
        <v>75</v>
      </c>
      <c r="AU242" s="133" t="s">
        <v>83</v>
      </c>
      <c r="AY242" s="126" t="s">
        <v>282</v>
      </c>
      <c r="BK242" s="134">
        <f>SUM(BK243:BK245)</f>
        <v>0</v>
      </c>
    </row>
    <row r="243" spans="2:65" s="1" customFormat="1" ht="24.2" customHeight="1" x14ac:dyDescent="0.2">
      <c r="B243" s="32"/>
      <c r="C243" s="137" t="s">
        <v>973</v>
      </c>
      <c r="D243" s="137" t="s">
        <v>284</v>
      </c>
      <c r="E243" s="138" t="s">
        <v>7164</v>
      </c>
      <c r="F243" s="139" t="s">
        <v>7165</v>
      </c>
      <c r="G243" s="140" t="s">
        <v>376</v>
      </c>
      <c r="H243" s="141">
        <v>23.75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288</v>
      </c>
      <c r="AT243" s="149" t="s">
        <v>284</v>
      </c>
      <c r="AU243" s="149" t="s">
        <v>85</v>
      </c>
      <c r="AY243" s="17" t="s">
        <v>282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288</v>
      </c>
      <c r="BM243" s="149" t="s">
        <v>1699</v>
      </c>
    </row>
    <row r="244" spans="2:65" s="1" customFormat="1" ht="24.2" customHeight="1" x14ac:dyDescent="0.2">
      <c r="B244" s="32"/>
      <c r="C244" s="137" t="s">
        <v>977</v>
      </c>
      <c r="D244" s="137" t="s">
        <v>284</v>
      </c>
      <c r="E244" s="138" t="s">
        <v>7166</v>
      </c>
      <c r="F244" s="139" t="s">
        <v>7167</v>
      </c>
      <c r="G244" s="140" t="s">
        <v>376</v>
      </c>
      <c r="H244" s="141">
        <v>712.5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288</v>
      </c>
      <c r="AT244" s="149" t="s">
        <v>284</v>
      </c>
      <c r="AU244" s="149" t="s">
        <v>85</v>
      </c>
      <c r="AY244" s="17" t="s">
        <v>282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288</v>
      </c>
      <c r="BM244" s="149" t="s">
        <v>1709</v>
      </c>
    </row>
    <row r="245" spans="2:65" s="1" customFormat="1" ht="21.75" customHeight="1" x14ac:dyDescent="0.2">
      <c r="B245" s="32"/>
      <c r="C245" s="137" t="s">
        <v>981</v>
      </c>
      <c r="D245" s="137" t="s">
        <v>284</v>
      </c>
      <c r="E245" s="138" t="s">
        <v>7168</v>
      </c>
      <c r="F245" s="139" t="s">
        <v>7169</v>
      </c>
      <c r="G245" s="140" t="s">
        <v>376</v>
      </c>
      <c r="H245" s="141">
        <v>23.75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288</v>
      </c>
      <c r="AT245" s="149" t="s">
        <v>284</v>
      </c>
      <c r="AU245" s="149" t="s">
        <v>85</v>
      </c>
      <c r="AY245" s="17" t="s">
        <v>282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288</v>
      </c>
      <c r="BM245" s="149" t="s">
        <v>1720</v>
      </c>
    </row>
    <row r="246" spans="2:65" s="11" customFormat="1" ht="22.9" customHeight="1" x14ac:dyDescent="0.2">
      <c r="B246" s="125"/>
      <c r="D246" s="126" t="s">
        <v>75</v>
      </c>
      <c r="E246" s="135" t="s">
        <v>1425</v>
      </c>
      <c r="F246" s="135" t="s">
        <v>7170</v>
      </c>
      <c r="I246" s="128"/>
      <c r="J246" s="136">
        <f>BK246</f>
        <v>0</v>
      </c>
      <c r="L246" s="125"/>
      <c r="M246" s="130"/>
      <c r="P246" s="131">
        <f>P247</f>
        <v>0</v>
      </c>
      <c r="R246" s="131">
        <f>R247</f>
        <v>0</v>
      </c>
      <c r="T246" s="132">
        <f>T247</f>
        <v>0</v>
      </c>
      <c r="AR246" s="126" t="s">
        <v>83</v>
      </c>
      <c r="AT246" s="133" t="s">
        <v>75</v>
      </c>
      <c r="AU246" s="133" t="s">
        <v>83</v>
      </c>
      <c r="AY246" s="126" t="s">
        <v>282</v>
      </c>
      <c r="BK246" s="134">
        <f>BK247</f>
        <v>0</v>
      </c>
    </row>
    <row r="247" spans="2:65" s="1" customFormat="1" ht="24.2" customHeight="1" x14ac:dyDescent="0.2">
      <c r="B247" s="32"/>
      <c r="C247" s="137" t="s">
        <v>987</v>
      </c>
      <c r="D247" s="137" t="s">
        <v>284</v>
      </c>
      <c r="E247" s="138" t="s">
        <v>7171</v>
      </c>
      <c r="F247" s="139" t="s">
        <v>7172</v>
      </c>
      <c r="G247" s="140" t="s">
        <v>376</v>
      </c>
      <c r="H247" s="141">
        <v>437.5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288</v>
      </c>
      <c r="AT247" s="149" t="s">
        <v>284</v>
      </c>
      <c r="AU247" s="149" t="s">
        <v>85</v>
      </c>
      <c r="AY247" s="17" t="s">
        <v>282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288</v>
      </c>
      <c r="BM247" s="149" t="s">
        <v>1733</v>
      </c>
    </row>
    <row r="248" spans="2:65" s="11" customFormat="1" ht="25.9" customHeight="1" x14ac:dyDescent="0.2">
      <c r="B248" s="125"/>
      <c r="D248" s="126" t="s">
        <v>75</v>
      </c>
      <c r="E248" s="127" t="s">
        <v>1431</v>
      </c>
      <c r="F248" s="127" t="s">
        <v>7173</v>
      </c>
      <c r="I248" s="128"/>
      <c r="J248" s="129">
        <f>BK248</f>
        <v>0</v>
      </c>
      <c r="L248" s="125"/>
      <c r="M248" s="130"/>
      <c r="P248" s="131">
        <f>P249+P252</f>
        <v>0</v>
      </c>
      <c r="R248" s="131">
        <f>R249+R252</f>
        <v>0</v>
      </c>
      <c r="T248" s="132">
        <f>T249+T252</f>
        <v>0</v>
      </c>
      <c r="AR248" s="126" t="s">
        <v>85</v>
      </c>
      <c r="AT248" s="133" t="s">
        <v>75</v>
      </c>
      <c r="AU248" s="133" t="s">
        <v>76</v>
      </c>
      <c r="AY248" s="126" t="s">
        <v>282</v>
      </c>
      <c r="BK248" s="134">
        <f>BK249+BK252</f>
        <v>0</v>
      </c>
    </row>
    <row r="249" spans="2:65" s="11" customFormat="1" ht="22.9" customHeight="1" x14ac:dyDescent="0.2">
      <c r="B249" s="125"/>
      <c r="D249" s="126" t="s">
        <v>75</v>
      </c>
      <c r="E249" s="135" t="s">
        <v>1433</v>
      </c>
      <c r="F249" s="135" t="s">
        <v>7174</v>
      </c>
      <c r="I249" s="128"/>
      <c r="J249" s="136">
        <f>BK249</f>
        <v>0</v>
      </c>
      <c r="L249" s="125"/>
      <c r="M249" s="130"/>
      <c r="P249" s="131">
        <f>SUM(P250:P251)</f>
        <v>0</v>
      </c>
      <c r="R249" s="131">
        <f>SUM(R250:R251)</f>
        <v>0</v>
      </c>
      <c r="T249" s="132">
        <f>SUM(T250:T251)</f>
        <v>0</v>
      </c>
      <c r="AR249" s="126" t="s">
        <v>85</v>
      </c>
      <c r="AT249" s="133" t="s">
        <v>75</v>
      </c>
      <c r="AU249" s="133" t="s">
        <v>83</v>
      </c>
      <c r="AY249" s="126" t="s">
        <v>282</v>
      </c>
      <c r="BK249" s="134">
        <f>SUM(BK250:BK251)</f>
        <v>0</v>
      </c>
    </row>
    <row r="250" spans="2:65" s="1" customFormat="1" ht="24.2" customHeight="1" x14ac:dyDescent="0.2">
      <c r="B250" s="32"/>
      <c r="C250" s="137" t="s">
        <v>992</v>
      </c>
      <c r="D250" s="137" t="s">
        <v>284</v>
      </c>
      <c r="E250" s="138" t="s">
        <v>7175</v>
      </c>
      <c r="F250" s="139" t="s">
        <v>7176</v>
      </c>
      <c r="G250" s="140" t="s">
        <v>287</v>
      </c>
      <c r="H250" s="141">
        <v>19.2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199</v>
      </c>
      <c r="AT250" s="149" t="s">
        <v>284</v>
      </c>
      <c r="AU250" s="149" t="s">
        <v>85</v>
      </c>
      <c r="AY250" s="17" t="s">
        <v>282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199</v>
      </c>
      <c r="BM250" s="149" t="s">
        <v>1743</v>
      </c>
    </row>
    <row r="251" spans="2:65" s="1" customFormat="1" ht="21.75" customHeight="1" x14ac:dyDescent="0.2">
      <c r="B251" s="32"/>
      <c r="C251" s="179" t="s">
        <v>1001</v>
      </c>
      <c r="D251" s="179" t="s">
        <v>1020</v>
      </c>
      <c r="E251" s="180" t="s">
        <v>7177</v>
      </c>
      <c r="F251" s="181" t="s">
        <v>7178</v>
      </c>
      <c r="G251" s="182" t="s">
        <v>287</v>
      </c>
      <c r="H251" s="183">
        <v>23.443000000000001</v>
      </c>
      <c r="I251" s="184"/>
      <c r="J251" s="185">
        <f>ROUND(I251*H251,2)</f>
        <v>0</v>
      </c>
      <c r="K251" s="186"/>
      <c r="L251" s="187"/>
      <c r="M251" s="188" t="s">
        <v>1</v>
      </c>
      <c r="N251" s="189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498</v>
      </c>
      <c r="AT251" s="149" t="s">
        <v>1020</v>
      </c>
      <c r="AU251" s="149" t="s">
        <v>85</v>
      </c>
      <c r="AY251" s="17" t="s">
        <v>282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199</v>
      </c>
      <c r="BM251" s="149" t="s">
        <v>1754</v>
      </c>
    </row>
    <row r="252" spans="2:65" s="11" customFormat="1" ht="22.9" customHeight="1" x14ac:dyDescent="0.2">
      <c r="B252" s="125"/>
      <c r="D252" s="126" t="s">
        <v>75</v>
      </c>
      <c r="E252" s="135" t="s">
        <v>3231</v>
      </c>
      <c r="F252" s="135" t="s">
        <v>7179</v>
      </c>
      <c r="I252" s="128"/>
      <c r="J252" s="136">
        <f>BK252</f>
        <v>0</v>
      </c>
      <c r="L252" s="125"/>
      <c r="M252" s="130"/>
      <c r="P252" s="131">
        <f>P253</f>
        <v>0</v>
      </c>
      <c r="R252" s="131">
        <f>R253</f>
        <v>0</v>
      </c>
      <c r="T252" s="132">
        <f>T253</f>
        <v>0</v>
      </c>
      <c r="AR252" s="126" t="s">
        <v>85</v>
      </c>
      <c r="AT252" s="133" t="s">
        <v>75</v>
      </c>
      <c r="AU252" s="133" t="s">
        <v>83</v>
      </c>
      <c r="AY252" s="126" t="s">
        <v>282</v>
      </c>
      <c r="BK252" s="134">
        <f>BK253</f>
        <v>0</v>
      </c>
    </row>
    <row r="253" spans="2:65" s="1" customFormat="1" ht="21.75" customHeight="1" x14ac:dyDescent="0.2">
      <c r="B253" s="32"/>
      <c r="C253" s="137" t="s">
        <v>1007</v>
      </c>
      <c r="D253" s="137" t="s">
        <v>284</v>
      </c>
      <c r="E253" s="138" t="s">
        <v>7180</v>
      </c>
      <c r="F253" s="139" t="s">
        <v>7181</v>
      </c>
      <c r="G253" s="140" t="s">
        <v>287</v>
      </c>
      <c r="H253" s="141">
        <v>19.2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199</v>
      </c>
      <c r="AT253" s="149" t="s">
        <v>284</v>
      </c>
      <c r="AU253" s="149" t="s">
        <v>85</v>
      </c>
      <c r="AY253" s="17" t="s">
        <v>282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199</v>
      </c>
      <c r="BM253" s="149" t="s">
        <v>1762</v>
      </c>
    </row>
    <row r="254" spans="2:65" s="11" customFormat="1" ht="25.9" customHeight="1" x14ac:dyDescent="0.2">
      <c r="B254" s="125"/>
      <c r="D254" s="126" t="s">
        <v>75</v>
      </c>
      <c r="E254" s="127" t="s">
        <v>7182</v>
      </c>
      <c r="F254" s="127" t="s">
        <v>7183</v>
      </c>
      <c r="I254" s="128"/>
      <c r="J254" s="129">
        <f>BK254</f>
        <v>0</v>
      </c>
      <c r="L254" s="125"/>
      <c r="M254" s="130"/>
      <c r="P254" s="131">
        <f>SUM(P255:P256)</f>
        <v>0</v>
      </c>
      <c r="R254" s="131">
        <f>SUM(R255:R256)</f>
        <v>0</v>
      </c>
      <c r="T254" s="132">
        <f>SUM(T255:T256)</f>
        <v>0</v>
      </c>
      <c r="AR254" s="126" t="s">
        <v>288</v>
      </c>
      <c r="AT254" s="133" t="s">
        <v>75</v>
      </c>
      <c r="AU254" s="133" t="s">
        <v>76</v>
      </c>
      <c r="AY254" s="126" t="s">
        <v>282</v>
      </c>
      <c r="BK254" s="134">
        <f>SUM(BK255:BK256)</f>
        <v>0</v>
      </c>
    </row>
    <row r="255" spans="2:65" s="1" customFormat="1" ht="24.2" customHeight="1" x14ac:dyDescent="0.2">
      <c r="B255" s="32"/>
      <c r="C255" s="137" t="s">
        <v>1011</v>
      </c>
      <c r="D255" s="137" t="s">
        <v>284</v>
      </c>
      <c r="E255" s="138" t="s">
        <v>7184</v>
      </c>
      <c r="F255" s="139" t="s">
        <v>7185</v>
      </c>
      <c r="G255" s="140" t="s">
        <v>5509</v>
      </c>
      <c r="H255" s="141">
        <v>168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41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4344</v>
      </c>
      <c r="AT255" s="149" t="s">
        <v>284</v>
      </c>
      <c r="AU255" s="149" t="s">
        <v>83</v>
      </c>
      <c r="AY255" s="17" t="s">
        <v>282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4344</v>
      </c>
      <c r="BM255" s="149" t="s">
        <v>1773</v>
      </c>
    </row>
    <row r="256" spans="2:65" s="1" customFormat="1" ht="24.2" customHeight="1" x14ac:dyDescent="0.2">
      <c r="B256" s="32"/>
      <c r="C256" s="137" t="s">
        <v>1015</v>
      </c>
      <c r="D256" s="137" t="s">
        <v>284</v>
      </c>
      <c r="E256" s="138" t="s">
        <v>7186</v>
      </c>
      <c r="F256" s="139" t="s">
        <v>7187</v>
      </c>
      <c r="G256" s="140" t="s">
        <v>5509</v>
      </c>
      <c r="H256" s="141">
        <v>48</v>
      </c>
      <c r="I256" s="142"/>
      <c r="J256" s="143">
        <f>ROUND(I256*H256,2)</f>
        <v>0</v>
      </c>
      <c r="K256" s="144"/>
      <c r="L256" s="32"/>
      <c r="M256" s="193" t="s">
        <v>1</v>
      </c>
      <c r="N256" s="194" t="s">
        <v>41</v>
      </c>
      <c r="O256" s="195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AR256" s="149" t="s">
        <v>4344</v>
      </c>
      <c r="AT256" s="149" t="s">
        <v>284</v>
      </c>
      <c r="AU256" s="149" t="s">
        <v>83</v>
      </c>
      <c r="AY256" s="17" t="s">
        <v>282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4344</v>
      </c>
      <c r="BM256" s="149" t="s">
        <v>1782</v>
      </c>
    </row>
    <row r="257" spans="2:12" s="1" customFormat="1" ht="6.95" customHeight="1" x14ac:dyDescent="0.2">
      <c r="B257" s="44"/>
      <c r="C257" s="45"/>
      <c r="D257" s="45"/>
      <c r="E257" s="45"/>
      <c r="F257" s="45"/>
      <c r="G257" s="45"/>
      <c r="H257" s="45"/>
      <c r="I257" s="45"/>
      <c r="J257" s="45"/>
      <c r="K257" s="45"/>
      <c r="L257" s="32"/>
    </row>
  </sheetData>
  <sheetProtection algorithmName="SHA-512" hashValue="d486aSf7oetyJUoLYNyfKN0ux25582TB1figB+l6BmPgX0y4XVSJLAgtLNWzcLNSn6zFAK8B61axykVWU0NVrQ==" saltValue="Z3JQXARKWgdpZ5YV8+jJ8G3QGBEfTbSZhccXj8EplKIdhD1MHIy1Ugkr/Y3O/t0TpQs6gdNVJ+apdqz6Wa8paw==" spinCount="100000" sheet="1" objects="1" scenarios="1" formatColumns="0" formatRows="0" autoFilter="0"/>
  <autoFilter ref="C125:K2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187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7188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ROUND((SUM(BE127:BE245)),  2)</f>
        <v>0</v>
      </c>
      <c r="I33" s="96">
        <v>0.21</v>
      </c>
      <c r="J33" s="86">
        <f>ROUND(((SUM(BE127:BE245))*I33),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ROUND((SUM(BF127:BF245)),  2)</f>
        <v>0</v>
      </c>
      <c r="I34" s="96">
        <v>0.15</v>
      </c>
      <c r="J34" s="86">
        <f>ROUND(((SUM(BF127:BF245))*I34),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ROUND((SUM(BG127:BG245)),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ROUND((SUM(BH127:BH245)),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ROUND((SUM(BI127:BI245)),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11 - SO 11 - Gastrotechnologie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J127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7189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8" customFormat="1" ht="24.95" customHeight="1" x14ac:dyDescent="0.2">
      <c r="B98" s="108"/>
      <c r="D98" s="109" t="s">
        <v>7190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 x14ac:dyDescent="0.2">
      <c r="B99" s="112"/>
      <c r="D99" s="113" t="s">
        <v>7191</v>
      </c>
      <c r="E99" s="114"/>
      <c r="F99" s="114"/>
      <c r="G99" s="114"/>
      <c r="H99" s="114"/>
      <c r="I99" s="114"/>
      <c r="J99" s="115">
        <f>J136</f>
        <v>0</v>
      </c>
      <c r="L99" s="112"/>
    </row>
    <row r="100" spans="2:12" s="9" customFormat="1" ht="19.899999999999999" customHeight="1" x14ac:dyDescent="0.2">
      <c r="B100" s="112"/>
      <c r="D100" s="113" t="s">
        <v>7192</v>
      </c>
      <c r="E100" s="114"/>
      <c r="F100" s="114"/>
      <c r="G100" s="114"/>
      <c r="H100" s="114"/>
      <c r="I100" s="114"/>
      <c r="J100" s="115">
        <f>J144</f>
        <v>0</v>
      </c>
      <c r="L100" s="112"/>
    </row>
    <row r="101" spans="2:12" s="9" customFormat="1" ht="19.899999999999999" customHeight="1" x14ac:dyDescent="0.2">
      <c r="B101" s="112"/>
      <c r="D101" s="113" t="s">
        <v>7193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12" s="9" customFormat="1" ht="19.899999999999999" customHeight="1" x14ac:dyDescent="0.2">
      <c r="B102" s="112"/>
      <c r="D102" s="113" t="s">
        <v>7194</v>
      </c>
      <c r="E102" s="114"/>
      <c r="F102" s="114"/>
      <c r="G102" s="114"/>
      <c r="H102" s="114"/>
      <c r="I102" s="114"/>
      <c r="J102" s="115">
        <f>J152</f>
        <v>0</v>
      </c>
      <c r="L102" s="112"/>
    </row>
    <row r="103" spans="2:12" s="9" customFormat="1" ht="19.899999999999999" customHeight="1" x14ac:dyDescent="0.2">
      <c r="B103" s="112"/>
      <c r="D103" s="113" t="s">
        <v>7195</v>
      </c>
      <c r="E103" s="114"/>
      <c r="F103" s="114"/>
      <c r="G103" s="114"/>
      <c r="H103" s="114"/>
      <c r="I103" s="114"/>
      <c r="J103" s="115">
        <f>J159</f>
        <v>0</v>
      </c>
      <c r="L103" s="112"/>
    </row>
    <row r="104" spans="2:12" s="9" customFormat="1" ht="19.899999999999999" customHeight="1" x14ac:dyDescent="0.2">
      <c r="B104" s="112"/>
      <c r="D104" s="113" t="s">
        <v>7196</v>
      </c>
      <c r="E104" s="114"/>
      <c r="F104" s="114"/>
      <c r="G104" s="114"/>
      <c r="H104" s="114"/>
      <c r="I104" s="114"/>
      <c r="J104" s="115">
        <f>J182</f>
        <v>0</v>
      </c>
      <c r="L104" s="112"/>
    </row>
    <row r="105" spans="2:12" s="9" customFormat="1" ht="19.899999999999999" customHeight="1" x14ac:dyDescent="0.2">
      <c r="B105" s="112"/>
      <c r="D105" s="113" t="s">
        <v>7197</v>
      </c>
      <c r="E105" s="114"/>
      <c r="F105" s="114"/>
      <c r="G105" s="114"/>
      <c r="H105" s="114"/>
      <c r="I105" s="114"/>
      <c r="J105" s="115">
        <f>J185</f>
        <v>0</v>
      </c>
      <c r="L105" s="112"/>
    </row>
    <row r="106" spans="2:12" s="9" customFormat="1" ht="19.899999999999999" customHeight="1" x14ac:dyDescent="0.2">
      <c r="B106" s="112"/>
      <c r="D106" s="113" t="s">
        <v>7198</v>
      </c>
      <c r="E106" s="114"/>
      <c r="F106" s="114"/>
      <c r="G106" s="114"/>
      <c r="H106" s="114"/>
      <c r="I106" s="114"/>
      <c r="J106" s="115">
        <f>J238</f>
        <v>0</v>
      </c>
      <c r="L106" s="112"/>
    </row>
    <row r="107" spans="2:12" s="9" customFormat="1" ht="19.899999999999999" customHeight="1" x14ac:dyDescent="0.2">
      <c r="B107" s="112"/>
      <c r="D107" s="113" t="s">
        <v>7199</v>
      </c>
      <c r="E107" s="114"/>
      <c r="F107" s="114"/>
      <c r="G107" s="114"/>
      <c r="H107" s="114"/>
      <c r="I107" s="114"/>
      <c r="J107" s="115">
        <f>J244</f>
        <v>0</v>
      </c>
      <c r="L107" s="112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267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16.5" customHeight="1" x14ac:dyDescent="0.2">
      <c r="B117" s="32"/>
      <c r="E117" s="254" t="str">
        <f>E7</f>
        <v>MŠ Vokovická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226</v>
      </c>
      <c r="L118" s="32"/>
    </row>
    <row r="119" spans="2:63" s="1" customFormat="1" ht="16.5" customHeight="1" x14ac:dyDescent="0.2">
      <c r="B119" s="32"/>
      <c r="E119" s="231" t="str">
        <f>E9</f>
        <v>11 - SO 11 - Gastrotechnologie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>Vokovice, p.č. 1281/256, 1281/257</v>
      </c>
      <c r="I121" s="27" t="s">
        <v>22</v>
      </c>
      <c r="J121" s="52" t="str">
        <f>IF(J12="","",J12)</f>
        <v>21. 2. 2023</v>
      </c>
      <c r="L121" s="32"/>
    </row>
    <row r="122" spans="2:63" s="1" customFormat="1" ht="6.95" customHeight="1" x14ac:dyDescent="0.2">
      <c r="B122" s="32"/>
      <c r="L122" s="32"/>
    </row>
    <row r="123" spans="2:63" s="1" customFormat="1" ht="25.7" customHeight="1" x14ac:dyDescent="0.2">
      <c r="B123" s="32"/>
      <c r="C123" s="27" t="s">
        <v>24</v>
      </c>
      <c r="F123" s="25" t="str">
        <f>E15</f>
        <v>Městská část Praha 6, Čs. Armády 601/23</v>
      </c>
      <c r="I123" s="27" t="s">
        <v>30</v>
      </c>
      <c r="J123" s="30" t="str">
        <f>E21</f>
        <v>ra15 a.s., ATELIER SEVER s.r.o.</v>
      </c>
      <c r="L123" s="32"/>
    </row>
    <row r="124" spans="2:63" s="1" customFormat="1" ht="15.2" customHeight="1" x14ac:dyDescent="0.2">
      <c r="B124" s="32"/>
      <c r="C124" s="27" t="s">
        <v>28</v>
      </c>
      <c r="F124" s="25" t="str">
        <f>IF(E18="","",E18)</f>
        <v>Vyplň údaj</v>
      </c>
      <c r="I124" s="27" t="s">
        <v>33</v>
      </c>
      <c r="J124" s="30" t="str">
        <f>E24</f>
        <v>Ecoten s.r.o.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268</v>
      </c>
      <c r="D126" s="118" t="s">
        <v>61</v>
      </c>
      <c r="E126" s="118" t="s">
        <v>57</v>
      </c>
      <c r="F126" s="118" t="s">
        <v>58</v>
      </c>
      <c r="G126" s="118" t="s">
        <v>269</v>
      </c>
      <c r="H126" s="118" t="s">
        <v>270</v>
      </c>
      <c r="I126" s="118" t="s">
        <v>271</v>
      </c>
      <c r="J126" s="119" t="s">
        <v>232</v>
      </c>
      <c r="K126" s="120" t="s">
        <v>272</v>
      </c>
      <c r="L126" s="116"/>
      <c r="M126" s="59" t="s">
        <v>1</v>
      </c>
      <c r="N126" s="60" t="s">
        <v>40</v>
      </c>
      <c r="O126" s="60" t="s">
        <v>273</v>
      </c>
      <c r="P126" s="60" t="s">
        <v>274</v>
      </c>
      <c r="Q126" s="60" t="s">
        <v>275</v>
      </c>
      <c r="R126" s="60" t="s">
        <v>276</v>
      </c>
      <c r="S126" s="60" t="s">
        <v>277</v>
      </c>
      <c r="T126" s="61" t="s">
        <v>278</v>
      </c>
    </row>
    <row r="127" spans="2:63" s="1" customFormat="1" ht="22.9" customHeight="1" x14ac:dyDescent="0.25">
      <c r="B127" s="32"/>
      <c r="C127" s="64" t="s">
        <v>279</v>
      </c>
      <c r="J127" s="121">
        <f>BK127</f>
        <v>0</v>
      </c>
      <c r="L127" s="32"/>
      <c r="M127" s="62"/>
      <c r="N127" s="53"/>
      <c r="O127" s="53"/>
      <c r="P127" s="122">
        <f>P128+P135</f>
        <v>0</v>
      </c>
      <c r="Q127" s="53"/>
      <c r="R127" s="122">
        <f>R128+R135</f>
        <v>0</v>
      </c>
      <c r="S127" s="53"/>
      <c r="T127" s="123">
        <f>T128+T135</f>
        <v>0</v>
      </c>
      <c r="AT127" s="17" t="s">
        <v>75</v>
      </c>
      <c r="AU127" s="17" t="s">
        <v>234</v>
      </c>
      <c r="BK127" s="124">
        <f>BK128+BK135</f>
        <v>0</v>
      </c>
    </row>
    <row r="128" spans="2:63" s="11" customFormat="1" ht="25.9" customHeight="1" x14ac:dyDescent="0.2">
      <c r="B128" s="125"/>
      <c r="D128" s="126" t="s">
        <v>75</v>
      </c>
      <c r="E128" s="127" t="s">
        <v>7200</v>
      </c>
      <c r="F128" s="127" t="s">
        <v>7201</v>
      </c>
      <c r="I128" s="128"/>
      <c r="J128" s="129">
        <f>BK128</f>
        <v>0</v>
      </c>
      <c r="L128" s="125"/>
      <c r="M128" s="130"/>
      <c r="P128" s="131">
        <f>SUM(P129:P134)</f>
        <v>0</v>
      </c>
      <c r="R128" s="131">
        <f>SUM(R129:R134)</f>
        <v>0</v>
      </c>
      <c r="T128" s="132">
        <f>SUM(T129:T134)</f>
        <v>0</v>
      </c>
      <c r="AR128" s="126" t="s">
        <v>288</v>
      </c>
      <c r="AT128" s="133" t="s">
        <v>75</v>
      </c>
      <c r="AU128" s="133" t="s">
        <v>76</v>
      </c>
      <c r="AY128" s="126" t="s">
        <v>282</v>
      </c>
      <c r="BK128" s="134">
        <f>SUM(BK129:BK134)</f>
        <v>0</v>
      </c>
    </row>
    <row r="129" spans="2:65" s="1" customFormat="1" ht="16.5" customHeight="1" x14ac:dyDescent="0.2">
      <c r="B129" s="32"/>
      <c r="C129" s="137" t="s">
        <v>83</v>
      </c>
      <c r="D129" s="137" t="s">
        <v>284</v>
      </c>
      <c r="E129" s="138" t="s">
        <v>307</v>
      </c>
      <c r="F129" s="139" t="s">
        <v>4360</v>
      </c>
      <c r="G129" s="140" t="s">
        <v>1</v>
      </c>
      <c r="H129" s="141">
        <v>0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4344</v>
      </c>
      <c r="AT129" s="149" t="s">
        <v>284</v>
      </c>
      <c r="AU129" s="149" t="s">
        <v>83</v>
      </c>
      <c r="AY129" s="17" t="s">
        <v>282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4344</v>
      </c>
      <c r="BM129" s="149" t="s">
        <v>7202</v>
      </c>
    </row>
    <row r="130" spans="2:65" s="1" customFormat="1" ht="146.25" x14ac:dyDescent="0.2">
      <c r="B130" s="32"/>
      <c r="D130" s="152" t="s">
        <v>3804</v>
      </c>
      <c r="F130" s="198" t="s">
        <v>7203</v>
      </c>
      <c r="I130" s="199"/>
      <c r="L130" s="32"/>
      <c r="M130" s="200"/>
      <c r="T130" s="56"/>
      <c r="AT130" s="17" t="s">
        <v>3804</v>
      </c>
      <c r="AU130" s="17" t="s">
        <v>83</v>
      </c>
    </row>
    <row r="131" spans="2:65" s="1" customFormat="1" ht="16.5" customHeight="1" x14ac:dyDescent="0.2">
      <c r="B131" s="32"/>
      <c r="C131" s="137" t="s">
        <v>85</v>
      </c>
      <c r="D131" s="137" t="s">
        <v>284</v>
      </c>
      <c r="E131" s="138" t="s">
        <v>7204</v>
      </c>
      <c r="F131" s="139" t="s">
        <v>4360</v>
      </c>
      <c r="G131" s="140" t="s">
        <v>1</v>
      </c>
      <c r="H131" s="141">
        <v>0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4344</v>
      </c>
      <c r="AT131" s="149" t="s">
        <v>284</v>
      </c>
      <c r="AU131" s="149" t="s">
        <v>83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4344</v>
      </c>
      <c r="BM131" s="149" t="s">
        <v>7205</v>
      </c>
    </row>
    <row r="132" spans="2:65" s="1" customFormat="1" ht="39" x14ac:dyDescent="0.2">
      <c r="B132" s="32"/>
      <c r="D132" s="152" t="s">
        <v>3804</v>
      </c>
      <c r="F132" s="198" t="s">
        <v>7206</v>
      </c>
      <c r="I132" s="199"/>
      <c r="L132" s="32"/>
      <c r="M132" s="200"/>
      <c r="T132" s="56"/>
      <c r="AT132" s="17" t="s">
        <v>3804</v>
      </c>
      <c r="AU132" s="17" t="s">
        <v>83</v>
      </c>
    </row>
    <row r="133" spans="2:65" s="1" customFormat="1" ht="16.5" customHeight="1" x14ac:dyDescent="0.2">
      <c r="B133" s="32"/>
      <c r="C133" s="137" t="s">
        <v>105</v>
      </c>
      <c r="D133" s="137" t="s">
        <v>284</v>
      </c>
      <c r="E133" s="138" t="s">
        <v>7207</v>
      </c>
      <c r="F133" s="139" t="s">
        <v>4360</v>
      </c>
      <c r="G133" s="140" t="s">
        <v>1</v>
      </c>
      <c r="H133" s="141">
        <v>0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4344</v>
      </c>
      <c r="AT133" s="149" t="s">
        <v>284</v>
      </c>
      <c r="AU133" s="149" t="s">
        <v>83</v>
      </c>
      <c r="AY133" s="17" t="s">
        <v>282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4344</v>
      </c>
      <c r="BM133" s="149" t="s">
        <v>7208</v>
      </c>
    </row>
    <row r="134" spans="2:65" s="1" customFormat="1" ht="68.25" x14ac:dyDescent="0.2">
      <c r="B134" s="32"/>
      <c r="D134" s="152" t="s">
        <v>3804</v>
      </c>
      <c r="F134" s="198" t="s">
        <v>7209</v>
      </c>
      <c r="I134" s="199"/>
      <c r="L134" s="32"/>
      <c r="M134" s="200"/>
      <c r="T134" s="56"/>
      <c r="AT134" s="17" t="s">
        <v>3804</v>
      </c>
      <c r="AU134" s="17" t="s">
        <v>83</v>
      </c>
    </row>
    <row r="135" spans="2:65" s="11" customFormat="1" ht="25.9" customHeight="1" x14ac:dyDescent="0.2">
      <c r="B135" s="125"/>
      <c r="D135" s="126" t="s">
        <v>75</v>
      </c>
      <c r="E135" s="127" t="s">
        <v>3676</v>
      </c>
      <c r="F135" s="127" t="s">
        <v>585</v>
      </c>
      <c r="I135" s="128"/>
      <c r="J135" s="129">
        <f>BK135</f>
        <v>0</v>
      </c>
      <c r="L135" s="125"/>
      <c r="M135" s="130"/>
      <c r="P135" s="131">
        <f>P136+P144+P149+P152+P159+P182+P185+P238+P244</f>
        <v>0</v>
      </c>
      <c r="R135" s="131">
        <f>R136+R144+R149+R152+R159+R182+R185+R238+R244</f>
        <v>0</v>
      </c>
      <c r="T135" s="132">
        <f>T136+T144+T149+T152+T159+T182+T185+T238+T244</f>
        <v>0</v>
      </c>
      <c r="AR135" s="126" t="s">
        <v>288</v>
      </c>
      <c r="AT135" s="133" t="s">
        <v>75</v>
      </c>
      <c r="AU135" s="133" t="s">
        <v>76</v>
      </c>
      <c r="AY135" s="126" t="s">
        <v>282</v>
      </c>
      <c r="BK135" s="134">
        <f>BK136+BK144+BK149+BK152+BK159+BK182+BK185+BK238+BK244</f>
        <v>0</v>
      </c>
    </row>
    <row r="136" spans="2:65" s="11" customFormat="1" ht="22.9" customHeight="1" x14ac:dyDescent="0.2">
      <c r="B136" s="125"/>
      <c r="D136" s="126" t="s">
        <v>75</v>
      </c>
      <c r="E136" s="135" t="s">
        <v>7210</v>
      </c>
      <c r="F136" s="135" t="s">
        <v>7210</v>
      </c>
      <c r="I136" s="128"/>
      <c r="J136" s="136">
        <f>BK136</f>
        <v>0</v>
      </c>
      <c r="L136" s="125"/>
      <c r="M136" s="130"/>
      <c r="P136" s="131">
        <f>SUM(P137:P143)</f>
        <v>0</v>
      </c>
      <c r="R136" s="131">
        <f>SUM(R137:R143)</f>
        <v>0</v>
      </c>
      <c r="T136" s="132">
        <f>SUM(T137:T143)</f>
        <v>0</v>
      </c>
      <c r="AR136" s="126" t="s">
        <v>83</v>
      </c>
      <c r="AT136" s="133" t="s">
        <v>75</v>
      </c>
      <c r="AU136" s="133" t="s">
        <v>83</v>
      </c>
      <c r="AY136" s="126" t="s">
        <v>282</v>
      </c>
      <c r="BK136" s="134">
        <f>SUM(BK137:BK143)</f>
        <v>0</v>
      </c>
    </row>
    <row r="137" spans="2:65" s="1" customFormat="1" ht="21.75" customHeight="1" x14ac:dyDescent="0.2">
      <c r="B137" s="32"/>
      <c r="C137" s="179" t="s">
        <v>288</v>
      </c>
      <c r="D137" s="179" t="s">
        <v>1020</v>
      </c>
      <c r="E137" s="180" t="s">
        <v>7211</v>
      </c>
      <c r="F137" s="181" t="s">
        <v>7212</v>
      </c>
      <c r="G137" s="182" t="s">
        <v>2246</v>
      </c>
      <c r="H137" s="183">
        <v>1</v>
      </c>
      <c r="I137" s="184"/>
      <c r="J137" s="185">
        <f>ROUND(I137*H137,2)</f>
        <v>0</v>
      </c>
      <c r="K137" s="186"/>
      <c r="L137" s="187"/>
      <c r="M137" s="188" t="s">
        <v>1</v>
      </c>
      <c r="N137" s="189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85</v>
      </c>
      <c r="AT137" s="149" t="s">
        <v>1020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83</v>
      </c>
      <c r="BM137" s="149" t="s">
        <v>85</v>
      </c>
    </row>
    <row r="138" spans="2:65" s="1" customFormat="1" ht="24.2" customHeight="1" x14ac:dyDescent="0.2">
      <c r="B138" s="32"/>
      <c r="C138" s="179" t="s">
        <v>330</v>
      </c>
      <c r="D138" s="179" t="s">
        <v>1020</v>
      </c>
      <c r="E138" s="180" t="s">
        <v>7213</v>
      </c>
      <c r="F138" s="181" t="s">
        <v>7214</v>
      </c>
      <c r="G138" s="182" t="s">
        <v>2246</v>
      </c>
      <c r="H138" s="183">
        <v>1</v>
      </c>
      <c r="I138" s="184"/>
      <c r="J138" s="185">
        <f>ROUND(I138*H138,2)</f>
        <v>0</v>
      </c>
      <c r="K138" s="186"/>
      <c r="L138" s="187"/>
      <c r="M138" s="188" t="s">
        <v>1</v>
      </c>
      <c r="N138" s="189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85</v>
      </c>
      <c r="AT138" s="149" t="s">
        <v>1020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83</v>
      </c>
      <c r="BM138" s="149" t="s">
        <v>288</v>
      </c>
    </row>
    <row r="139" spans="2:65" s="1" customFormat="1" ht="19.5" x14ac:dyDescent="0.2">
      <c r="B139" s="32"/>
      <c r="D139" s="152" t="s">
        <v>3804</v>
      </c>
      <c r="F139" s="198" t="s">
        <v>7215</v>
      </c>
      <c r="I139" s="199"/>
      <c r="L139" s="32"/>
      <c r="M139" s="200"/>
      <c r="T139" s="56"/>
      <c r="AT139" s="17" t="s">
        <v>3804</v>
      </c>
      <c r="AU139" s="17" t="s">
        <v>85</v>
      </c>
    </row>
    <row r="140" spans="2:65" s="1" customFormat="1" ht="24.2" customHeight="1" x14ac:dyDescent="0.2">
      <c r="B140" s="32"/>
      <c r="C140" s="179" t="s">
        <v>338</v>
      </c>
      <c r="D140" s="179" t="s">
        <v>1020</v>
      </c>
      <c r="E140" s="180" t="s">
        <v>7216</v>
      </c>
      <c r="F140" s="181" t="s">
        <v>7217</v>
      </c>
      <c r="G140" s="182" t="s">
        <v>2246</v>
      </c>
      <c r="H140" s="183">
        <v>1</v>
      </c>
      <c r="I140" s="184"/>
      <c r="J140" s="185">
        <f>ROUND(I140*H140,2)</f>
        <v>0</v>
      </c>
      <c r="K140" s="186"/>
      <c r="L140" s="187"/>
      <c r="M140" s="188" t="s">
        <v>1</v>
      </c>
      <c r="N140" s="189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85</v>
      </c>
      <c r="AT140" s="149" t="s">
        <v>1020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83</v>
      </c>
      <c r="BM140" s="149" t="s">
        <v>338</v>
      </c>
    </row>
    <row r="141" spans="2:65" s="1" customFormat="1" ht="19.5" x14ac:dyDescent="0.2">
      <c r="B141" s="32"/>
      <c r="D141" s="152" t="s">
        <v>3804</v>
      </c>
      <c r="F141" s="198" t="s">
        <v>7218</v>
      </c>
      <c r="I141" s="199"/>
      <c r="L141" s="32"/>
      <c r="M141" s="200"/>
      <c r="T141" s="56"/>
      <c r="AT141" s="17" t="s">
        <v>3804</v>
      </c>
      <c r="AU141" s="17" t="s">
        <v>85</v>
      </c>
    </row>
    <row r="142" spans="2:65" s="1" customFormat="1" ht="16.5" customHeight="1" x14ac:dyDescent="0.2">
      <c r="B142" s="32"/>
      <c r="C142" s="179" t="s">
        <v>343</v>
      </c>
      <c r="D142" s="179" t="s">
        <v>1020</v>
      </c>
      <c r="E142" s="180" t="s">
        <v>7219</v>
      </c>
      <c r="F142" s="181" t="s">
        <v>7220</v>
      </c>
      <c r="G142" s="182" t="s">
        <v>2246</v>
      </c>
      <c r="H142" s="183">
        <v>4</v>
      </c>
      <c r="I142" s="184"/>
      <c r="J142" s="185">
        <f>ROUND(I142*H142,2)</f>
        <v>0</v>
      </c>
      <c r="K142" s="186"/>
      <c r="L142" s="187"/>
      <c r="M142" s="188" t="s">
        <v>1</v>
      </c>
      <c r="N142" s="189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85</v>
      </c>
      <c r="AT142" s="149" t="s">
        <v>1020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83</v>
      </c>
      <c r="BM142" s="149" t="s">
        <v>350</v>
      </c>
    </row>
    <row r="143" spans="2:65" s="1" customFormat="1" ht="19.5" x14ac:dyDescent="0.2">
      <c r="B143" s="32"/>
      <c r="D143" s="152" t="s">
        <v>3804</v>
      </c>
      <c r="F143" s="198" t="s">
        <v>7218</v>
      </c>
      <c r="I143" s="199"/>
      <c r="L143" s="32"/>
      <c r="M143" s="200"/>
      <c r="T143" s="56"/>
      <c r="AT143" s="17" t="s">
        <v>3804</v>
      </c>
      <c r="AU143" s="17" t="s">
        <v>85</v>
      </c>
    </row>
    <row r="144" spans="2:65" s="11" customFormat="1" ht="22.9" customHeight="1" x14ac:dyDescent="0.2">
      <c r="B144" s="125"/>
      <c r="D144" s="126" t="s">
        <v>75</v>
      </c>
      <c r="E144" s="135" t="s">
        <v>7221</v>
      </c>
      <c r="F144" s="135" t="s">
        <v>7221</v>
      </c>
      <c r="I144" s="128"/>
      <c r="J144" s="136">
        <f>BK144</f>
        <v>0</v>
      </c>
      <c r="L144" s="125"/>
      <c r="M144" s="130"/>
      <c r="P144" s="131">
        <f>SUM(P145:P148)</f>
        <v>0</v>
      </c>
      <c r="R144" s="131">
        <f>SUM(R145:R148)</f>
        <v>0</v>
      </c>
      <c r="T144" s="132">
        <f>SUM(T145:T148)</f>
        <v>0</v>
      </c>
      <c r="AR144" s="126" t="s">
        <v>83</v>
      </c>
      <c r="AT144" s="133" t="s">
        <v>75</v>
      </c>
      <c r="AU144" s="133" t="s">
        <v>83</v>
      </c>
      <c r="AY144" s="126" t="s">
        <v>282</v>
      </c>
      <c r="BK144" s="134">
        <f>SUM(BK145:BK148)</f>
        <v>0</v>
      </c>
    </row>
    <row r="145" spans="2:65" s="1" customFormat="1" ht="16.5" customHeight="1" x14ac:dyDescent="0.2">
      <c r="B145" s="32"/>
      <c r="C145" s="179" t="s">
        <v>350</v>
      </c>
      <c r="D145" s="179" t="s">
        <v>1020</v>
      </c>
      <c r="E145" s="180" t="s">
        <v>7222</v>
      </c>
      <c r="F145" s="181" t="s">
        <v>7223</v>
      </c>
      <c r="G145" s="182" t="s">
        <v>2246</v>
      </c>
      <c r="H145" s="183">
        <v>1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85</v>
      </c>
      <c r="AT145" s="149" t="s">
        <v>1020</v>
      </c>
      <c r="AU145" s="149" t="s">
        <v>85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83</v>
      </c>
      <c r="BM145" s="149" t="s">
        <v>361</v>
      </c>
    </row>
    <row r="146" spans="2:65" s="1" customFormat="1" ht="19.5" x14ac:dyDescent="0.2">
      <c r="B146" s="32"/>
      <c r="D146" s="152" t="s">
        <v>3804</v>
      </c>
      <c r="F146" s="198" t="s">
        <v>7218</v>
      </c>
      <c r="I146" s="199"/>
      <c r="L146" s="32"/>
      <c r="M146" s="200"/>
      <c r="T146" s="56"/>
      <c r="AT146" s="17" t="s">
        <v>3804</v>
      </c>
      <c r="AU146" s="17" t="s">
        <v>85</v>
      </c>
    </row>
    <row r="147" spans="2:65" s="1" customFormat="1" ht="16.5" customHeight="1" x14ac:dyDescent="0.2">
      <c r="B147" s="32"/>
      <c r="C147" s="179" t="s">
        <v>356</v>
      </c>
      <c r="D147" s="179" t="s">
        <v>1020</v>
      </c>
      <c r="E147" s="180" t="s">
        <v>7224</v>
      </c>
      <c r="F147" s="181" t="s">
        <v>7225</v>
      </c>
      <c r="G147" s="182" t="s">
        <v>2246</v>
      </c>
      <c r="H147" s="183">
        <v>1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85</v>
      </c>
      <c r="AT147" s="149" t="s">
        <v>1020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83</v>
      </c>
      <c r="BM147" s="149" t="s">
        <v>188</v>
      </c>
    </row>
    <row r="148" spans="2:65" s="1" customFormat="1" ht="29.25" x14ac:dyDescent="0.2">
      <c r="B148" s="32"/>
      <c r="D148" s="152" t="s">
        <v>3804</v>
      </c>
      <c r="F148" s="198" t="s">
        <v>7226</v>
      </c>
      <c r="I148" s="199"/>
      <c r="L148" s="32"/>
      <c r="M148" s="200"/>
      <c r="T148" s="56"/>
      <c r="AT148" s="17" t="s">
        <v>3804</v>
      </c>
      <c r="AU148" s="17" t="s">
        <v>85</v>
      </c>
    </row>
    <row r="149" spans="2:65" s="11" customFormat="1" ht="22.9" customHeight="1" x14ac:dyDescent="0.2">
      <c r="B149" s="125"/>
      <c r="D149" s="126" t="s">
        <v>75</v>
      </c>
      <c r="E149" s="135" t="s">
        <v>7227</v>
      </c>
      <c r="F149" s="135" t="s">
        <v>7227</v>
      </c>
      <c r="I149" s="128"/>
      <c r="J149" s="136">
        <f>BK149</f>
        <v>0</v>
      </c>
      <c r="L149" s="125"/>
      <c r="M149" s="130"/>
      <c r="P149" s="131">
        <f>SUM(P150:P151)</f>
        <v>0</v>
      </c>
      <c r="R149" s="131">
        <f>SUM(R150:R151)</f>
        <v>0</v>
      </c>
      <c r="T149" s="132">
        <f>SUM(T150:T151)</f>
        <v>0</v>
      </c>
      <c r="AR149" s="126" t="s">
        <v>83</v>
      </c>
      <c r="AT149" s="133" t="s">
        <v>75</v>
      </c>
      <c r="AU149" s="133" t="s">
        <v>83</v>
      </c>
      <c r="AY149" s="126" t="s">
        <v>282</v>
      </c>
      <c r="BK149" s="134">
        <f>SUM(BK150:BK151)</f>
        <v>0</v>
      </c>
    </row>
    <row r="150" spans="2:65" s="1" customFormat="1" ht="21.75" customHeight="1" x14ac:dyDescent="0.2">
      <c r="B150" s="32"/>
      <c r="C150" s="179" t="s">
        <v>361</v>
      </c>
      <c r="D150" s="179" t="s">
        <v>1020</v>
      </c>
      <c r="E150" s="180" t="s">
        <v>7228</v>
      </c>
      <c r="F150" s="181" t="s">
        <v>7229</v>
      </c>
      <c r="G150" s="182" t="s">
        <v>2246</v>
      </c>
      <c r="H150" s="183">
        <v>4</v>
      </c>
      <c r="I150" s="184"/>
      <c r="J150" s="185">
        <f>ROUND(I150*H150,2)</f>
        <v>0</v>
      </c>
      <c r="K150" s="186"/>
      <c r="L150" s="187"/>
      <c r="M150" s="188" t="s">
        <v>1</v>
      </c>
      <c r="N150" s="189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85</v>
      </c>
      <c r="AT150" s="149" t="s">
        <v>1020</v>
      </c>
      <c r="AU150" s="149" t="s">
        <v>85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83</v>
      </c>
      <c r="BM150" s="149" t="s">
        <v>194</v>
      </c>
    </row>
    <row r="151" spans="2:65" s="1" customFormat="1" ht="29.25" x14ac:dyDescent="0.2">
      <c r="B151" s="32"/>
      <c r="D151" s="152" t="s">
        <v>3804</v>
      </c>
      <c r="F151" s="198" t="s">
        <v>7230</v>
      </c>
      <c r="I151" s="199"/>
      <c r="L151" s="32"/>
      <c r="M151" s="200"/>
      <c r="T151" s="56"/>
      <c r="AT151" s="17" t="s">
        <v>3804</v>
      </c>
      <c r="AU151" s="17" t="s">
        <v>85</v>
      </c>
    </row>
    <row r="152" spans="2:65" s="11" customFormat="1" ht="22.9" customHeight="1" x14ac:dyDescent="0.2">
      <c r="B152" s="125"/>
      <c r="D152" s="126" t="s">
        <v>75</v>
      </c>
      <c r="E152" s="135" t="s">
        <v>7231</v>
      </c>
      <c r="F152" s="135" t="s">
        <v>7231</v>
      </c>
      <c r="I152" s="128"/>
      <c r="J152" s="136">
        <f>BK152</f>
        <v>0</v>
      </c>
      <c r="L152" s="125"/>
      <c r="M152" s="130"/>
      <c r="P152" s="131">
        <f>SUM(P153:P158)</f>
        <v>0</v>
      </c>
      <c r="R152" s="131">
        <f>SUM(R153:R158)</f>
        <v>0</v>
      </c>
      <c r="T152" s="132">
        <f>SUM(T153:T158)</f>
        <v>0</v>
      </c>
      <c r="AR152" s="126" t="s">
        <v>83</v>
      </c>
      <c r="AT152" s="133" t="s">
        <v>75</v>
      </c>
      <c r="AU152" s="133" t="s">
        <v>83</v>
      </c>
      <c r="AY152" s="126" t="s">
        <v>282</v>
      </c>
      <c r="BK152" s="134">
        <f>SUM(BK153:BK158)</f>
        <v>0</v>
      </c>
    </row>
    <row r="153" spans="2:65" s="1" customFormat="1" ht="16.5" customHeight="1" x14ac:dyDescent="0.2">
      <c r="B153" s="32"/>
      <c r="C153" s="179" t="s">
        <v>185</v>
      </c>
      <c r="D153" s="179" t="s">
        <v>1020</v>
      </c>
      <c r="E153" s="180" t="s">
        <v>7232</v>
      </c>
      <c r="F153" s="181" t="s">
        <v>7233</v>
      </c>
      <c r="G153" s="182" t="s">
        <v>2246</v>
      </c>
      <c r="H153" s="183">
        <v>2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85</v>
      </c>
      <c r="AT153" s="149" t="s">
        <v>1020</v>
      </c>
      <c r="AU153" s="149" t="s">
        <v>85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83</v>
      </c>
      <c r="BM153" s="149" t="s">
        <v>199</v>
      </c>
    </row>
    <row r="154" spans="2:65" s="1" customFormat="1" ht="48.75" x14ac:dyDescent="0.2">
      <c r="B154" s="32"/>
      <c r="D154" s="152" t="s">
        <v>3804</v>
      </c>
      <c r="F154" s="198" t="s">
        <v>7234</v>
      </c>
      <c r="I154" s="199"/>
      <c r="L154" s="32"/>
      <c r="M154" s="200"/>
      <c r="T154" s="56"/>
      <c r="AT154" s="17" t="s">
        <v>3804</v>
      </c>
      <c r="AU154" s="17" t="s">
        <v>85</v>
      </c>
    </row>
    <row r="155" spans="2:65" s="1" customFormat="1" ht="16.5" customHeight="1" x14ac:dyDescent="0.2">
      <c r="B155" s="32"/>
      <c r="C155" s="179" t="s">
        <v>188</v>
      </c>
      <c r="D155" s="179" t="s">
        <v>1020</v>
      </c>
      <c r="E155" s="180" t="s">
        <v>7235</v>
      </c>
      <c r="F155" s="181" t="s">
        <v>7236</v>
      </c>
      <c r="G155" s="182" t="s">
        <v>2246</v>
      </c>
      <c r="H155" s="183">
        <v>2</v>
      </c>
      <c r="I155" s="184"/>
      <c r="J155" s="185">
        <f>ROUND(I155*H155,2)</f>
        <v>0</v>
      </c>
      <c r="K155" s="186"/>
      <c r="L155" s="187"/>
      <c r="M155" s="188" t="s">
        <v>1</v>
      </c>
      <c r="N155" s="189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85</v>
      </c>
      <c r="AT155" s="149" t="s">
        <v>1020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83</v>
      </c>
      <c r="BM155" s="149" t="s">
        <v>205</v>
      </c>
    </row>
    <row r="156" spans="2:65" s="1" customFormat="1" ht="48.75" x14ac:dyDescent="0.2">
      <c r="B156" s="32"/>
      <c r="D156" s="152" t="s">
        <v>3804</v>
      </c>
      <c r="F156" s="198" t="s">
        <v>7237</v>
      </c>
      <c r="I156" s="199"/>
      <c r="L156" s="32"/>
      <c r="M156" s="200"/>
      <c r="T156" s="56"/>
      <c r="AT156" s="17" t="s">
        <v>3804</v>
      </c>
      <c r="AU156" s="17" t="s">
        <v>85</v>
      </c>
    </row>
    <row r="157" spans="2:65" s="1" customFormat="1" ht="21.75" customHeight="1" x14ac:dyDescent="0.2">
      <c r="B157" s="32"/>
      <c r="C157" s="179" t="s">
        <v>191</v>
      </c>
      <c r="D157" s="179" t="s">
        <v>1020</v>
      </c>
      <c r="E157" s="180" t="s">
        <v>7238</v>
      </c>
      <c r="F157" s="181" t="s">
        <v>7239</v>
      </c>
      <c r="G157" s="182" t="s">
        <v>2246</v>
      </c>
      <c r="H157" s="183">
        <v>1</v>
      </c>
      <c r="I157" s="184"/>
      <c r="J157" s="185">
        <f>ROUND(I157*H157,2)</f>
        <v>0</v>
      </c>
      <c r="K157" s="186"/>
      <c r="L157" s="187"/>
      <c r="M157" s="188" t="s">
        <v>1</v>
      </c>
      <c r="N157" s="189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85</v>
      </c>
      <c r="AT157" s="149" t="s">
        <v>1020</v>
      </c>
      <c r="AU157" s="149" t="s">
        <v>85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83</v>
      </c>
      <c r="BM157" s="149" t="s">
        <v>208</v>
      </c>
    </row>
    <row r="158" spans="2:65" s="1" customFormat="1" ht="58.5" x14ac:dyDescent="0.2">
      <c r="B158" s="32"/>
      <c r="D158" s="152" t="s">
        <v>3804</v>
      </c>
      <c r="F158" s="198" t="s">
        <v>7240</v>
      </c>
      <c r="I158" s="199"/>
      <c r="L158" s="32"/>
      <c r="M158" s="200"/>
      <c r="T158" s="56"/>
      <c r="AT158" s="17" t="s">
        <v>3804</v>
      </c>
      <c r="AU158" s="17" t="s">
        <v>85</v>
      </c>
    </row>
    <row r="159" spans="2:65" s="11" customFormat="1" ht="22.9" customHeight="1" x14ac:dyDescent="0.2">
      <c r="B159" s="125"/>
      <c r="D159" s="126" t="s">
        <v>75</v>
      </c>
      <c r="E159" s="135" t="s">
        <v>7241</v>
      </c>
      <c r="F159" s="135" t="s">
        <v>7241</v>
      </c>
      <c r="I159" s="128"/>
      <c r="J159" s="136">
        <f>BK159</f>
        <v>0</v>
      </c>
      <c r="L159" s="125"/>
      <c r="M159" s="130"/>
      <c r="P159" s="131">
        <f>SUM(P160:P181)</f>
        <v>0</v>
      </c>
      <c r="R159" s="131">
        <f>SUM(R160:R181)</f>
        <v>0</v>
      </c>
      <c r="T159" s="132">
        <f>SUM(T160:T181)</f>
        <v>0</v>
      </c>
      <c r="AR159" s="126" t="s">
        <v>83</v>
      </c>
      <c r="AT159" s="133" t="s">
        <v>75</v>
      </c>
      <c r="AU159" s="133" t="s">
        <v>83</v>
      </c>
      <c r="AY159" s="126" t="s">
        <v>282</v>
      </c>
      <c r="BK159" s="134">
        <f>SUM(BK160:BK181)</f>
        <v>0</v>
      </c>
    </row>
    <row r="160" spans="2:65" s="1" customFormat="1" ht="24.2" customHeight="1" x14ac:dyDescent="0.2">
      <c r="B160" s="32"/>
      <c r="C160" s="179" t="s">
        <v>194</v>
      </c>
      <c r="D160" s="179" t="s">
        <v>1020</v>
      </c>
      <c r="E160" s="180" t="s">
        <v>7242</v>
      </c>
      <c r="F160" s="181" t="s">
        <v>7243</v>
      </c>
      <c r="G160" s="182" t="s">
        <v>2246</v>
      </c>
      <c r="H160" s="183">
        <v>1</v>
      </c>
      <c r="I160" s="184"/>
      <c r="J160" s="185">
        <f>ROUND(I160*H160,2)</f>
        <v>0</v>
      </c>
      <c r="K160" s="186"/>
      <c r="L160" s="187"/>
      <c r="M160" s="188" t="s">
        <v>1</v>
      </c>
      <c r="N160" s="189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85</v>
      </c>
      <c r="AT160" s="149" t="s">
        <v>1020</v>
      </c>
      <c r="AU160" s="149" t="s">
        <v>85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83</v>
      </c>
      <c r="BM160" s="149" t="s">
        <v>222</v>
      </c>
    </row>
    <row r="161" spans="2:65" s="1" customFormat="1" ht="19.5" x14ac:dyDescent="0.2">
      <c r="B161" s="32"/>
      <c r="D161" s="152" t="s">
        <v>3804</v>
      </c>
      <c r="F161" s="198" t="s">
        <v>7244</v>
      </c>
      <c r="I161" s="199"/>
      <c r="L161" s="32"/>
      <c r="M161" s="200"/>
      <c r="T161" s="56"/>
      <c r="AT161" s="17" t="s">
        <v>3804</v>
      </c>
      <c r="AU161" s="17" t="s">
        <v>85</v>
      </c>
    </row>
    <row r="162" spans="2:65" s="1" customFormat="1" ht="24.2" customHeight="1" x14ac:dyDescent="0.2">
      <c r="B162" s="32"/>
      <c r="C162" s="179" t="s">
        <v>8</v>
      </c>
      <c r="D162" s="179" t="s">
        <v>1020</v>
      </c>
      <c r="E162" s="180" t="s">
        <v>7245</v>
      </c>
      <c r="F162" s="181" t="s">
        <v>7246</v>
      </c>
      <c r="G162" s="182" t="s">
        <v>2246</v>
      </c>
      <c r="H162" s="183">
        <v>1</v>
      </c>
      <c r="I162" s="184"/>
      <c r="J162" s="185">
        <f>ROUND(I162*H162,2)</f>
        <v>0</v>
      </c>
      <c r="K162" s="186"/>
      <c r="L162" s="187"/>
      <c r="M162" s="188" t="s">
        <v>1</v>
      </c>
      <c r="N162" s="189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85</v>
      </c>
      <c r="AT162" s="149" t="s">
        <v>1020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83</v>
      </c>
      <c r="BM162" s="149" t="s">
        <v>453</v>
      </c>
    </row>
    <row r="163" spans="2:65" s="1" customFormat="1" ht="19.5" x14ac:dyDescent="0.2">
      <c r="B163" s="32"/>
      <c r="D163" s="152" t="s">
        <v>3804</v>
      </c>
      <c r="F163" s="198" t="s">
        <v>7218</v>
      </c>
      <c r="I163" s="199"/>
      <c r="L163" s="32"/>
      <c r="M163" s="200"/>
      <c r="T163" s="56"/>
      <c r="AT163" s="17" t="s">
        <v>3804</v>
      </c>
      <c r="AU163" s="17" t="s">
        <v>85</v>
      </c>
    </row>
    <row r="164" spans="2:65" s="1" customFormat="1" ht="16.5" customHeight="1" x14ac:dyDescent="0.2">
      <c r="B164" s="32"/>
      <c r="C164" s="179" t="s">
        <v>199</v>
      </c>
      <c r="D164" s="179" t="s">
        <v>1020</v>
      </c>
      <c r="E164" s="180" t="s">
        <v>7247</v>
      </c>
      <c r="F164" s="181" t="s">
        <v>7248</v>
      </c>
      <c r="G164" s="182" t="s">
        <v>2246</v>
      </c>
      <c r="H164" s="183">
        <v>1</v>
      </c>
      <c r="I164" s="184"/>
      <c r="J164" s="185">
        <f>ROUND(I164*H164,2)</f>
        <v>0</v>
      </c>
      <c r="K164" s="186"/>
      <c r="L164" s="187"/>
      <c r="M164" s="188" t="s">
        <v>1</v>
      </c>
      <c r="N164" s="189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85</v>
      </c>
      <c r="AT164" s="149" t="s">
        <v>1020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83</v>
      </c>
      <c r="BM164" s="149" t="s">
        <v>463</v>
      </c>
    </row>
    <row r="165" spans="2:65" s="1" customFormat="1" ht="48.75" x14ac:dyDescent="0.2">
      <c r="B165" s="32"/>
      <c r="D165" s="152" t="s">
        <v>3804</v>
      </c>
      <c r="F165" s="198" t="s">
        <v>7237</v>
      </c>
      <c r="I165" s="199"/>
      <c r="L165" s="32"/>
      <c r="M165" s="200"/>
      <c r="T165" s="56"/>
      <c r="AT165" s="17" t="s">
        <v>3804</v>
      </c>
      <c r="AU165" s="17" t="s">
        <v>85</v>
      </c>
    </row>
    <row r="166" spans="2:65" s="1" customFormat="1" ht="24.2" customHeight="1" x14ac:dyDescent="0.2">
      <c r="B166" s="32"/>
      <c r="C166" s="179" t="s">
        <v>202</v>
      </c>
      <c r="D166" s="179" t="s">
        <v>1020</v>
      </c>
      <c r="E166" s="180" t="s">
        <v>7249</v>
      </c>
      <c r="F166" s="181" t="s">
        <v>7250</v>
      </c>
      <c r="G166" s="182" t="s">
        <v>2246</v>
      </c>
      <c r="H166" s="183">
        <v>1</v>
      </c>
      <c r="I166" s="184"/>
      <c r="J166" s="185">
        <f>ROUND(I166*H166,2)</f>
        <v>0</v>
      </c>
      <c r="K166" s="186"/>
      <c r="L166" s="187"/>
      <c r="M166" s="188" t="s">
        <v>1</v>
      </c>
      <c r="N166" s="189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85</v>
      </c>
      <c r="AT166" s="149" t="s">
        <v>1020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83</v>
      </c>
      <c r="BM166" s="149" t="s">
        <v>476</v>
      </c>
    </row>
    <row r="167" spans="2:65" s="1" customFormat="1" ht="126.75" x14ac:dyDescent="0.2">
      <c r="B167" s="32"/>
      <c r="D167" s="152" t="s">
        <v>3804</v>
      </c>
      <c r="F167" s="198" t="s">
        <v>7251</v>
      </c>
      <c r="I167" s="199"/>
      <c r="L167" s="32"/>
      <c r="M167" s="200"/>
      <c r="T167" s="56"/>
      <c r="AT167" s="17" t="s">
        <v>3804</v>
      </c>
      <c r="AU167" s="17" t="s">
        <v>85</v>
      </c>
    </row>
    <row r="168" spans="2:65" s="1" customFormat="1" ht="37.9" customHeight="1" x14ac:dyDescent="0.2">
      <c r="B168" s="32"/>
      <c r="C168" s="179" t="s">
        <v>205</v>
      </c>
      <c r="D168" s="179" t="s">
        <v>1020</v>
      </c>
      <c r="E168" s="180" t="s">
        <v>7252</v>
      </c>
      <c r="F168" s="181" t="s">
        <v>7253</v>
      </c>
      <c r="G168" s="182" t="s">
        <v>2246</v>
      </c>
      <c r="H168" s="183">
        <v>1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85</v>
      </c>
      <c r="AT168" s="149" t="s">
        <v>1020</v>
      </c>
      <c r="AU168" s="149" t="s">
        <v>85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83</v>
      </c>
      <c r="BM168" s="149" t="s">
        <v>487</v>
      </c>
    </row>
    <row r="169" spans="2:65" s="1" customFormat="1" ht="78" x14ac:dyDescent="0.2">
      <c r="B169" s="32"/>
      <c r="D169" s="152" t="s">
        <v>3804</v>
      </c>
      <c r="F169" s="198" t="s">
        <v>7254</v>
      </c>
      <c r="I169" s="199"/>
      <c r="L169" s="32"/>
      <c r="M169" s="200"/>
      <c r="T169" s="56"/>
      <c r="AT169" s="17" t="s">
        <v>3804</v>
      </c>
      <c r="AU169" s="17" t="s">
        <v>85</v>
      </c>
    </row>
    <row r="170" spans="2:65" s="1" customFormat="1" ht="24.2" customHeight="1" x14ac:dyDescent="0.2">
      <c r="B170" s="32"/>
      <c r="C170" s="179" t="s">
        <v>416</v>
      </c>
      <c r="D170" s="179" t="s">
        <v>1020</v>
      </c>
      <c r="E170" s="180" t="s">
        <v>7255</v>
      </c>
      <c r="F170" s="181" t="s">
        <v>7256</v>
      </c>
      <c r="G170" s="182" t="s">
        <v>2246</v>
      </c>
      <c r="H170" s="183">
        <v>1</v>
      </c>
      <c r="I170" s="184"/>
      <c r="J170" s="185">
        <f>ROUND(I170*H170,2)</f>
        <v>0</v>
      </c>
      <c r="K170" s="186"/>
      <c r="L170" s="187"/>
      <c r="M170" s="188" t="s">
        <v>1</v>
      </c>
      <c r="N170" s="189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85</v>
      </c>
      <c r="AT170" s="149" t="s">
        <v>1020</v>
      </c>
      <c r="AU170" s="149" t="s">
        <v>85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83</v>
      </c>
      <c r="BM170" s="149" t="s">
        <v>498</v>
      </c>
    </row>
    <row r="171" spans="2:65" s="1" customFormat="1" ht="24.2" customHeight="1" x14ac:dyDescent="0.2">
      <c r="B171" s="32"/>
      <c r="C171" s="179" t="s">
        <v>208</v>
      </c>
      <c r="D171" s="179" t="s">
        <v>1020</v>
      </c>
      <c r="E171" s="180" t="s">
        <v>7257</v>
      </c>
      <c r="F171" s="181" t="s">
        <v>7258</v>
      </c>
      <c r="G171" s="182" t="s">
        <v>2246</v>
      </c>
      <c r="H171" s="183">
        <v>2</v>
      </c>
      <c r="I171" s="184"/>
      <c r="J171" s="185">
        <f>ROUND(I171*H171,2)</f>
        <v>0</v>
      </c>
      <c r="K171" s="186"/>
      <c r="L171" s="187"/>
      <c r="M171" s="188" t="s">
        <v>1</v>
      </c>
      <c r="N171" s="189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85</v>
      </c>
      <c r="AT171" s="149" t="s">
        <v>1020</v>
      </c>
      <c r="AU171" s="149" t="s">
        <v>85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83</v>
      </c>
      <c r="BM171" s="149" t="s">
        <v>508</v>
      </c>
    </row>
    <row r="172" spans="2:65" s="1" customFormat="1" ht="19.5" x14ac:dyDescent="0.2">
      <c r="B172" s="32"/>
      <c r="D172" s="152" t="s">
        <v>3804</v>
      </c>
      <c r="F172" s="198" t="s">
        <v>7259</v>
      </c>
      <c r="I172" s="199"/>
      <c r="L172" s="32"/>
      <c r="M172" s="200"/>
      <c r="T172" s="56"/>
      <c r="AT172" s="17" t="s">
        <v>3804</v>
      </c>
      <c r="AU172" s="17" t="s">
        <v>85</v>
      </c>
    </row>
    <row r="173" spans="2:65" s="1" customFormat="1" ht="24.2" customHeight="1" x14ac:dyDescent="0.2">
      <c r="B173" s="32"/>
      <c r="C173" s="179" t="s">
        <v>7</v>
      </c>
      <c r="D173" s="179" t="s">
        <v>1020</v>
      </c>
      <c r="E173" s="180" t="s">
        <v>7260</v>
      </c>
      <c r="F173" s="181" t="s">
        <v>7258</v>
      </c>
      <c r="G173" s="182" t="s">
        <v>2246</v>
      </c>
      <c r="H173" s="183">
        <v>1</v>
      </c>
      <c r="I173" s="184"/>
      <c r="J173" s="185">
        <f>ROUND(I173*H173,2)</f>
        <v>0</v>
      </c>
      <c r="K173" s="186"/>
      <c r="L173" s="187"/>
      <c r="M173" s="188" t="s">
        <v>1</v>
      </c>
      <c r="N173" s="189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85</v>
      </c>
      <c r="AT173" s="149" t="s">
        <v>1020</v>
      </c>
      <c r="AU173" s="149" t="s">
        <v>85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83</v>
      </c>
      <c r="BM173" s="149" t="s">
        <v>518</v>
      </c>
    </row>
    <row r="174" spans="2:65" s="1" customFormat="1" ht="19.5" x14ac:dyDescent="0.2">
      <c r="B174" s="32"/>
      <c r="D174" s="152" t="s">
        <v>3804</v>
      </c>
      <c r="F174" s="198" t="s">
        <v>7261</v>
      </c>
      <c r="I174" s="199"/>
      <c r="L174" s="32"/>
      <c r="M174" s="200"/>
      <c r="T174" s="56"/>
      <c r="AT174" s="17" t="s">
        <v>3804</v>
      </c>
      <c r="AU174" s="17" t="s">
        <v>85</v>
      </c>
    </row>
    <row r="175" spans="2:65" s="1" customFormat="1" ht="21.75" customHeight="1" x14ac:dyDescent="0.2">
      <c r="B175" s="32"/>
      <c r="C175" s="179" t="s">
        <v>222</v>
      </c>
      <c r="D175" s="179" t="s">
        <v>1020</v>
      </c>
      <c r="E175" s="180" t="s">
        <v>7262</v>
      </c>
      <c r="F175" s="181" t="s">
        <v>7263</v>
      </c>
      <c r="G175" s="182" t="s">
        <v>2246</v>
      </c>
      <c r="H175" s="183">
        <v>1</v>
      </c>
      <c r="I175" s="184"/>
      <c r="J175" s="185">
        <f>ROUND(I175*H175,2)</f>
        <v>0</v>
      </c>
      <c r="K175" s="186"/>
      <c r="L175" s="187"/>
      <c r="M175" s="188" t="s">
        <v>1</v>
      </c>
      <c r="N175" s="189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85</v>
      </c>
      <c r="AT175" s="149" t="s">
        <v>1020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83</v>
      </c>
      <c r="BM175" s="149" t="s">
        <v>528</v>
      </c>
    </row>
    <row r="176" spans="2:65" s="1" customFormat="1" ht="19.5" x14ac:dyDescent="0.2">
      <c r="B176" s="32"/>
      <c r="D176" s="152" t="s">
        <v>3804</v>
      </c>
      <c r="F176" s="198" t="s">
        <v>7218</v>
      </c>
      <c r="I176" s="199"/>
      <c r="L176" s="32"/>
      <c r="M176" s="200"/>
      <c r="T176" s="56"/>
      <c r="AT176" s="17" t="s">
        <v>3804</v>
      </c>
      <c r="AU176" s="17" t="s">
        <v>85</v>
      </c>
    </row>
    <row r="177" spans="2:65" s="1" customFormat="1" ht="24.2" customHeight="1" x14ac:dyDescent="0.2">
      <c r="B177" s="32"/>
      <c r="C177" s="179" t="s">
        <v>447</v>
      </c>
      <c r="D177" s="179" t="s">
        <v>1020</v>
      </c>
      <c r="E177" s="180" t="s">
        <v>7264</v>
      </c>
      <c r="F177" s="181" t="s">
        <v>7265</v>
      </c>
      <c r="G177" s="182" t="s">
        <v>2246</v>
      </c>
      <c r="H177" s="183">
        <v>1</v>
      </c>
      <c r="I177" s="184"/>
      <c r="J177" s="185">
        <f>ROUND(I177*H177,2)</f>
        <v>0</v>
      </c>
      <c r="K177" s="186"/>
      <c r="L177" s="187"/>
      <c r="M177" s="188" t="s">
        <v>1</v>
      </c>
      <c r="N177" s="189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85</v>
      </c>
      <c r="AT177" s="149" t="s">
        <v>1020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83</v>
      </c>
      <c r="BM177" s="149" t="s">
        <v>545</v>
      </c>
    </row>
    <row r="178" spans="2:65" s="1" customFormat="1" ht="19.5" x14ac:dyDescent="0.2">
      <c r="B178" s="32"/>
      <c r="D178" s="152" t="s">
        <v>3804</v>
      </c>
      <c r="F178" s="198" t="s">
        <v>7266</v>
      </c>
      <c r="I178" s="199"/>
      <c r="L178" s="32"/>
      <c r="M178" s="200"/>
      <c r="T178" s="56"/>
      <c r="AT178" s="17" t="s">
        <v>3804</v>
      </c>
      <c r="AU178" s="17" t="s">
        <v>85</v>
      </c>
    </row>
    <row r="179" spans="2:65" s="1" customFormat="1" ht="24.2" customHeight="1" x14ac:dyDescent="0.2">
      <c r="B179" s="32"/>
      <c r="C179" s="179" t="s">
        <v>453</v>
      </c>
      <c r="D179" s="179" t="s">
        <v>1020</v>
      </c>
      <c r="E179" s="180" t="s">
        <v>7267</v>
      </c>
      <c r="F179" s="181" t="s">
        <v>7268</v>
      </c>
      <c r="G179" s="182" t="s">
        <v>2246</v>
      </c>
      <c r="H179" s="183">
        <v>1</v>
      </c>
      <c r="I179" s="184"/>
      <c r="J179" s="185">
        <f>ROUND(I179*H179,2)</f>
        <v>0</v>
      </c>
      <c r="K179" s="186"/>
      <c r="L179" s="187"/>
      <c r="M179" s="188" t="s">
        <v>1</v>
      </c>
      <c r="N179" s="189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85</v>
      </c>
      <c r="AT179" s="149" t="s">
        <v>1020</v>
      </c>
      <c r="AU179" s="149" t="s">
        <v>85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83</v>
      </c>
      <c r="BM179" s="149" t="s">
        <v>555</v>
      </c>
    </row>
    <row r="180" spans="2:65" s="1" customFormat="1" ht="24.2" customHeight="1" x14ac:dyDescent="0.2">
      <c r="B180" s="32"/>
      <c r="C180" s="179" t="s">
        <v>459</v>
      </c>
      <c r="D180" s="179" t="s">
        <v>1020</v>
      </c>
      <c r="E180" s="180" t="s">
        <v>7269</v>
      </c>
      <c r="F180" s="181" t="s">
        <v>7270</v>
      </c>
      <c r="G180" s="182" t="s">
        <v>2246</v>
      </c>
      <c r="H180" s="183">
        <v>1</v>
      </c>
      <c r="I180" s="184"/>
      <c r="J180" s="185">
        <f>ROUND(I180*H180,2)</f>
        <v>0</v>
      </c>
      <c r="K180" s="186"/>
      <c r="L180" s="187"/>
      <c r="M180" s="188" t="s">
        <v>1</v>
      </c>
      <c r="N180" s="189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85</v>
      </c>
      <c r="AT180" s="149" t="s">
        <v>1020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83</v>
      </c>
      <c r="BM180" s="149" t="s">
        <v>566</v>
      </c>
    </row>
    <row r="181" spans="2:65" s="1" customFormat="1" ht="16.5" customHeight="1" x14ac:dyDescent="0.2">
      <c r="B181" s="32"/>
      <c r="C181" s="179" t="s">
        <v>463</v>
      </c>
      <c r="D181" s="179" t="s">
        <v>1020</v>
      </c>
      <c r="E181" s="180" t="s">
        <v>7271</v>
      </c>
      <c r="F181" s="181" t="s">
        <v>7272</v>
      </c>
      <c r="G181" s="182" t="s">
        <v>2246</v>
      </c>
      <c r="H181" s="183">
        <v>1</v>
      </c>
      <c r="I181" s="184"/>
      <c r="J181" s="185">
        <f>ROUND(I181*H181,2)</f>
        <v>0</v>
      </c>
      <c r="K181" s="186"/>
      <c r="L181" s="187"/>
      <c r="M181" s="188" t="s">
        <v>1</v>
      </c>
      <c r="N181" s="189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85</v>
      </c>
      <c r="AT181" s="149" t="s">
        <v>1020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83</v>
      </c>
      <c r="BM181" s="149" t="s">
        <v>580</v>
      </c>
    </row>
    <row r="182" spans="2:65" s="11" customFormat="1" ht="22.9" customHeight="1" x14ac:dyDescent="0.2">
      <c r="B182" s="125"/>
      <c r="D182" s="126" t="s">
        <v>75</v>
      </c>
      <c r="E182" s="135" t="s">
        <v>7273</v>
      </c>
      <c r="F182" s="135" t="s">
        <v>7273</v>
      </c>
      <c r="I182" s="128"/>
      <c r="J182" s="136">
        <f>BK182</f>
        <v>0</v>
      </c>
      <c r="L182" s="125"/>
      <c r="M182" s="130"/>
      <c r="P182" s="131">
        <f>SUM(P183:P184)</f>
        <v>0</v>
      </c>
      <c r="R182" s="131">
        <f>SUM(R183:R184)</f>
        <v>0</v>
      </c>
      <c r="T182" s="132">
        <f>SUM(T183:T184)</f>
        <v>0</v>
      </c>
      <c r="AR182" s="126" t="s">
        <v>83</v>
      </c>
      <c r="AT182" s="133" t="s">
        <v>75</v>
      </c>
      <c r="AU182" s="133" t="s">
        <v>83</v>
      </c>
      <c r="AY182" s="126" t="s">
        <v>282</v>
      </c>
      <c r="BK182" s="134">
        <f>SUM(BK183:BK184)</f>
        <v>0</v>
      </c>
    </row>
    <row r="183" spans="2:65" s="1" customFormat="1" ht="16.5" customHeight="1" x14ac:dyDescent="0.2">
      <c r="B183" s="32"/>
      <c r="C183" s="179" t="s">
        <v>468</v>
      </c>
      <c r="D183" s="179" t="s">
        <v>1020</v>
      </c>
      <c r="E183" s="180" t="s">
        <v>7274</v>
      </c>
      <c r="F183" s="181" t="s">
        <v>7275</v>
      </c>
      <c r="G183" s="182" t="s">
        <v>2246</v>
      </c>
      <c r="H183" s="183">
        <v>6</v>
      </c>
      <c r="I183" s="184"/>
      <c r="J183" s="185">
        <f>ROUND(I183*H183,2)</f>
        <v>0</v>
      </c>
      <c r="K183" s="186"/>
      <c r="L183" s="187"/>
      <c r="M183" s="188" t="s">
        <v>1</v>
      </c>
      <c r="N183" s="189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85</v>
      </c>
      <c r="AT183" s="149" t="s">
        <v>1020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83</v>
      </c>
      <c r="BM183" s="149" t="s">
        <v>615</v>
      </c>
    </row>
    <row r="184" spans="2:65" s="1" customFormat="1" ht="16.5" customHeight="1" x14ac:dyDescent="0.2">
      <c r="B184" s="32"/>
      <c r="C184" s="179" t="s">
        <v>476</v>
      </c>
      <c r="D184" s="179" t="s">
        <v>1020</v>
      </c>
      <c r="E184" s="180" t="s">
        <v>7276</v>
      </c>
      <c r="F184" s="181" t="s">
        <v>7277</v>
      </c>
      <c r="G184" s="182" t="s">
        <v>2246</v>
      </c>
      <c r="H184" s="183">
        <v>2</v>
      </c>
      <c r="I184" s="184"/>
      <c r="J184" s="185">
        <f>ROUND(I184*H184,2)</f>
        <v>0</v>
      </c>
      <c r="K184" s="186"/>
      <c r="L184" s="187"/>
      <c r="M184" s="188" t="s">
        <v>1</v>
      </c>
      <c r="N184" s="189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85</v>
      </c>
      <c r="AT184" s="149" t="s">
        <v>1020</v>
      </c>
      <c r="AU184" s="149" t="s">
        <v>85</v>
      </c>
      <c r="AY184" s="17" t="s">
        <v>282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83</v>
      </c>
      <c r="BM184" s="149" t="s">
        <v>623</v>
      </c>
    </row>
    <row r="185" spans="2:65" s="11" customFormat="1" ht="22.9" customHeight="1" x14ac:dyDescent="0.2">
      <c r="B185" s="125"/>
      <c r="D185" s="126" t="s">
        <v>75</v>
      </c>
      <c r="E185" s="135" t="s">
        <v>7278</v>
      </c>
      <c r="F185" s="135" t="s">
        <v>7278</v>
      </c>
      <c r="I185" s="128"/>
      <c r="J185" s="136">
        <f>BK185</f>
        <v>0</v>
      </c>
      <c r="L185" s="125"/>
      <c r="M185" s="130"/>
      <c r="P185" s="131">
        <f>SUM(P186:P237)</f>
        <v>0</v>
      </c>
      <c r="R185" s="131">
        <f>SUM(R186:R237)</f>
        <v>0</v>
      </c>
      <c r="T185" s="132">
        <f>SUM(T186:T237)</f>
        <v>0</v>
      </c>
      <c r="AR185" s="126" t="s">
        <v>83</v>
      </c>
      <c r="AT185" s="133" t="s">
        <v>75</v>
      </c>
      <c r="AU185" s="133" t="s">
        <v>83</v>
      </c>
      <c r="AY185" s="126" t="s">
        <v>282</v>
      </c>
      <c r="BK185" s="134">
        <f>SUM(BK186:BK237)</f>
        <v>0</v>
      </c>
    </row>
    <row r="186" spans="2:65" s="1" customFormat="1" ht="24.2" customHeight="1" x14ac:dyDescent="0.2">
      <c r="B186" s="32"/>
      <c r="C186" s="179" t="s">
        <v>482</v>
      </c>
      <c r="D186" s="179" t="s">
        <v>1020</v>
      </c>
      <c r="E186" s="180" t="s">
        <v>7279</v>
      </c>
      <c r="F186" s="181" t="s">
        <v>7280</v>
      </c>
      <c r="G186" s="182" t="s">
        <v>2246</v>
      </c>
      <c r="H186" s="183">
        <v>1</v>
      </c>
      <c r="I186" s="184"/>
      <c r="J186" s="185">
        <f>ROUND(I186*H186,2)</f>
        <v>0</v>
      </c>
      <c r="K186" s="186"/>
      <c r="L186" s="187"/>
      <c r="M186" s="188" t="s">
        <v>1</v>
      </c>
      <c r="N186" s="189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85</v>
      </c>
      <c r="AT186" s="149" t="s">
        <v>1020</v>
      </c>
      <c r="AU186" s="149" t="s">
        <v>85</v>
      </c>
      <c r="AY186" s="17" t="s">
        <v>282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83</v>
      </c>
      <c r="BM186" s="149" t="s">
        <v>631</v>
      </c>
    </row>
    <row r="187" spans="2:65" s="1" customFormat="1" ht="146.25" x14ac:dyDescent="0.2">
      <c r="B187" s="32"/>
      <c r="D187" s="152" t="s">
        <v>3804</v>
      </c>
      <c r="F187" s="198" t="s">
        <v>7281</v>
      </c>
      <c r="I187" s="199"/>
      <c r="L187" s="32"/>
      <c r="M187" s="200"/>
      <c r="T187" s="56"/>
      <c r="AT187" s="17" t="s">
        <v>3804</v>
      </c>
      <c r="AU187" s="17" t="s">
        <v>85</v>
      </c>
    </row>
    <row r="188" spans="2:65" s="1" customFormat="1" ht="33" customHeight="1" x14ac:dyDescent="0.2">
      <c r="B188" s="32"/>
      <c r="C188" s="179" t="s">
        <v>487</v>
      </c>
      <c r="D188" s="179" t="s">
        <v>1020</v>
      </c>
      <c r="E188" s="180" t="s">
        <v>7282</v>
      </c>
      <c r="F188" s="181" t="s">
        <v>7283</v>
      </c>
      <c r="G188" s="182" t="s">
        <v>2246</v>
      </c>
      <c r="H188" s="183">
        <v>3</v>
      </c>
      <c r="I188" s="184"/>
      <c r="J188" s="185">
        <f>ROUND(I188*H188,2)</f>
        <v>0</v>
      </c>
      <c r="K188" s="186"/>
      <c r="L188" s="187"/>
      <c r="M188" s="188" t="s">
        <v>1</v>
      </c>
      <c r="N188" s="189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85</v>
      </c>
      <c r="AT188" s="149" t="s">
        <v>1020</v>
      </c>
      <c r="AU188" s="149" t="s">
        <v>85</v>
      </c>
      <c r="AY188" s="17" t="s">
        <v>282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83</v>
      </c>
      <c r="BM188" s="149" t="s">
        <v>639</v>
      </c>
    </row>
    <row r="189" spans="2:65" s="1" customFormat="1" ht="78" x14ac:dyDescent="0.2">
      <c r="B189" s="32"/>
      <c r="D189" s="152" t="s">
        <v>3804</v>
      </c>
      <c r="F189" s="198" t="s">
        <v>7284</v>
      </c>
      <c r="I189" s="199"/>
      <c r="L189" s="32"/>
      <c r="M189" s="200"/>
      <c r="T189" s="56"/>
      <c r="AT189" s="17" t="s">
        <v>3804</v>
      </c>
      <c r="AU189" s="17" t="s">
        <v>85</v>
      </c>
    </row>
    <row r="190" spans="2:65" s="1" customFormat="1" ht="16.5" customHeight="1" x14ac:dyDescent="0.2">
      <c r="B190" s="32"/>
      <c r="C190" s="179" t="s">
        <v>493</v>
      </c>
      <c r="D190" s="179" t="s">
        <v>1020</v>
      </c>
      <c r="E190" s="180" t="s">
        <v>7285</v>
      </c>
      <c r="F190" s="181" t="s">
        <v>7286</v>
      </c>
      <c r="G190" s="182" t="s">
        <v>2246</v>
      </c>
      <c r="H190" s="183">
        <v>3</v>
      </c>
      <c r="I190" s="184"/>
      <c r="J190" s="185">
        <f>ROUND(I190*H190,2)</f>
        <v>0</v>
      </c>
      <c r="K190" s="186"/>
      <c r="L190" s="187"/>
      <c r="M190" s="188" t="s">
        <v>1</v>
      </c>
      <c r="N190" s="189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85</v>
      </c>
      <c r="AT190" s="149" t="s">
        <v>1020</v>
      </c>
      <c r="AU190" s="149" t="s">
        <v>85</v>
      </c>
      <c r="AY190" s="17" t="s">
        <v>282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83</v>
      </c>
      <c r="BM190" s="149" t="s">
        <v>647</v>
      </c>
    </row>
    <row r="191" spans="2:65" s="1" customFormat="1" ht="24.2" customHeight="1" x14ac:dyDescent="0.2">
      <c r="B191" s="32"/>
      <c r="C191" s="179" t="s">
        <v>498</v>
      </c>
      <c r="D191" s="179" t="s">
        <v>1020</v>
      </c>
      <c r="E191" s="180" t="s">
        <v>7287</v>
      </c>
      <c r="F191" s="181" t="s">
        <v>7288</v>
      </c>
      <c r="G191" s="182" t="s">
        <v>2246</v>
      </c>
      <c r="H191" s="183">
        <v>1</v>
      </c>
      <c r="I191" s="184"/>
      <c r="J191" s="185">
        <f>ROUND(I191*H191,2)</f>
        <v>0</v>
      </c>
      <c r="K191" s="186"/>
      <c r="L191" s="187"/>
      <c r="M191" s="188" t="s">
        <v>1</v>
      </c>
      <c r="N191" s="189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85</v>
      </c>
      <c r="AT191" s="149" t="s">
        <v>1020</v>
      </c>
      <c r="AU191" s="149" t="s">
        <v>85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83</v>
      </c>
      <c r="BM191" s="149" t="s">
        <v>655</v>
      </c>
    </row>
    <row r="192" spans="2:65" s="1" customFormat="1" ht="68.25" x14ac:dyDescent="0.2">
      <c r="B192" s="32"/>
      <c r="D192" s="152" t="s">
        <v>3804</v>
      </c>
      <c r="F192" s="198" t="s">
        <v>7289</v>
      </c>
      <c r="I192" s="199"/>
      <c r="L192" s="32"/>
      <c r="M192" s="200"/>
      <c r="T192" s="56"/>
      <c r="AT192" s="17" t="s">
        <v>3804</v>
      </c>
      <c r="AU192" s="17" t="s">
        <v>85</v>
      </c>
    </row>
    <row r="193" spans="2:65" s="1" customFormat="1" ht="16.5" customHeight="1" x14ac:dyDescent="0.2">
      <c r="B193" s="32"/>
      <c r="C193" s="179" t="s">
        <v>503</v>
      </c>
      <c r="D193" s="179" t="s">
        <v>1020</v>
      </c>
      <c r="E193" s="180" t="s">
        <v>7290</v>
      </c>
      <c r="F193" s="181" t="s">
        <v>7291</v>
      </c>
      <c r="G193" s="182" t="s">
        <v>2246</v>
      </c>
      <c r="H193" s="183">
        <v>2</v>
      </c>
      <c r="I193" s="184"/>
      <c r="J193" s="185">
        <f>ROUND(I193*H193,2)</f>
        <v>0</v>
      </c>
      <c r="K193" s="186"/>
      <c r="L193" s="187"/>
      <c r="M193" s="188" t="s">
        <v>1</v>
      </c>
      <c r="N193" s="189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85</v>
      </c>
      <c r="AT193" s="149" t="s">
        <v>1020</v>
      </c>
      <c r="AU193" s="149" t="s">
        <v>85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83</v>
      </c>
      <c r="BM193" s="149" t="s">
        <v>663</v>
      </c>
    </row>
    <row r="194" spans="2:65" s="1" customFormat="1" ht="29.25" x14ac:dyDescent="0.2">
      <c r="B194" s="32"/>
      <c r="D194" s="152" t="s">
        <v>3804</v>
      </c>
      <c r="F194" s="198" t="s">
        <v>7292</v>
      </c>
      <c r="I194" s="199"/>
      <c r="L194" s="32"/>
      <c r="M194" s="200"/>
      <c r="T194" s="56"/>
      <c r="AT194" s="17" t="s">
        <v>3804</v>
      </c>
      <c r="AU194" s="17" t="s">
        <v>85</v>
      </c>
    </row>
    <row r="195" spans="2:65" s="1" customFormat="1" ht="21.75" customHeight="1" x14ac:dyDescent="0.2">
      <c r="B195" s="32"/>
      <c r="C195" s="179" t="s">
        <v>508</v>
      </c>
      <c r="D195" s="179" t="s">
        <v>1020</v>
      </c>
      <c r="E195" s="180" t="s">
        <v>7293</v>
      </c>
      <c r="F195" s="181" t="s">
        <v>7294</v>
      </c>
      <c r="G195" s="182" t="s">
        <v>2246</v>
      </c>
      <c r="H195" s="183">
        <v>1</v>
      </c>
      <c r="I195" s="184"/>
      <c r="J195" s="185">
        <f>ROUND(I195*H195,2)</f>
        <v>0</v>
      </c>
      <c r="K195" s="186"/>
      <c r="L195" s="187"/>
      <c r="M195" s="188" t="s">
        <v>1</v>
      </c>
      <c r="N195" s="189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85</v>
      </c>
      <c r="AT195" s="149" t="s">
        <v>1020</v>
      </c>
      <c r="AU195" s="149" t="s">
        <v>85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83</v>
      </c>
      <c r="BM195" s="149" t="s">
        <v>671</v>
      </c>
    </row>
    <row r="196" spans="2:65" s="1" customFormat="1" ht="48.75" x14ac:dyDescent="0.2">
      <c r="B196" s="32"/>
      <c r="D196" s="152" t="s">
        <v>3804</v>
      </c>
      <c r="F196" s="198" t="s">
        <v>7295</v>
      </c>
      <c r="I196" s="199"/>
      <c r="L196" s="32"/>
      <c r="M196" s="200"/>
      <c r="T196" s="56"/>
      <c r="AT196" s="17" t="s">
        <v>3804</v>
      </c>
      <c r="AU196" s="17" t="s">
        <v>85</v>
      </c>
    </row>
    <row r="197" spans="2:65" s="1" customFormat="1" ht="24.2" customHeight="1" x14ac:dyDescent="0.2">
      <c r="B197" s="32"/>
      <c r="C197" s="179" t="s">
        <v>513</v>
      </c>
      <c r="D197" s="179" t="s">
        <v>1020</v>
      </c>
      <c r="E197" s="180" t="s">
        <v>7296</v>
      </c>
      <c r="F197" s="181" t="s">
        <v>7297</v>
      </c>
      <c r="G197" s="182" t="s">
        <v>2246</v>
      </c>
      <c r="H197" s="183">
        <v>1</v>
      </c>
      <c r="I197" s="184"/>
      <c r="J197" s="185">
        <f>ROUND(I197*H197,2)</f>
        <v>0</v>
      </c>
      <c r="K197" s="186"/>
      <c r="L197" s="187"/>
      <c r="M197" s="188" t="s">
        <v>1</v>
      </c>
      <c r="N197" s="189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85</v>
      </c>
      <c r="AT197" s="149" t="s">
        <v>1020</v>
      </c>
      <c r="AU197" s="149" t="s">
        <v>85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83</v>
      </c>
      <c r="BM197" s="149" t="s">
        <v>679</v>
      </c>
    </row>
    <row r="198" spans="2:65" s="1" customFormat="1" ht="58.5" x14ac:dyDescent="0.2">
      <c r="B198" s="32"/>
      <c r="D198" s="152" t="s">
        <v>3804</v>
      </c>
      <c r="F198" s="198" t="s">
        <v>7298</v>
      </c>
      <c r="I198" s="199"/>
      <c r="L198" s="32"/>
      <c r="M198" s="200"/>
      <c r="T198" s="56"/>
      <c r="AT198" s="17" t="s">
        <v>3804</v>
      </c>
      <c r="AU198" s="17" t="s">
        <v>85</v>
      </c>
    </row>
    <row r="199" spans="2:65" s="1" customFormat="1" ht="24.2" customHeight="1" x14ac:dyDescent="0.2">
      <c r="B199" s="32"/>
      <c r="C199" s="179" t="s">
        <v>518</v>
      </c>
      <c r="D199" s="179" t="s">
        <v>1020</v>
      </c>
      <c r="E199" s="180" t="s">
        <v>7299</v>
      </c>
      <c r="F199" s="181" t="s">
        <v>7300</v>
      </c>
      <c r="G199" s="182" t="s">
        <v>2246</v>
      </c>
      <c r="H199" s="183">
        <v>1</v>
      </c>
      <c r="I199" s="184"/>
      <c r="J199" s="185">
        <f>ROUND(I199*H199,2)</f>
        <v>0</v>
      </c>
      <c r="K199" s="186"/>
      <c r="L199" s="187"/>
      <c r="M199" s="188" t="s">
        <v>1</v>
      </c>
      <c r="N199" s="189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85</v>
      </c>
      <c r="AT199" s="149" t="s">
        <v>1020</v>
      </c>
      <c r="AU199" s="149" t="s">
        <v>85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83</v>
      </c>
      <c r="BM199" s="149" t="s">
        <v>689</v>
      </c>
    </row>
    <row r="200" spans="2:65" s="1" customFormat="1" ht="68.25" x14ac:dyDescent="0.2">
      <c r="B200" s="32"/>
      <c r="D200" s="152" t="s">
        <v>3804</v>
      </c>
      <c r="F200" s="198" t="s">
        <v>7289</v>
      </c>
      <c r="I200" s="199"/>
      <c r="L200" s="32"/>
      <c r="M200" s="200"/>
      <c r="T200" s="56"/>
      <c r="AT200" s="17" t="s">
        <v>3804</v>
      </c>
      <c r="AU200" s="17" t="s">
        <v>85</v>
      </c>
    </row>
    <row r="201" spans="2:65" s="1" customFormat="1" ht="16.5" customHeight="1" x14ac:dyDescent="0.2">
      <c r="B201" s="32"/>
      <c r="C201" s="179" t="s">
        <v>523</v>
      </c>
      <c r="D201" s="179" t="s">
        <v>1020</v>
      </c>
      <c r="E201" s="180" t="s">
        <v>7301</v>
      </c>
      <c r="F201" s="181" t="s">
        <v>7302</v>
      </c>
      <c r="G201" s="182" t="s">
        <v>2246</v>
      </c>
      <c r="H201" s="183">
        <v>1</v>
      </c>
      <c r="I201" s="184"/>
      <c r="J201" s="185">
        <f>ROUND(I201*H201,2)</f>
        <v>0</v>
      </c>
      <c r="K201" s="186"/>
      <c r="L201" s="187"/>
      <c r="M201" s="188" t="s">
        <v>1</v>
      </c>
      <c r="N201" s="189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85</v>
      </c>
      <c r="AT201" s="149" t="s">
        <v>1020</v>
      </c>
      <c r="AU201" s="149" t="s">
        <v>85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83</v>
      </c>
      <c r="BM201" s="149" t="s">
        <v>699</v>
      </c>
    </row>
    <row r="202" spans="2:65" s="1" customFormat="1" ht="78" x14ac:dyDescent="0.2">
      <c r="B202" s="32"/>
      <c r="D202" s="152" t="s">
        <v>3804</v>
      </c>
      <c r="F202" s="198" t="s">
        <v>7303</v>
      </c>
      <c r="I202" s="199"/>
      <c r="L202" s="32"/>
      <c r="M202" s="200"/>
      <c r="T202" s="56"/>
      <c r="AT202" s="17" t="s">
        <v>3804</v>
      </c>
      <c r="AU202" s="17" t="s">
        <v>85</v>
      </c>
    </row>
    <row r="203" spans="2:65" s="1" customFormat="1" ht="16.5" customHeight="1" x14ac:dyDescent="0.2">
      <c r="B203" s="32"/>
      <c r="C203" s="179" t="s">
        <v>528</v>
      </c>
      <c r="D203" s="179" t="s">
        <v>1020</v>
      </c>
      <c r="E203" s="180" t="s">
        <v>7304</v>
      </c>
      <c r="F203" s="181" t="s">
        <v>7305</v>
      </c>
      <c r="G203" s="182" t="s">
        <v>2246</v>
      </c>
      <c r="H203" s="183">
        <v>1</v>
      </c>
      <c r="I203" s="184"/>
      <c r="J203" s="185">
        <f>ROUND(I203*H203,2)</f>
        <v>0</v>
      </c>
      <c r="K203" s="186"/>
      <c r="L203" s="187"/>
      <c r="M203" s="188" t="s">
        <v>1</v>
      </c>
      <c r="N203" s="189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85</v>
      </c>
      <c r="AT203" s="149" t="s">
        <v>1020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83</v>
      </c>
      <c r="BM203" s="149" t="s">
        <v>709</v>
      </c>
    </row>
    <row r="204" spans="2:65" s="1" customFormat="1" ht="48.75" x14ac:dyDescent="0.2">
      <c r="B204" s="32"/>
      <c r="D204" s="152" t="s">
        <v>3804</v>
      </c>
      <c r="F204" s="198" t="s">
        <v>7306</v>
      </c>
      <c r="I204" s="199"/>
      <c r="L204" s="32"/>
      <c r="M204" s="200"/>
      <c r="T204" s="56"/>
      <c r="AT204" s="17" t="s">
        <v>3804</v>
      </c>
      <c r="AU204" s="17" t="s">
        <v>85</v>
      </c>
    </row>
    <row r="205" spans="2:65" s="1" customFormat="1" ht="33" customHeight="1" x14ac:dyDescent="0.2">
      <c r="B205" s="32"/>
      <c r="C205" s="179" t="s">
        <v>539</v>
      </c>
      <c r="D205" s="179" t="s">
        <v>1020</v>
      </c>
      <c r="E205" s="180" t="s">
        <v>7307</v>
      </c>
      <c r="F205" s="181" t="s">
        <v>7308</v>
      </c>
      <c r="G205" s="182" t="s">
        <v>2246</v>
      </c>
      <c r="H205" s="183">
        <v>1</v>
      </c>
      <c r="I205" s="184"/>
      <c r="J205" s="185">
        <f>ROUND(I205*H205,2)</f>
        <v>0</v>
      </c>
      <c r="K205" s="186"/>
      <c r="L205" s="187"/>
      <c r="M205" s="188" t="s">
        <v>1</v>
      </c>
      <c r="N205" s="189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85</v>
      </c>
      <c r="AT205" s="149" t="s">
        <v>1020</v>
      </c>
      <c r="AU205" s="149" t="s">
        <v>85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83</v>
      </c>
      <c r="BM205" s="149" t="s">
        <v>736</v>
      </c>
    </row>
    <row r="206" spans="2:65" s="1" customFormat="1" ht="146.25" x14ac:dyDescent="0.2">
      <c r="B206" s="32"/>
      <c r="D206" s="152" t="s">
        <v>3804</v>
      </c>
      <c r="F206" s="198" t="s">
        <v>7309</v>
      </c>
      <c r="I206" s="199"/>
      <c r="L206" s="32"/>
      <c r="M206" s="200"/>
      <c r="T206" s="56"/>
      <c r="AT206" s="17" t="s">
        <v>3804</v>
      </c>
      <c r="AU206" s="17" t="s">
        <v>85</v>
      </c>
    </row>
    <row r="207" spans="2:65" s="1" customFormat="1" ht="24.2" customHeight="1" x14ac:dyDescent="0.2">
      <c r="B207" s="32"/>
      <c r="C207" s="179" t="s">
        <v>545</v>
      </c>
      <c r="D207" s="179" t="s">
        <v>1020</v>
      </c>
      <c r="E207" s="180" t="s">
        <v>7310</v>
      </c>
      <c r="F207" s="181" t="s">
        <v>7311</v>
      </c>
      <c r="G207" s="182" t="s">
        <v>2246</v>
      </c>
      <c r="H207" s="183">
        <v>1</v>
      </c>
      <c r="I207" s="184"/>
      <c r="J207" s="185">
        <f>ROUND(I207*H207,2)</f>
        <v>0</v>
      </c>
      <c r="K207" s="186"/>
      <c r="L207" s="187"/>
      <c r="M207" s="188" t="s">
        <v>1</v>
      </c>
      <c r="N207" s="189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85</v>
      </c>
      <c r="AT207" s="149" t="s">
        <v>1020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83</v>
      </c>
      <c r="BM207" s="149" t="s">
        <v>749</v>
      </c>
    </row>
    <row r="208" spans="2:65" s="1" customFormat="1" ht="146.25" x14ac:dyDescent="0.2">
      <c r="B208" s="32"/>
      <c r="D208" s="152" t="s">
        <v>3804</v>
      </c>
      <c r="F208" s="198" t="s">
        <v>7312</v>
      </c>
      <c r="I208" s="199"/>
      <c r="L208" s="32"/>
      <c r="M208" s="200"/>
      <c r="T208" s="56"/>
      <c r="AT208" s="17" t="s">
        <v>3804</v>
      </c>
      <c r="AU208" s="17" t="s">
        <v>85</v>
      </c>
    </row>
    <row r="209" spans="2:65" s="1" customFormat="1" ht="16.5" customHeight="1" x14ac:dyDescent="0.2">
      <c r="B209" s="32"/>
      <c r="C209" s="179" t="s">
        <v>550</v>
      </c>
      <c r="D209" s="179" t="s">
        <v>1020</v>
      </c>
      <c r="E209" s="180" t="s">
        <v>7313</v>
      </c>
      <c r="F209" s="181" t="s">
        <v>7314</v>
      </c>
      <c r="G209" s="182" t="s">
        <v>2246</v>
      </c>
      <c r="H209" s="183">
        <v>1</v>
      </c>
      <c r="I209" s="184"/>
      <c r="J209" s="185">
        <f>ROUND(I209*H209,2)</f>
        <v>0</v>
      </c>
      <c r="K209" s="186"/>
      <c r="L209" s="187"/>
      <c r="M209" s="188" t="s">
        <v>1</v>
      </c>
      <c r="N209" s="189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85</v>
      </c>
      <c r="AT209" s="149" t="s">
        <v>1020</v>
      </c>
      <c r="AU209" s="149" t="s">
        <v>85</v>
      </c>
      <c r="AY209" s="17" t="s">
        <v>282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83</v>
      </c>
      <c r="BM209" s="149" t="s">
        <v>765</v>
      </c>
    </row>
    <row r="210" spans="2:65" s="1" customFormat="1" ht="39" x14ac:dyDescent="0.2">
      <c r="B210" s="32"/>
      <c r="D210" s="152" t="s">
        <v>3804</v>
      </c>
      <c r="F210" s="198" t="s">
        <v>7315</v>
      </c>
      <c r="I210" s="199"/>
      <c r="L210" s="32"/>
      <c r="M210" s="200"/>
      <c r="T210" s="56"/>
      <c r="AT210" s="17" t="s">
        <v>3804</v>
      </c>
      <c r="AU210" s="17" t="s">
        <v>85</v>
      </c>
    </row>
    <row r="211" spans="2:65" s="1" customFormat="1" ht="16.5" customHeight="1" x14ac:dyDescent="0.2">
      <c r="B211" s="32"/>
      <c r="C211" s="179" t="s">
        <v>555</v>
      </c>
      <c r="D211" s="179" t="s">
        <v>1020</v>
      </c>
      <c r="E211" s="180" t="s">
        <v>7316</v>
      </c>
      <c r="F211" s="181" t="s">
        <v>7317</v>
      </c>
      <c r="G211" s="182" t="s">
        <v>2246</v>
      </c>
      <c r="H211" s="183">
        <v>1</v>
      </c>
      <c r="I211" s="184"/>
      <c r="J211" s="185">
        <f>ROUND(I211*H211,2)</f>
        <v>0</v>
      </c>
      <c r="K211" s="186"/>
      <c r="L211" s="187"/>
      <c r="M211" s="188" t="s">
        <v>1</v>
      </c>
      <c r="N211" s="189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85</v>
      </c>
      <c r="AT211" s="149" t="s">
        <v>1020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83</v>
      </c>
      <c r="BM211" s="149" t="s">
        <v>775</v>
      </c>
    </row>
    <row r="212" spans="2:65" s="1" customFormat="1" ht="19.5" x14ac:dyDescent="0.2">
      <c r="B212" s="32"/>
      <c r="D212" s="152" t="s">
        <v>3804</v>
      </c>
      <c r="F212" s="198" t="s">
        <v>7318</v>
      </c>
      <c r="I212" s="199"/>
      <c r="L212" s="32"/>
      <c r="M212" s="200"/>
      <c r="T212" s="56"/>
      <c r="AT212" s="17" t="s">
        <v>3804</v>
      </c>
      <c r="AU212" s="17" t="s">
        <v>85</v>
      </c>
    </row>
    <row r="213" spans="2:65" s="1" customFormat="1" ht="24.2" customHeight="1" x14ac:dyDescent="0.2">
      <c r="B213" s="32"/>
      <c r="C213" s="179" t="s">
        <v>560</v>
      </c>
      <c r="D213" s="179" t="s">
        <v>1020</v>
      </c>
      <c r="E213" s="180" t="s">
        <v>7319</v>
      </c>
      <c r="F213" s="181" t="s">
        <v>7320</v>
      </c>
      <c r="G213" s="182" t="s">
        <v>2246</v>
      </c>
      <c r="H213" s="183">
        <v>1</v>
      </c>
      <c r="I213" s="184"/>
      <c r="J213" s="185">
        <f>ROUND(I213*H213,2)</f>
        <v>0</v>
      </c>
      <c r="K213" s="186"/>
      <c r="L213" s="187"/>
      <c r="M213" s="188" t="s">
        <v>1</v>
      </c>
      <c r="N213" s="189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85</v>
      </c>
      <c r="AT213" s="149" t="s">
        <v>1020</v>
      </c>
      <c r="AU213" s="149" t="s">
        <v>85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83</v>
      </c>
      <c r="BM213" s="149" t="s">
        <v>784</v>
      </c>
    </row>
    <row r="214" spans="2:65" s="1" customFormat="1" ht="68.25" x14ac:dyDescent="0.2">
      <c r="B214" s="32"/>
      <c r="D214" s="152" t="s">
        <v>3804</v>
      </c>
      <c r="F214" s="198" t="s">
        <v>7321</v>
      </c>
      <c r="I214" s="199"/>
      <c r="L214" s="32"/>
      <c r="M214" s="200"/>
      <c r="T214" s="56"/>
      <c r="AT214" s="17" t="s">
        <v>3804</v>
      </c>
      <c r="AU214" s="17" t="s">
        <v>85</v>
      </c>
    </row>
    <row r="215" spans="2:65" s="1" customFormat="1" ht="16.5" customHeight="1" x14ac:dyDescent="0.2">
      <c r="B215" s="32"/>
      <c r="C215" s="179" t="s">
        <v>566</v>
      </c>
      <c r="D215" s="179" t="s">
        <v>1020</v>
      </c>
      <c r="E215" s="180" t="s">
        <v>7322</v>
      </c>
      <c r="F215" s="181" t="s">
        <v>7323</v>
      </c>
      <c r="G215" s="182" t="s">
        <v>2246</v>
      </c>
      <c r="H215" s="183">
        <v>2</v>
      </c>
      <c r="I215" s="184"/>
      <c r="J215" s="185">
        <f>ROUND(I215*H215,2)</f>
        <v>0</v>
      </c>
      <c r="K215" s="186"/>
      <c r="L215" s="187"/>
      <c r="M215" s="188" t="s">
        <v>1</v>
      </c>
      <c r="N215" s="189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85</v>
      </c>
      <c r="AT215" s="149" t="s">
        <v>1020</v>
      </c>
      <c r="AU215" s="149" t="s">
        <v>85</v>
      </c>
      <c r="AY215" s="17" t="s">
        <v>282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83</v>
      </c>
      <c r="BM215" s="149" t="s">
        <v>795</v>
      </c>
    </row>
    <row r="216" spans="2:65" s="1" customFormat="1" ht="19.5" x14ac:dyDescent="0.2">
      <c r="B216" s="32"/>
      <c r="D216" s="152" t="s">
        <v>3804</v>
      </c>
      <c r="F216" s="198" t="s">
        <v>7266</v>
      </c>
      <c r="I216" s="199"/>
      <c r="L216" s="32"/>
      <c r="M216" s="200"/>
      <c r="T216" s="56"/>
      <c r="AT216" s="17" t="s">
        <v>3804</v>
      </c>
      <c r="AU216" s="17" t="s">
        <v>85</v>
      </c>
    </row>
    <row r="217" spans="2:65" s="1" customFormat="1" ht="24.2" customHeight="1" x14ac:dyDescent="0.2">
      <c r="B217" s="32"/>
      <c r="C217" s="179" t="s">
        <v>574</v>
      </c>
      <c r="D217" s="179" t="s">
        <v>1020</v>
      </c>
      <c r="E217" s="180" t="s">
        <v>7324</v>
      </c>
      <c r="F217" s="181" t="s">
        <v>7325</v>
      </c>
      <c r="G217" s="182" t="s">
        <v>2246</v>
      </c>
      <c r="H217" s="183">
        <v>2</v>
      </c>
      <c r="I217" s="184"/>
      <c r="J217" s="185">
        <f>ROUND(I217*H217,2)</f>
        <v>0</v>
      </c>
      <c r="K217" s="186"/>
      <c r="L217" s="187"/>
      <c r="M217" s="188" t="s">
        <v>1</v>
      </c>
      <c r="N217" s="189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85</v>
      </c>
      <c r="AT217" s="149" t="s">
        <v>1020</v>
      </c>
      <c r="AU217" s="149" t="s">
        <v>85</v>
      </c>
      <c r="AY217" s="17" t="s">
        <v>282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83</v>
      </c>
      <c r="BM217" s="149" t="s">
        <v>809</v>
      </c>
    </row>
    <row r="218" spans="2:65" s="1" customFormat="1" ht="19.5" x14ac:dyDescent="0.2">
      <c r="B218" s="32"/>
      <c r="D218" s="152" t="s">
        <v>3804</v>
      </c>
      <c r="F218" s="198" t="s">
        <v>7261</v>
      </c>
      <c r="I218" s="199"/>
      <c r="L218" s="32"/>
      <c r="M218" s="200"/>
      <c r="T218" s="56"/>
      <c r="AT218" s="17" t="s">
        <v>3804</v>
      </c>
      <c r="AU218" s="17" t="s">
        <v>85</v>
      </c>
    </row>
    <row r="219" spans="2:65" s="1" customFormat="1" ht="16.5" customHeight="1" x14ac:dyDescent="0.2">
      <c r="B219" s="32"/>
      <c r="C219" s="179" t="s">
        <v>580</v>
      </c>
      <c r="D219" s="179" t="s">
        <v>1020</v>
      </c>
      <c r="E219" s="180" t="s">
        <v>7326</v>
      </c>
      <c r="F219" s="181" t="s">
        <v>7327</v>
      </c>
      <c r="G219" s="182" t="s">
        <v>2246</v>
      </c>
      <c r="H219" s="183">
        <v>1</v>
      </c>
      <c r="I219" s="184"/>
      <c r="J219" s="185">
        <f>ROUND(I219*H219,2)</f>
        <v>0</v>
      </c>
      <c r="K219" s="186"/>
      <c r="L219" s="187"/>
      <c r="M219" s="188" t="s">
        <v>1</v>
      </c>
      <c r="N219" s="189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85</v>
      </c>
      <c r="AT219" s="149" t="s">
        <v>1020</v>
      </c>
      <c r="AU219" s="149" t="s">
        <v>85</v>
      </c>
      <c r="AY219" s="17" t="s">
        <v>282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83</v>
      </c>
      <c r="BM219" s="149" t="s">
        <v>817</v>
      </c>
    </row>
    <row r="220" spans="2:65" s="1" customFormat="1" ht="16.5" customHeight="1" x14ac:dyDescent="0.2">
      <c r="B220" s="32"/>
      <c r="C220" s="179" t="s">
        <v>610</v>
      </c>
      <c r="D220" s="179" t="s">
        <v>1020</v>
      </c>
      <c r="E220" s="180" t="s">
        <v>7328</v>
      </c>
      <c r="F220" s="181" t="s">
        <v>7329</v>
      </c>
      <c r="G220" s="182" t="s">
        <v>2246</v>
      </c>
      <c r="H220" s="183">
        <v>1</v>
      </c>
      <c r="I220" s="184"/>
      <c r="J220" s="185">
        <f>ROUND(I220*H220,2)</f>
        <v>0</v>
      </c>
      <c r="K220" s="186"/>
      <c r="L220" s="187"/>
      <c r="M220" s="188" t="s">
        <v>1</v>
      </c>
      <c r="N220" s="189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85</v>
      </c>
      <c r="AT220" s="149" t="s">
        <v>1020</v>
      </c>
      <c r="AU220" s="149" t="s">
        <v>85</v>
      </c>
      <c r="AY220" s="17" t="s">
        <v>282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83</v>
      </c>
      <c r="BM220" s="149" t="s">
        <v>826</v>
      </c>
    </row>
    <row r="221" spans="2:65" s="1" customFormat="1" ht="19.5" x14ac:dyDescent="0.2">
      <c r="B221" s="32"/>
      <c r="D221" s="152" t="s">
        <v>3804</v>
      </c>
      <c r="F221" s="198" t="s">
        <v>7266</v>
      </c>
      <c r="I221" s="199"/>
      <c r="L221" s="32"/>
      <c r="M221" s="200"/>
      <c r="T221" s="56"/>
      <c r="AT221" s="17" t="s">
        <v>3804</v>
      </c>
      <c r="AU221" s="17" t="s">
        <v>85</v>
      </c>
    </row>
    <row r="222" spans="2:65" s="1" customFormat="1" ht="24.2" customHeight="1" x14ac:dyDescent="0.2">
      <c r="B222" s="32"/>
      <c r="C222" s="179" t="s">
        <v>615</v>
      </c>
      <c r="D222" s="179" t="s">
        <v>1020</v>
      </c>
      <c r="E222" s="180" t="s">
        <v>7330</v>
      </c>
      <c r="F222" s="181" t="s">
        <v>7331</v>
      </c>
      <c r="G222" s="182" t="s">
        <v>2246</v>
      </c>
      <c r="H222" s="183">
        <v>1</v>
      </c>
      <c r="I222" s="184"/>
      <c r="J222" s="185">
        <f>ROUND(I222*H222,2)</f>
        <v>0</v>
      </c>
      <c r="K222" s="186"/>
      <c r="L222" s="187"/>
      <c r="M222" s="188" t="s">
        <v>1</v>
      </c>
      <c r="N222" s="189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85</v>
      </c>
      <c r="AT222" s="149" t="s">
        <v>1020</v>
      </c>
      <c r="AU222" s="149" t="s">
        <v>85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83</v>
      </c>
      <c r="BM222" s="149" t="s">
        <v>836</v>
      </c>
    </row>
    <row r="223" spans="2:65" s="1" customFormat="1" ht="19.5" x14ac:dyDescent="0.2">
      <c r="B223" s="32"/>
      <c r="D223" s="152" t="s">
        <v>3804</v>
      </c>
      <c r="F223" s="198" t="s">
        <v>7261</v>
      </c>
      <c r="I223" s="199"/>
      <c r="L223" s="32"/>
      <c r="M223" s="200"/>
      <c r="T223" s="56"/>
      <c r="AT223" s="17" t="s">
        <v>3804</v>
      </c>
      <c r="AU223" s="17" t="s">
        <v>85</v>
      </c>
    </row>
    <row r="224" spans="2:65" s="1" customFormat="1" ht="24.2" customHeight="1" x14ac:dyDescent="0.2">
      <c r="B224" s="32"/>
      <c r="C224" s="179" t="s">
        <v>619</v>
      </c>
      <c r="D224" s="179" t="s">
        <v>1020</v>
      </c>
      <c r="E224" s="180" t="s">
        <v>7332</v>
      </c>
      <c r="F224" s="181" t="s">
        <v>7333</v>
      </c>
      <c r="G224" s="182" t="s">
        <v>2246</v>
      </c>
      <c r="H224" s="183">
        <v>1</v>
      </c>
      <c r="I224" s="184"/>
      <c r="J224" s="185">
        <f>ROUND(I224*H224,2)</f>
        <v>0</v>
      </c>
      <c r="K224" s="186"/>
      <c r="L224" s="187"/>
      <c r="M224" s="188" t="s">
        <v>1</v>
      </c>
      <c r="N224" s="189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85</v>
      </c>
      <c r="AT224" s="149" t="s">
        <v>1020</v>
      </c>
      <c r="AU224" s="149" t="s">
        <v>85</v>
      </c>
      <c r="AY224" s="17" t="s">
        <v>282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83</v>
      </c>
      <c r="BM224" s="149" t="s">
        <v>845</v>
      </c>
    </row>
    <row r="225" spans="2:65" s="1" customFormat="1" ht="19.5" x14ac:dyDescent="0.2">
      <c r="B225" s="32"/>
      <c r="D225" s="152" t="s">
        <v>3804</v>
      </c>
      <c r="F225" s="198" t="s">
        <v>7266</v>
      </c>
      <c r="I225" s="199"/>
      <c r="L225" s="32"/>
      <c r="M225" s="200"/>
      <c r="T225" s="56"/>
      <c r="AT225" s="17" t="s">
        <v>3804</v>
      </c>
      <c r="AU225" s="17" t="s">
        <v>85</v>
      </c>
    </row>
    <row r="226" spans="2:65" s="1" customFormat="1" ht="24.2" customHeight="1" x14ac:dyDescent="0.2">
      <c r="B226" s="32"/>
      <c r="C226" s="179" t="s">
        <v>623</v>
      </c>
      <c r="D226" s="179" t="s">
        <v>1020</v>
      </c>
      <c r="E226" s="180" t="s">
        <v>7334</v>
      </c>
      <c r="F226" s="181" t="s">
        <v>7268</v>
      </c>
      <c r="G226" s="182" t="s">
        <v>2246</v>
      </c>
      <c r="H226" s="183">
        <v>1</v>
      </c>
      <c r="I226" s="184"/>
      <c r="J226" s="185">
        <f>ROUND(I226*H226,2)</f>
        <v>0</v>
      </c>
      <c r="K226" s="186"/>
      <c r="L226" s="187"/>
      <c r="M226" s="188" t="s">
        <v>1</v>
      </c>
      <c r="N226" s="189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85</v>
      </c>
      <c r="AT226" s="149" t="s">
        <v>1020</v>
      </c>
      <c r="AU226" s="149" t="s">
        <v>85</v>
      </c>
      <c r="AY226" s="17" t="s">
        <v>282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83</v>
      </c>
      <c r="BM226" s="149" t="s">
        <v>855</v>
      </c>
    </row>
    <row r="227" spans="2:65" s="1" customFormat="1" ht="21.75" customHeight="1" x14ac:dyDescent="0.2">
      <c r="B227" s="32"/>
      <c r="C227" s="179" t="s">
        <v>627</v>
      </c>
      <c r="D227" s="179" t="s">
        <v>1020</v>
      </c>
      <c r="E227" s="180" t="s">
        <v>7335</v>
      </c>
      <c r="F227" s="181" t="s">
        <v>7336</v>
      </c>
      <c r="G227" s="182" t="s">
        <v>2246</v>
      </c>
      <c r="H227" s="183">
        <v>1</v>
      </c>
      <c r="I227" s="184"/>
      <c r="J227" s="185">
        <f>ROUND(I227*H227,2)</f>
        <v>0</v>
      </c>
      <c r="K227" s="186"/>
      <c r="L227" s="187"/>
      <c r="M227" s="188" t="s">
        <v>1</v>
      </c>
      <c r="N227" s="189" t="s">
        <v>41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85</v>
      </c>
      <c r="AT227" s="149" t="s">
        <v>1020</v>
      </c>
      <c r="AU227" s="149" t="s">
        <v>85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83</v>
      </c>
      <c r="BM227" s="149" t="s">
        <v>868</v>
      </c>
    </row>
    <row r="228" spans="2:65" s="1" customFormat="1" ht="19.5" x14ac:dyDescent="0.2">
      <c r="B228" s="32"/>
      <c r="D228" s="152" t="s">
        <v>3804</v>
      </c>
      <c r="F228" s="198" t="s">
        <v>7266</v>
      </c>
      <c r="I228" s="199"/>
      <c r="L228" s="32"/>
      <c r="M228" s="200"/>
      <c r="T228" s="56"/>
      <c r="AT228" s="17" t="s">
        <v>3804</v>
      </c>
      <c r="AU228" s="17" t="s">
        <v>85</v>
      </c>
    </row>
    <row r="229" spans="2:65" s="1" customFormat="1" ht="16.5" customHeight="1" x14ac:dyDescent="0.2">
      <c r="B229" s="32"/>
      <c r="C229" s="179" t="s">
        <v>631</v>
      </c>
      <c r="D229" s="179" t="s">
        <v>1020</v>
      </c>
      <c r="E229" s="180" t="s">
        <v>7337</v>
      </c>
      <c r="F229" s="181" t="s">
        <v>7338</v>
      </c>
      <c r="G229" s="182" t="s">
        <v>2246</v>
      </c>
      <c r="H229" s="183">
        <v>1</v>
      </c>
      <c r="I229" s="184"/>
      <c r="J229" s="185">
        <f>ROUND(I229*H229,2)</f>
        <v>0</v>
      </c>
      <c r="K229" s="186"/>
      <c r="L229" s="187"/>
      <c r="M229" s="188" t="s">
        <v>1</v>
      </c>
      <c r="N229" s="189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85</v>
      </c>
      <c r="AT229" s="149" t="s">
        <v>1020</v>
      </c>
      <c r="AU229" s="149" t="s">
        <v>85</v>
      </c>
      <c r="AY229" s="17" t="s">
        <v>282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83</v>
      </c>
      <c r="BM229" s="149" t="s">
        <v>881</v>
      </c>
    </row>
    <row r="230" spans="2:65" s="1" customFormat="1" ht="48.75" x14ac:dyDescent="0.2">
      <c r="B230" s="32"/>
      <c r="D230" s="152" t="s">
        <v>3804</v>
      </c>
      <c r="F230" s="198" t="s">
        <v>7339</v>
      </c>
      <c r="I230" s="199"/>
      <c r="L230" s="32"/>
      <c r="M230" s="200"/>
      <c r="T230" s="56"/>
      <c r="AT230" s="17" t="s">
        <v>3804</v>
      </c>
      <c r="AU230" s="17" t="s">
        <v>85</v>
      </c>
    </row>
    <row r="231" spans="2:65" s="1" customFormat="1" ht="16.5" customHeight="1" x14ac:dyDescent="0.2">
      <c r="B231" s="32"/>
      <c r="C231" s="179" t="s">
        <v>635</v>
      </c>
      <c r="D231" s="179" t="s">
        <v>1020</v>
      </c>
      <c r="E231" s="180" t="s">
        <v>7340</v>
      </c>
      <c r="F231" s="181" t="s">
        <v>7341</v>
      </c>
      <c r="G231" s="182" t="s">
        <v>2246</v>
      </c>
      <c r="H231" s="183">
        <v>1</v>
      </c>
      <c r="I231" s="184"/>
      <c r="J231" s="185">
        <f>ROUND(I231*H231,2)</f>
        <v>0</v>
      </c>
      <c r="K231" s="186"/>
      <c r="L231" s="187"/>
      <c r="M231" s="188" t="s">
        <v>1</v>
      </c>
      <c r="N231" s="189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85</v>
      </c>
      <c r="AT231" s="149" t="s">
        <v>1020</v>
      </c>
      <c r="AU231" s="149" t="s">
        <v>85</v>
      </c>
      <c r="AY231" s="17" t="s">
        <v>282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83</v>
      </c>
      <c r="BM231" s="149" t="s">
        <v>893</v>
      </c>
    </row>
    <row r="232" spans="2:65" s="1" customFormat="1" ht="24.2" customHeight="1" x14ac:dyDescent="0.2">
      <c r="B232" s="32"/>
      <c r="C232" s="179" t="s">
        <v>639</v>
      </c>
      <c r="D232" s="179" t="s">
        <v>1020</v>
      </c>
      <c r="E232" s="180" t="s">
        <v>7342</v>
      </c>
      <c r="F232" s="181" t="s">
        <v>7343</v>
      </c>
      <c r="G232" s="182" t="s">
        <v>2246</v>
      </c>
      <c r="H232" s="183">
        <v>1</v>
      </c>
      <c r="I232" s="184"/>
      <c r="J232" s="185">
        <f>ROUND(I232*H232,2)</f>
        <v>0</v>
      </c>
      <c r="K232" s="186"/>
      <c r="L232" s="187"/>
      <c r="M232" s="188" t="s">
        <v>1</v>
      </c>
      <c r="N232" s="189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85</v>
      </c>
      <c r="AT232" s="149" t="s">
        <v>1020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83</v>
      </c>
      <c r="BM232" s="149" t="s">
        <v>901</v>
      </c>
    </row>
    <row r="233" spans="2:65" s="1" customFormat="1" ht="68.25" x14ac:dyDescent="0.2">
      <c r="B233" s="32"/>
      <c r="D233" s="152" t="s">
        <v>3804</v>
      </c>
      <c r="F233" s="198" t="s">
        <v>7344</v>
      </c>
      <c r="I233" s="199"/>
      <c r="L233" s="32"/>
      <c r="M233" s="200"/>
      <c r="T233" s="56"/>
      <c r="AT233" s="17" t="s">
        <v>3804</v>
      </c>
      <c r="AU233" s="17" t="s">
        <v>85</v>
      </c>
    </row>
    <row r="234" spans="2:65" s="1" customFormat="1" ht="16.5" customHeight="1" x14ac:dyDescent="0.2">
      <c r="B234" s="32"/>
      <c r="C234" s="179" t="s">
        <v>643</v>
      </c>
      <c r="D234" s="179" t="s">
        <v>1020</v>
      </c>
      <c r="E234" s="180" t="s">
        <v>7345</v>
      </c>
      <c r="F234" s="181" t="s">
        <v>7346</v>
      </c>
      <c r="G234" s="182" t="s">
        <v>2246</v>
      </c>
      <c r="H234" s="183">
        <v>1</v>
      </c>
      <c r="I234" s="184"/>
      <c r="J234" s="185">
        <f>ROUND(I234*H234,2)</f>
        <v>0</v>
      </c>
      <c r="K234" s="186"/>
      <c r="L234" s="187"/>
      <c r="M234" s="188" t="s">
        <v>1</v>
      </c>
      <c r="N234" s="189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85</v>
      </c>
      <c r="AT234" s="149" t="s">
        <v>1020</v>
      </c>
      <c r="AU234" s="149" t="s">
        <v>85</v>
      </c>
      <c r="AY234" s="17" t="s">
        <v>282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83</v>
      </c>
      <c r="BM234" s="149" t="s">
        <v>922</v>
      </c>
    </row>
    <row r="235" spans="2:65" s="1" customFormat="1" ht="68.25" x14ac:dyDescent="0.2">
      <c r="B235" s="32"/>
      <c r="D235" s="152" t="s">
        <v>3804</v>
      </c>
      <c r="F235" s="198" t="s">
        <v>7347</v>
      </c>
      <c r="I235" s="199"/>
      <c r="L235" s="32"/>
      <c r="M235" s="200"/>
      <c r="T235" s="56"/>
      <c r="AT235" s="17" t="s">
        <v>3804</v>
      </c>
      <c r="AU235" s="17" t="s">
        <v>85</v>
      </c>
    </row>
    <row r="236" spans="2:65" s="1" customFormat="1" ht="21.75" customHeight="1" x14ac:dyDescent="0.2">
      <c r="B236" s="32"/>
      <c r="C236" s="179" t="s">
        <v>647</v>
      </c>
      <c r="D236" s="179" t="s">
        <v>1020</v>
      </c>
      <c r="E236" s="180" t="s">
        <v>7348</v>
      </c>
      <c r="F236" s="181" t="s">
        <v>7349</v>
      </c>
      <c r="G236" s="182" t="s">
        <v>2246</v>
      </c>
      <c r="H236" s="183">
        <v>1</v>
      </c>
      <c r="I236" s="184"/>
      <c r="J236" s="185">
        <f>ROUND(I236*H236,2)</f>
        <v>0</v>
      </c>
      <c r="K236" s="186"/>
      <c r="L236" s="187"/>
      <c r="M236" s="188" t="s">
        <v>1</v>
      </c>
      <c r="N236" s="189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85</v>
      </c>
      <c r="AT236" s="149" t="s">
        <v>1020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83</v>
      </c>
      <c r="BM236" s="149" t="s">
        <v>935</v>
      </c>
    </row>
    <row r="237" spans="2:65" s="1" customFormat="1" ht="243.75" x14ac:dyDescent="0.2">
      <c r="B237" s="32"/>
      <c r="D237" s="152" t="s">
        <v>3804</v>
      </c>
      <c r="F237" s="198" t="s">
        <v>7350</v>
      </c>
      <c r="I237" s="199"/>
      <c r="L237" s="32"/>
      <c r="M237" s="200"/>
      <c r="T237" s="56"/>
      <c r="AT237" s="17" t="s">
        <v>3804</v>
      </c>
      <c r="AU237" s="17" t="s">
        <v>85</v>
      </c>
    </row>
    <row r="238" spans="2:65" s="11" customFormat="1" ht="22.9" customHeight="1" x14ac:dyDescent="0.2">
      <c r="B238" s="125"/>
      <c r="D238" s="126" t="s">
        <v>75</v>
      </c>
      <c r="E238" s="135" t="s">
        <v>7351</v>
      </c>
      <c r="F238" s="135" t="s">
        <v>7351</v>
      </c>
      <c r="I238" s="128"/>
      <c r="J238" s="136">
        <f>BK238</f>
        <v>0</v>
      </c>
      <c r="L238" s="125"/>
      <c r="M238" s="130"/>
      <c r="P238" s="131">
        <f>SUM(P239:P243)</f>
        <v>0</v>
      </c>
      <c r="R238" s="131">
        <f>SUM(R239:R243)</f>
        <v>0</v>
      </c>
      <c r="T238" s="132">
        <f>SUM(T239:T243)</f>
        <v>0</v>
      </c>
      <c r="AR238" s="126" t="s">
        <v>83</v>
      </c>
      <c r="AT238" s="133" t="s">
        <v>75</v>
      </c>
      <c r="AU238" s="133" t="s">
        <v>83</v>
      </c>
      <c r="AY238" s="126" t="s">
        <v>282</v>
      </c>
      <c r="BK238" s="134">
        <f>SUM(BK239:BK243)</f>
        <v>0</v>
      </c>
    </row>
    <row r="239" spans="2:65" s="1" customFormat="1" ht="37.9" customHeight="1" x14ac:dyDescent="0.2">
      <c r="B239" s="32"/>
      <c r="C239" s="179" t="s">
        <v>651</v>
      </c>
      <c r="D239" s="179" t="s">
        <v>1020</v>
      </c>
      <c r="E239" s="180" t="s">
        <v>7352</v>
      </c>
      <c r="F239" s="181" t="s">
        <v>7353</v>
      </c>
      <c r="G239" s="182" t="s">
        <v>2246</v>
      </c>
      <c r="H239" s="183">
        <v>4</v>
      </c>
      <c r="I239" s="184"/>
      <c r="J239" s="185">
        <f>ROUND(I239*H239,2)</f>
        <v>0</v>
      </c>
      <c r="K239" s="186"/>
      <c r="L239" s="187"/>
      <c r="M239" s="188" t="s">
        <v>1</v>
      </c>
      <c r="N239" s="189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85</v>
      </c>
      <c r="AT239" s="149" t="s">
        <v>1020</v>
      </c>
      <c r="AU239" s="149" t="s">
        <v>85</v>
      </c>
      <c r="AY239" s="17" t="s">
        <v>282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83</v>
      </c>
      <c r="BM239" s="149" t="s">
        <v>951</v>
      </c>
    </row>
    <row r="240" spans="2:65" s="1" customFormat="1" ht="97.5" x14ac:dyDescent="0.2">
      <c r="B240" s="32"/>
      <c r="D240" s="152" t="s">
        <v>3804</v>
      </c>
      <c r="F240" s="198" t="s">
        <v>7354</v>
      </c>
      <c r="I240" s="199"/>
      <c r="L240" s="32"/>
      <c r="M240" s="200"/>
      <c r="T240" s="56"/>
      <c r="AT240" s="17" t="s">
        <v>3804</v>
      </c>
      <c r="AU240" s="17" t="s">
        <v>85</v>
      </c>
    </row>
    <row r="241" spans="2:65" s="1" customFormat="1" ht="21.75" customHeight="1" x14ac:dyDescent="0.2">
      <c r="B241" s="32"/>
      <c r="C241" s="179" t="s">
        <v>655</v>
      </c>
      <c r="D241" s="179" t="s">
        <v>1020</v>
      </c>
      <c r="E241" s="180" t="s">
        <v>7355</v>
      </c>
      <c r="F241" s="181" t="s">
        <v>7356</v>
      </c>
      <c r="G241" s="182" t="s">
        <v>2246</v>
      </c>
      <c r="H241" s="183">
        <v>4</v>
      </c>
      <c r="I241" s="184"/>
      <c r="J241" s="185">
        <f>ROUND(I241*H241,2)</f>
        <v>0</v>
      </c>
      <c r="K241" s="186"/>
      <c r="L241" s="187"/>
      <c r="M241" s="188" t="s">
        <v>1</v>
      </c>
      <c r="N241" s="189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85</v>
      </c>
      <c r="AT241" s="149" t="s">
        <v>1020</v>
      </c>
      <c r="AU241" s="149" t="s">
        <v>85</v>
      </c>
      <c r="AY241" s="17" t="s">
        <v>282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83</v>
      </c>
      <c r="BM241" s="149" t="s">
        <v>964</v>
      </c>
    </row>
    <row r="242" spans="2:65" s="1" customFormat="1" ht="24.2" customHeight="1" x14ac:dyDescent="0.2">
      <c r="B242" s="32"/>
      <c r="C242" s="179" t="s">
        <v>659</v>
      </c>
      <c r="D242" s="179" t="s">
        <v>1020</v>
      </c>
      <c r="E242" s="180" t="s">
        <v>7357</v>
      </c>
      <c r="F242" s="181" t="s">
        <v>7358</v>
      </c>
      <c r="G242" s="182" t="s">
        <v>2246</v>
      </c>
      <c r="H242" s="183">
        <v>4</v>
      </c>
      <c r="I242" s="184"/>
      <c r="J242" s="185">
        <f>ROUND(I242*H242,2)</f>
        <v>0</v>
      </c>
      <c r="K242" s="186"/>
      <c r="L242" s="187"/>
      <c r="M242" s="188" t="s">
        <v>1</v>
      </c>
      <c r="N242" s="189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85</v>
      </c>
      <c r="AT242" s="149" t="s">
        <v>1020</v>
      </c>
      <c r="AU242" s="149" t="s">
        <v>85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83</v>
      </c>
      <c r="BM242" s="149" t="s">
        <v>973</v>
      </c>
    </row>
    <row r="243" spans="2:65" s="1" customFormat="1" ht="253.5" x14ac:dyDescent="0.2">
      <c r="B243" s="32"/>
      <c r="D243" s="152" t="s">
        <v>3804</v>
      </c>
      <c r="F243" s="198" t="s">
        <v>7359</v>
      </c>
      <c r="I243" s="199"/>
      <c r="L243" s="32"/>
      <c r="M243" s="200"/>
      <c r="T243" s="56"/>
      <c r="AT243" s="17" t="s">
        <v>3804</v>
      </c>
      <c r="AU243" s="17" t="s">
        <v>85</v>
      </c>
    </row>
    <row r="244" spans="2:65" s="11" customFormat="1" ht="22.9" customHeight="1" x14ac:dyDescent="0.2">
      <c r="B244" s="125"/>
      <c r="D244" s="126" t="s">
        <v>75</v>
      </c>
      <c r="E244" s="135" t="s">
        <v>7360</v>
      </c>
      <c r="F244" s="135" t="s">
        <v>7360</v>
      </c>
      <c r="I244" s="128"/>
      <c r="J244" s="136">
        <f>BK244</f>
        <v>0</v>
      </c>
      <c r="L244" s="125"/>
      <c r="M244" s="130"/>
      <c r="P244" s="131">
        <f>P245</f>
        <v>0</v>
      </c>
      <c r="R244" s="131">
        <f>R245</f>
        <v>0</v>
      </c>
      <c r="T244" s="132">
        <f>T245</f>
        <v>0</v>
      </c>
      <c r="AR244" s="126" t="s">
        <v>83</v>
      </c>
      <c r="AT244" s="133" t="s">
        <v>75</v>
      </c>
      <c r="AU244" s="133" t="s">
        <v>83</v>
      </c>
      <c r="AY244" s="126" t="s">
        <v>282</v>
      </c>
      <c r="BK244" s="134">
        <f>BK245</f>
        <v>0</v>
      </c>
    </row>
    <row r="245" spans="2:65" s="1" customFormat="1" ht="16.5" customHeight="1" x14ac:dyDescent="0.2">
      <c r="B245" s="32"/>
      <c r="C245" s="137" t="s">
        <v>663</v>
      </c>
      <c r="D245" s="137" t="s">
        <v>284</v>
      </c>
      <c r="E245" s="138" t="s">
        <v>7361</v>
      </c>
      <c r="F245" s="139" t="s">
        <v>7360</v>
      </c>
      <c r="G245" s="140" t="s">
        <v>1</v>
      </c>
      <c r="H245" s="141">
        <v>1</v>
      </c>
      <c r="I245" s="142"/>
      <c r="J245" s="143">
        <f>ROUND(I245*H245,2)</f>
        <v>0</v>
      </c>
      <c r="K245" s="144"/>
      <c r="L245" s="32"/>
      <c r="M245" s="193" t="s">
        <v>1</v>
      </c>
      <c r="N245" s="194" t="s">
        <v>41</v>
      </c>
      <c r="O245" s="195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AR245" s="149" t="s">
        <v>83</v>
      </c>
      <c r="AT245" s="149" t="s">
        <v>284</v>
      </c>
      <c r="AU245" s="149" t="s">
        <v>85</v>
      </c>
      <c r="AY245" s="17" t="s">
        <v>282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83</v>
      </c>
      <c r="BM245" s="149" t="s">
        <v>7362</v>
      </c>
    </row>
    <row r="246" spans="2:65" s="1" customFormat="1" ht="6.95" customHeight="1" x14ac:dyDescent="0.2">
      <c r="B246" s="44"/>
      <c r="C246" s="45"/>
      <c r="D246" s="45"/>
      <c r="E246" s="45"/>
      <c r="F246" s="45"/>
      <c r="G246" s="45"/>
      <c r="H246" s="45"/>
      <c r="I246" s="45"/>
      <c r="J246" s="45"/>
      <c r="K246" s="45"/>
      <c r="L246" s="32"/>
    </row>
  </sheetData>
  <sheetProtection algorithmName="SHA-512" hashValue="4me2129qtvDb/bboAJMDl5dphJ/j8g0T/DKeKxGScL1kGyXZiunE1xlqP2RofNhSH808LeQQbdAUHUx+mRuW0Q==" saltValue="PkLEffObuHuWQCvPPzsbm0BhqzX1gtJLUAiLjKa+QJxfBE/mfLqptRnMy0Kv0If/If1S6oLzn7qjWnNaQ25tpg==" spinCount="100000" sheet="1" objects="1" scenarios="1" formatColumns="0" formatRows="0" autoFilter="0"/>
  <autoFilter ref="C126:K24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2"/>
  <sheetViews>
    <sheetView showGridLines="0" topLeftCell="A140" workbookViewId="0">
      <selection activeCell="I150" sqref="I15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190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7363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ROUND((SUM(BE121:BE151)),  2)</f>
        <v>0</v>
      </c>
      <c r="I33" s="96">
        <v>0.21</v>
      </c>
      <c r="J33" s="86">
        <f>ROUND(((SUM(BE121:BE151))*I33),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ROUND((SUM(BF121:BF151)),  2)</f>
        <v>0</v>
      </c>
      <c r="I34" s="96">
        <v>0.15</v>
      </c>
      <c r="J34" s="86">
        <f>ROUND(((SUM(BF121:BF151))*I34),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ROUND((SUM(BG121:BG151)),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ROUND((SUM(BH121:BH151)),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ROUND((SUM(BI121:BI151)),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12 - SO 12 - Přípojka kanalizace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J121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7364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8" customFormat="1" ht="24.95" customHeight="1" x14ac:dyDescent="0.2">
      <c r="B98" s="108"/>
      <c r="D98" s="109" t="s">
        <v>7365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8" customFormat="1" ht="24.95" customHeight="1" x14ac:dyDescent="0.2">
      <c r="B99" s="108"/>
      <c r="D99" s="109" t="s">
        <v>7366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12" s="8" customFormat="1" ht="24.95" customHeight="1" x14ac:dyDescent="0.2">
      <c r="B100" s="108"/>
      <c r="D100" s="109" t="s">
        <v>7367</v>
      </c>
      <c r="E100" s="110"/>
      <c r="F100" s="110"/>
      <c r="G100" s="110"/>
      <c r="H100" s="110"/>
      <c r="I100" s="110"/>
      <c r="J100" s="111">
        <f>J141</f>
        <v>0</v>
      </c>
      <c r="L100" s="108"/>
    </row>
    <row r="101" spans="2:12" s="8" customFormat="1" ht="24.95" customHeight="1" x14ac:dyDescent="0.2">
      <c r="B101" s="108"/>
      <c r="D101" s="109" t="s">
        <v>7368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267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54" t="str">
        <f>E7</f>
        <v>MŠ Vokovická</v>
      </c>
      <c r="F111" s="255"/>
      <c r="G111" s="255"/>
      <c r="H111" s="255"/>
      <c r="L111" s="32"/>
    </row>
    <row r="112" spans="2:12" s="1" customFormat="1" ht="12" customHeight="1" x14ac:dyDescent="0.2">
      <c r="B112" s="32"/>
      <c r="C112" s="27" t="s">
        <v>226</v>
      </c>
      <c r="L112" s="32"/>
    </row>
    <row r="113" spans="2:65" s="1" customFormat="1" ht="16.5" customHeight="1" x14ac:dyDescent="0.2">
      <c r="B113" s="32"/>
      <c r="E113" s="231" t="str">
        <f>E9</f>
        <v>12 - SO 12 - Přípojka kanalizace</v>
      </c>
      <c r="F113" s="253"/>
      <c r="G113" s="253"/>
      <c r="H113" s="253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Vokovice, p.č. 1281/256, 1281/257</v>
      </c>
      <c r="I115" s="27" t="s">
        <v>22</v>
      </c>
      <c r="J115" s="52" t="str">
        <f>IF(J12="","",J12)</f>
        <v>21. 2. 2023</v>
      </c>
      <c r="L115" s="32"/>
    </row>
    <row r="116" spans="2:65" s="1" customFormat="1" ht="6.95" customHeight="1" x14ac:dyDescent="0.2">
      <c r="B116" s="32"/>
      <c r="L116" s="32"/>
    </row>
    <row r="117" spans="2:65" s="1" customFormat="1" ht="25.7" customHeight="1" x14ac:dyDescent="0.2">
      <c r="B117" s="32"/>
      <c r="C117" s="27" t="s">
        <v>24</v>
      </c>
      <c r="F117" s="25" t="str">
        <f>E15</f>
        <v>Městská část Praha 6, Čs. Armády 601/23</v>
      </c>
      <c r="I117" s="27" t="s">
        <v>30</v>
      </c>
      <c r="J117" s="30" t="str">
        <f>E21</f>
        <v>ra15 a.s., ATELIER SEVER s.r.o.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Ecoten s.r.o.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268</v>
      </c>
      <c r="D120" s="118" t="s">
        <v>61</v>
      </c>
      <c r="E120" s="118" t="s">
        <v>57</v>
      </c>
      <c r="F120" s="118" t="s">
        <v>58</v>
      </c>
      <c r="G120" s="118" t="s">
        <v>269</v>
      </c>
      <c r="H120" s="118" t="s">
        <v>270</v>
      </c>
      <c r="I120" s="118" t="s">
        <v>271</v>
      </c>
      <c r="J120" s="119" t="s">
        <v>232</v>
      </c>
      <c r="K120" s="120" t="s">
        <v>272</v>
      </c>
      <c r="L120" s="116"/>
      <c r="M120" s="59" t="s">
        <v>1</v>
      </c>
      <c r="N120" s="60" t="s">
        <v>40</v>
      </c>
      <c r="O120" s="60" t="s">
        <v>273</v>
      </c>
      <c r="P120" s="60" t="s">
        <v>274</v>
      </c>
      <c r="Q120" s="60" t="s">
        <v>275</v>
      </c>
      <c r="R120" s="60" t="s">
        <v>276</v>
      </c>
      <c r="S120" s="60" t="s">
        <v>277</v>
      </c>
      <c r="T120" s="61" t="s">
        <v>278</v>
      </c>
    </row>
    <row r="121" spans="2:65" s="1" customFormat="1" ht="22.9" customHeight="1" x14ac:dyDescent="0.25">
      <c r="B121" s="32"/>
      <c r="C121" s="64" t="s">
        <v>279</v>
      </c>
      <c r="J121" s="121">
        <f>BK121</f>
        <v>0</v>
      </c>
      <c r="L121" s="32"/>
      <c r="M121" s="62"/>
      <c r="N121" s="53"/>
      <c r="O121" s="53"/>
      <c r="P121" s="122">
        <f>P122+P135+P138+P141+P147</f>
        <v>0</v>
      </c>
      <c r="Q121" s="53"/>
      <c r="R121" s="122">
        <f>R122+R135+R138+R141+R147</f>
        <v>0</v>
      </c>
      <c r="S121" s="53"/>
      <c r="T121" s="123">
        <f>T122+T135+T138+T141+T147</f>
        <v>0</v>
      </c>
      <c r="AT121" s="17" t="s">
        <v>75</v>
      </c>
      <c r="AU121" s="17" t="s">
        <v>234</v>
      </c>
      <c r="BK121" s="124">
        <f>BK122+BK135+BK138+BK141+BK147</f>
        <v>0</v>
      </c>
    </row>
    <row r="122" spans="2:65" s="11" customFormat="1" ht="25.9" customHeight="1" x14ac:dyDescent="0.2">
      <c r="B122" s="125"/>
      <c r="D122" s="126" t="s">
        <v>75</v>
      </c>
      <c r="E122" s="127" t="s">
        <v>83</v>
      </c>
      <c r="F122" s="127" t="s">
        <v>4216</v>
      </c>
      <c r="I122" s="128"/>
      <c r="J122" s="129">
        <f>BK122</f>
        <v>0</v>
      </c>
      <c r="L122" s="125"/>
      <c r="M122" s="130"/>
      <c r="P122" s="131">
        <f>SUM(P123:P134)</f>
        <v>0</v>
      </c>
      <c r="R122" s="131">
        <f>SUM(R123:R134)</f>
        <v>0</v>
      </c>
      <c r="T122" s="132">
        <f>SUM(T123:T134)</f>
        <v>0</v>
      </c>
      <c r="AR122" s="126" t="s">
        <v>83</v>
      </c>
      <c r="AT122" s="133" t="s">
        <v>75</v>
      </c>
      <c r="AU122" s="133" t="s">
        <v>76</v>
      </c>
      <c r="AY122" s="126" t="s">
        <v>282</v>
      </c>
      <c r="BK122" s="134">
        <f>SUM(BK123:BK134)</f>
        <v>0</v>
      </c>
    </row>
    <row r="123" spans="2:65" s="1" customFormat="1" ht="16.5" customHeight="1" x14ac:dyDescent="0.2">
      <c r="B123" s="32"/>
      <c r="C123" s="137" t="s">
        <v>83</v>
      </c>
      <c r="D123" s="137" t="s">
        <v>284</v>
      </c>
      <c r="E123" s="138" t="s">
        <v>7369</v>
      </c>
      <c r="F123" s="139" t="s">
        <v>7370</v>
      </c>
      <c r="G123" s="140" t="s">
        <v>295</v>
      </c>
      <c r="H123" s="141">
        <v>39.700000000000003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288</v>
      </c>
      <c r="AT123" s="149" t="s">
        <v>284</v>
      </c>
      <c r="AU123" s="149" t="s">
        <v>83</v>
      </c>
      <c r="AY123" s="17" t="s">
        <v>282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288</v>
      </c>
      <c r="BM123" s="149" t="s">
        <v>85</v>
      </c>
    </row>
    <row r="124" spans="2:65" s="1" customFormat="1" ht="16.5" customHeight="1" x14ac:dyDescent="0.2">
      <c r="B124" s="32"/>
      <c r="C124" s="137" t="s">
        <v>85</v>
      </c>
      <c r="D124" s="137" t="s">
        <v>284</v>
      </c>
      <c r="E124" s="138" t="s">
        <v>7371</v>
      </c>
      <c r="F124" s="139" t="s">
        <v>4578</v>
      </c>
      <c r="G124" s="140" t="s">
        <v>287</v>
      </c>
      <c r="H124" s="141">
        <v>62.4</v>
      </c>
      <c r="I124" s="142"/>
      <c r="J124" s="143">
        <f>ROUND(I124*H124,2)</f>
        <v>0</v>
      </c>
      <c r="K124" s="144"/>
      <c r="L124" s="32"/>
      <c r="M124" s="145" t="s">
        <v>1</v>
      </c>
      <c r="N124" s="146" t="s">
        <v>41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288</v>
      </c>
      <c r="AT124" s="149" t="s">
        <v>284</v>
      </c>
      <c r="AU124" s="149" t="s">
        <v>83</v>
      </c>
      <c r="AY124" s="17" t="s">
        <v>282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83</v>
      </c>
      <c r="BK124" s="150">
        <f>ROUND(I124*H124,2)</f>
        <v>0</v>
      </c>
      <c r="BL124" s="17" t="s">
        <v>288</v>
      </c>
      <c r="BM124" s="149" t="s">
        <v>288</v>
      </c>
    </row>
    <row r="125" spans="2:65" s="1" customFormat="1" ht="16.5" customHeight="1" x14ac:dyDescent="0.2">
      <c r="B125" s="32"/>
      <c r="C125" s="137" t="s">
        <v>105</v>
      </c>
      <c r="D125" s="137" t="s">
        <v>284</v>
      </c>
      <c r="E125" s="138" t="s">
        <v>4579</v>
      </c>
      <c r="F125" s="139" t="s">
        <v>4580</v>
      </c>
      <c r="G125" s="140" t="s">
        <v>295</v>
      </c>
      <c r="H125" s="141">
        <v>0.25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288</v>
      </c>
      <c r="AT125" s="149" t="s">
        <v>284</v>
      </c>
      <c r="AU125" s="149" t="s">
        <v>83</v>
      </c>
      <c r="AY125" s="17" t="s">
        <v>282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288</v>
      </c>
      <c r="BM125" s="149" t="s">
        <v>338</v>
      </c>
    </row>
    <row r="126" spans="2:65" s="1" customFormat="1" ht="16.5" customHeight="1" x14ac:dyDescent="0.2">
      <c r="B126" s="32"/>
      <c r="C126" s="137" t="s">
        <v>288</v>
      </c>
      <c r="D126" s="137" t="s">
        <v>284</v>
      </c>
      <c r="E126" s="138" t="s">
        <v>4585</v>
      </c>
      <c r="F126" s="139" t="s">
        <v>4586</v>
      </c>
      <c r="G126" s="140" t="s">
        <v>295</v>
      </c>
      <c r="H126" s="141">
        <v>33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288</v>
      </c>
      <c r="AT126" s="149" t="s">
        <v>284</v>
      </c>
      <c r="AU126" s="149" t="s">
        <v>83</v>
      </c>
      <c r="AY126" s="17" t="s">
        <v>282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288</v>
      </c>
      <c r="BM126" s="149" t="s">
        <v>350</v>
      </c>
    </row>
    <row r="127" spans="2:65" s="1" customFormat="1" ht="37.9" customHeight="1" x14ac:dyDescent="0.2">
      <c r="B127" s="32"/>
      <c r="C127" s="137" t="s">
        <v>330</v>
      </c>
      <c r="D127" s="137" t="s">
        <v>284</v>
      </c>
      <c r="E127" s="138" t="s">
        <v>351</v>
      </c>
      <c r="F127" s="139" t="s">
        <v>352</v>
      </c>
      <c r="G127" s="140" t="s">
        <v>295</v>
      </c>
      <c r="H127" s="141">
        <v>6.7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83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7372</v>
      </c>
    </row>
    <row r="128" spans="2:65" s="12" customFormat="1" x14ac:dyDescent="0.2">
      <c r="B128" s="151"/>
      <c r="D128" s="152" t="s">
        <v>290</v>
      </c>
      <c r="E128" s="153" t="s">
        <v>1</v>
      </c>
      <c r="F128" s="154" t="s">
        <v>7373</v>
      </c>
      <c r="H128" s="155">
        <v>6.7</v>
      </c>
      <c r="I128" s="156"/>
      <c r="L128" s="151"/>
      <c r="M128" s="157"/>
      <c r="T128" s="158"/>
      <c r="AT128" s="153" t="s">
        <v>290</v>
      </c>
      <c r="AU128" s="153" t="s">
        <v>83</v>
      </c>
      <c r="AV128" s="12" t="s">
        <v>85</v>
      </c>
      <c r="AW128" s="12" t="s">
        <v>32</v>
      </c>
      <c r="AX128" s="12" t="s">
        <v>76</v>
      </c>
      <c r="AY128" s="153" t="s">
        <v>282</v>
      </c>
    </row>
    <row r="129" spans="2:65" s="13" customFormat="1" x14ac:dyDescent="0.2">
      <c r="B129" s="159"/>
      <c r="D129" s="152" t="s">
        <v>290</v>
      </c>
      <c r="E129" s="160" t="s">
        <v>1</v>
      </c>
      <c r="F129" s="161" t="s">
        <v>292</v>
      </c>
      <c r="H129" s="162">
        <v>6.7</v>
      </c>
      <c r="I129" s="163"/>
      <c r="L129" s="159"/>
      <c r="M129" s="164"/>
      <c r="T129" s="165"/>
      <c r="AT129" s="160" t="s">
        <v>290</v>
      </c>
      <c r="AU129" s="160" t="s">
        <v>83</v>
      </c>
      <c r="AV129" s="13" t="s">
        <v>288</v>
      </c>
      <c r="AW129" s="13" t="s">
        <v>32</v>
      </c>
      <c r="AX129" s="13" t="s">
        <v>83</v>
      </c>
      <c r="AY129" s="160" t="s">
        <v>282</v>
      </c>
    </row>
    <row r="130" spans="2:65" s="1" customFormat="1" ht="37.9" customHeight="1" x14ac:dyDescent="0.2">
      <c r="B130" s="32"/>
      <c r="C130" s="137" t="s">
        <v>338</v>
      </c>
      <c r="D130" s="137" t="s">
        <v>284</v>
      </c>
      <c r="E130" s="138" t="s">
        <v>357</v>
      </c>
      <c r="F130" s="139" t="s">
        <v>358</v>
      </c>
      <c r="G130" s="140" t="s">
        <v>295</v>
      </c>
      <c r="H130" s="141">
        <v>201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288</v>
      </c>
      <c r="AT130" s="149" t="s">
        <v>284</v>
      </c>
      <c r="AU130" s="149" t="s">
        <v>83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288</v>
      </c>
      <c r="BM130" s="149" t="s">
        <v>7374</v>
      </c>
    </row>
    <row r="131" spans="2:65" s="12" customFormat="1" x14ac:dyDescent="0.2">
      <c r="B131" s="151"/>
      <c r="D131" s="152" t="s">
        <v>290</v>
      </c>
      <c r="F131" s="154" t="s">
        <v>7375</v>
      </c>
      <c r="H131" s="155">
        <v>201</v>
      </c>
      <c r="I131" s="156"/>
      <c r="L131" s="151"/>
      <c r="M131" s="157"/>
      <c r="T131" s="158"/>
      <c r="AT131" s="153" t="s">
        <v>290</v>
      </c>
      <c r="AU131" s="153" t="s">
        <v>83</v>
      </c>
      <c r="AV131" s="12" t="s">
        <v>85</v>
      </c>
      <c r="AW131" s="12" t="s">
        <v>4</v>
      </c>
      <c r="AX131" s="12" t="s">
        <v>83</v>
      </c>
      <c r="AY131" s="153" t="s">
        <v>282</v>
      </c>
    </row>
    <row r="132" spans="2:65" s="1" customFormat="1" ht="24.2" customHeight="1" x14ac:dyDescent="0.2">
      <c r="B132" s="32"/>
      <c r="C132" s="137" t="s">
        <v>343</v>
      </c>
      <c r="D132" s="137" t="s">
        <v>284</v>
      </c>
      <c r="E132" s="138" t="s">
        <v>4229</v>
      </c>
      <c r="F132" s="139" t="s">
        <v>4230</v>
      </c>
      <c r="G132" s="140" t="s">
        <v>376</v>
      </c>
      <c r="H132" s="141">
        <v>11.189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288</v>
      </c>
      <c r="AT132" s="149" t="s">
        <v>284</v>
      </c>
      <c r="AU132" s="149" t="s">
        <v>83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288</v>
      </c>
      <c r="BM132" s="149" t="s">
        <v>7376</v>
      </c>
    </row>
    <row r="133" spans="2:65" s="12" customFormat="1" x14ac:dyDescent="0.2">
      <c r="B133" s="151"/>
      <c r="D133" s="152" t="s">
        <v>290</v>
      </c>
      <c r="F133" s="154" t="s">
        <v>7377</v>
      </c>
      <c r="H133" s="155">
        <v>11.189</v>
      </c>
      <c r="I133" s="156"/>
      <c r="L133" s="151"/>
      <c r="M133" s="157"/>
      <c r="T133" s="158"/>
      <c r="AT133" s="153" t="s">
        <v>290</v>
      </c>
      <c r="AU133" s="153" t="s">
        <v>83</v>
      </c>
      <c r="AV133" s="12" t="s">
        <v>85</v>
      </c>
      <c r="AW133" s="12" t="s">
        <v>4</v>
      </c>
      <c r="AX133" s="12" t="s">
        <v>83</v>
      </c>
      <c r="AY133" s="153" t="s">
        <v>282</v>
      </c>
    </row>
    <row r="134" spans="2:65" s="1" customFormat="1" ht="16.5" customHeight="1" x14ac:dyDescent="0.2">
      <c r="B134" s="32"/>
      <c r="C134" s="137" t="s">
        <v>350</v>
      </c>
      <c r="D134" s="137" t="s">
        <v>284</v>
      </c>
      <c r="E134" s="138" t="s">
        <v>379</v>
      </c>
      <c r="F134" s="139" t="s">
        <v>380</v>
      </c>
      <c r="G134" s="140" t="s">
        <v>295</v>
      </c>
      <c r="H134" s="141">
        <v>6.7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288</v>
      </c>
      <c r="AT134" s="149" t="s">
        <v>284</v>
      </c>
      <c r="AU134" s="149" t="s">
        <v>83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288</v>
      </c>
      <c r="BM134" s="149" t="s">
        <v>7378</v>
      </c>
    </row>
    <row r="135" spans="2:65" s="11" customFormat="1" ht="25.9" customHeight="1" x14ac:dyDescent="0.2">
      <c r="B135" s="125"/>
      <c r="D135" s="126" t="s">
        <v>75</v>
      </c>
      <c r="E135" s="127" t="s">
        <v>85</v>
      </c>
      <c r="F135" s="127" t="s">
        <v>4234</v>
      </c>
      <c r="I135" s="128"/>
      <c r="J135" s="129">
        <f>BK135</f>
        <v>0</v>
      </c>
      <c r="L135" s="125"/>
      <c r="M135" s="130"/>
      <c r="P135" s="131">
        <f>SUM(P136:P137)</f>
        <v>0</v>
      </c>
      <c r="R135" s="131">
        <f>SUM(R136:R137)</f>
        <v>0</v>
      </c>
      <c r="T135" s="132">
        <f>SUM(T136:T137)</f>
        <v>0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SUM(BK136:BK137)</f>
        <v>0</v>
      </c>
    </row>
    <row r="136" spans="2:65" s="1" customFormat="1" ht="33" customHeight="1" x14ac:dyDescent="0.2">
      <c r="B136" s="32"/>
      <c r="C136" s="137" t="s">
        <v>356</v>
      </c>
      <c r="D136" s="137" t="s">
        <v>284</v>
      </c>
      <c r="E136" s="138" t="s">
        <v>7379</v>
      </c>
      <c r="F136" s="139" t="s">
        <v>7380</v>
      </c>
      <c r="G136" s="140" t="s">
        <v>2246</v>
      </c>
      <c r="H136" s="141">
        <v>1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288</v>
      </c>
      <c r="AT136" s="149" t="s">
        <v>284</v>
      </c>
      <c r="AU136" s="149" t="s">
        <v>83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288</v>
      </c>
      <c r="BM136" s="149" t="s">
        <v>188</v>
      </c>
    </row>
    <row r="137" spans="2:65" s="1" customFormat="1" ht="37.9" customHeight="1" x14ac:dyDescent="0.2">
      <c r="B137" s="32"/>
      <c r="C137" s="137" t="s">
        <v>361</v>
      </c>
      <c r="D137" s="137" t="s">
        <v>284</v>
      </c>
      <c r="E137" s="138" t="s">
        <v>7381</v>
      </c>
      <c r="F137" s="139" t="s">
        <v>7382</v>
      </c>
      <c r="G137" s="140" t="s">
        <v>3565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288</v>
      </c>
      <c r="AT137" s="149" t="s">
        <v>284</v>
      </c>
      <c r="AU137" s="149" t="s">
        <v>83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194</v>
      </c>
    </row>
    <row r="138" spans="2:65" s="11" customFormat="1" ht="25.9" customHeight="1" x14ac:dyDescent="0.2">
      <c r="B138" s="125"/>
      <c r="D138" s="126" t="s">
        <v>75</v>
      </c>
      <c r="E138" s="127" t="s">
        <v>105</v>
      </c>
      <c r="F138" s="127" t="s">
        <v>4341</v>
      </c>
      <c r="I138" s="128"/>
      <c r="J138" s="129">
        <f>BK138</f>
        <v>0</v>
      </c>
      <c r="L138" s="125"/>
      <c r="M138" s="130"/>
      <c r="P138" s="131">
        <f>SUM(P139:P140)</f>
        <v>0</v>
      </c>
      <c r="R138" s="131">
        <f>SUM(R139:R140)</f>
        <v>0</v>
      </c>
      <c r="T138" s="132">
        <f>SUM(T139:T140)</f>
        <v>0</v>
      </c>
      <c r="AR138" s="126" t="s">
        <v>83</v>
      </c>
      <c r="AT138" s="133" t="s">
        <v>75</v>
      </c>
      <c r="AU138" s="133" t="s">
        <v>76</v>
      </c>
      <c r="AY138" s="126" t="s">
        <v>282</v>
      </c>
      <c r="BK138" s="134">
        <f>SUM(BK139:BK140)</f>
        <v>0</v>
      </c>
    </row>
    <row r="139" spans="2:65" s="1" customFormat="1" ht="16.5" customHeight="1" x14ac:dyDescent="0.2">
      <c r="B139" s="32"/>
      <c r="C139" s="137" t="s">
        <v>185</v>
      </c>
      <c r="D139" s="137" t="s">
        <v>284</v>
      </c>
      <c r="E139" s="138" t="s">
        <v>7383</v>
      </c>
      <c r="F139" s="139" t="s">
        <v>7384</v>
      </c>
      <c r="G139" s="140" t="s">
        <v>3565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288</v>
      </c>
      <c r="AT139" s="149" t="s">
        <v>284</v>
      </c>
      <c r="AU139" s="149" t="s">
        <v>83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199</v>
      </c>
    </row>
    <row r="140" spans="2:65" s="1" customFormat="1" ht="16.5" customHeight="1" x14ac:dyDescent="0.2">
      <c r="B140" s="32"/>
      <c r="C140" s="137" t="s">
        <v>188</v>
      </c>
      <c r="D140" s="137" t="s">
        <v>284</v>
      </c>
      <c r="E140" s="138" t="s">
        <v>7385</v>
      </c>
      <c r="F140" s="139" t="s">
        <v>7386</v>
      </c>
      <c r="G140" s="140" t="s">
        <v>471</v>
      </c>
      <c r="H140" s="141">
        <v>6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288</v>
      </c>
      <c r="AT140" s="149" t="s">
        <v>284</v>
      </c>
      <c r="AU140" s="149" t="s">
        <v>83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205</v>
      </c>
    </row>
    <row r="141" spans="2:65" s="11" customFormat="1" ht="25.9" customHeight="1" x14ac:dyDescent="0.2">
      <c r="B141" s="125"/>
      <c r="D141" s="126" t="s">
        <v>75</v>
      </c>
      <c r="E141" s="127" t="s">
        <v>288</v>
      </c>
      <c r="F141" s="127" t="s">
        <v>4348</v>
      </c>
      <c r="I141" s="128"/>
      <c r="J141" s="129">
        <f>BK141</f>
        <v>0</v>
      </c>
      <c r="L141" s="125"/>
      <c r="M141" s="130"/>
      <c r="P141" s="131">
        <f>SUM(P142:P146)</f>
        <v>0</v>
      </c>
      <c r="R141" s="131">
        <f>SUM(R142:R146)</f>
        <v>0</v>
      </c>
      <c r="T141" s="132">
        <f>SUM(T142:T146)</f>
        <v>0</v>
      </c>
      <c r="AR141" s="126" t="s">
        <v>83</v>
      </c>
      <c r="AT141" s="133" t="s">
        <v>75</v>
      </c>
      <c r="AU141" s="133" t="s">
        <v>76</v>
      </c>
      <c r="AY141" s="126" t="s">
        <v>282</v>
      </c>
      <c r="BK141" s="134">
        <f>SUM(BK142:BK146)</f>
        <v>0</v>
      </c>
    </row>
    <row r="142" spans="2:65" s="1" customFormat="1" ht="16.5" customHeight="1" x14ac:dyDescent="0.2">
      <c r="B142" s="32"/>
      <c r="C142" s="137" t="s">
        <v>191</v>
      </c>
      <c r="D142" s="137" t="s">
        <v>284</v>
      </c>
      <c r="E142" s="138" t="s">
        <v>7387</v>
      </c>
      <c r="F142" s="139" t="s">
        <v>4350</v>
      </c>
      <c r="G142" s="140" t="s">
        <v>3565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4344</v>
      </c>
      <c r="AT142" s="149" t="s">
        <v>284</v>
      </c>
      <c r="AU142" s="149" t="s">
        <v>83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4344</v>
      </c>
      <c r="BM142" s="149" t="s">
        <v>208</v>
      </c>
    </row>
    <row r="143" spans="2:65" s="1" customFormat="1" ht="16.5" customHeight="1" x14ac:dyDescent="0.2">
      <c r="B143" s="32"/>
      <c r="C143" s="137" t="s">
        <v>194</v>
      </c>
      <c r="D143" s="137" t="s">
        <v>284</v>
      </c>
      <c r="E143" s="138" t="s">
        <v>4351</v>
      </c>
      <c r="F143" s="139" t="s">
        <v>4352</v>
      </c>
      <c r="G143" s="140" t="s">
        <v>3565</v>
      </c>
      <c r="H143" s="141">
        <v>1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4344</v>
      </c>
      <c r="AT143" s="149" t="s">
        <v>284</v>
      </c>
      <c r="AU143" s="149" t="s">
        <v>83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4344</v>
      </c>
      <c r="BM143" s="149" t="s">
        <v>222</v>
      </c>
    </row>
    <row r="144" spans="2:65" s="1" customFormat="1" ht="16.5" customHeight="1" x14ac:dyDescent="0.2">
      <c r="B144" s="32"/>
      <c r="C144" s="137" t="s">
        <v>8</v>
      </c>
      <c r="D144" s="137" t="s">
        <v>284</v>
      </c>
      <c r="E144" s="138" t="s">
        <v>4655</v>
      </c>
      <c r="F144" s="139" t="s">
        <v>4354</v>
      </c>
      <c r="G144" s="140" t="s">
        <v>3565</v>
      </c>
      <c r="H144" s="141">
        <v>1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4344</v>
      </c>
      <c r="AT144" s="149" t="s">
        <v>284</v>
      </c>
      <c r="AU144" s="149" t="s">
        <v>83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4344</v>
      </c>
      <c r="BM144" s="149" t="s">
        <v>453</v>
      </c>
    </row>
    <row r="145" spans="2:65" s="1" customFormat="1" ht="16.5" customHeight="1" x14ac:dyDescent="0.2">
      <c r="B145" s="32"/>
      <c r="C145" s="137" t="s">
        <v>199</v>
      </c>
      <c r="D145" s="137" t="s">
        <v>284</v>
      </c>
      <c r="E145" s="138" t="s">
        <v>4656</v>
      </c>
      <c r="F145" s="139" t="s">
        <v>4356</v>
      </c>
      <c r="G145" s="140" t="s">
        <v>3565</v>
      </c>
      <c r="H145" s="141">
        <v>1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4344</v>
      </c>
      <c r="AT145" s="149" t="s">
        <v>284</v>
      </c>
      <c r="AU145" s="149" t="s">
        <v>83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4344</v>
      </c>
      <c r="BM145" s="149" t="s">
        <v>463</v>
      </c>
    </row>
    <row r="146" spans="2:65" s="1" customFormat="1" ht="16.5" customHeight="1" x14ac:dyDescent="0.2">
      <c r="B146" s="32"/>
      <c r="C146" s="137" t="s">
        <v>202</v>
      </c>
      <c r="D146" s="137" t="s">
        <v>284</v>
      </c>
      <c r="E146" s="138" t="s">
        <v>4657</v>
      </c>
      <c r="F146" s="139" t="s">
        <v>4184</v>
      </c>
      <c r="G146" s="140" t="s">
        <v>3565</v>
      </c>
      <c r="H146" s="141">
        <v>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4344</v>
      </c>
      <c r="AT146" s="149" t="s">
        <v>284</v>
      </c>
      <c r="AU146" s="149" t="s">
        <v>83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4344</v>
      </c>
      <c r="BM146" s="149" t="s">
        <v>476</v>
      </c>
    </row>
    <row r="147" spans="2:65" s="11" customFormat="1" ht="25.9" customHeight="1" x14ac:dyDescent="0.2">
      <c r="B147" s="125"/>
      <c r="D147" s="126" t="s">
        <v>75</v>
      </c>
      <c r="E147" s="127" t="s">
        <v>7388</v>
      </c>
      <c r="F147" s="127" t="s">
        <v>7388</v>
      </c>
      <c r="I147" s="128"/>
      <c r="J147" s="129">
        <f>BK147</f>
        <v>0</v>
      </c>
      <c r="L147" s="125"/>
      <c r="M147" s="130"/>
      <c r="P147" s="131">
        <f>SUM(P148:P151)</f>
        <v>0</v>
      </c>
      <c r="R147" s="131">
        <f>SUM(R148:R151)</f>
        <v>0</v>
      </c>
      <c r="T147" s="132">
        <f>SUM(T148:T151)</f>
        <v>0</v>
      </c>
      <c r="AR147" s="126" t="s">
        <v>83</v>
      </c>
      <c r="AT147" s="133" t="s">
        <v>75</v>
      </c>
      <c r="AU147" s="133" t="s">
        <v>76</v>
      </c>
      <c r="AY147" s="126" t="s">
        <v>282</v>
      </c>
      <c r="BK147" s="134">
        <f>SUM(BK148:BK151)</f>
        <v>0</v>
      </c>
    </row>
    <row r="148" spans="2:65" s="1" customFormat="1" ht="16.5" customHeight="1" x14ac:dyDescent="0.2">
      <c r="B148" s="32"/>
      <c r="C148" s="137" t="s">
        <v>205</v>
      </c>
      <c r="D148" s="137" t="s">
        <v>284</v>
      </c>
      <c r="E148" s="138" t="s">
        <v>4359</v>
      </c>
      <c r="F148" s="139" t="s">
        <v>4360</v>
      </c>
      <c r="G148" s="140" t="s">
        <v>1</v>
      </c>
      <c r="H148" s="141">
        <v>0</v>
      </c>
      <c r="I148" s="257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4344</v>
      </c>
      <c r="AT148" s="149" t="s">
        <v>284</v>
      </c>
      <c r="AU148" s="149" t="s">
        <v>83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4344</v>
      </c>
      <c r="BM148" s="149" t="s">
        <v>7389</v>
      </c>
    </row>
    <row r="149" spans="2:65" s="1" customFormat="1" ht="78" x14ac:dyDescent="0.2">
      <c r="B149" s="32"/>
      <c r="D149" s="152" t="s">
        <v>3804</v>
      </c>
      <c r="F149" s="198" t="s">
        <v>4362</v>
      </c>
      <c r="I149" s="199"/>
      <c r="L149" s="32"/>
      <c r="M149" s="200"/>
      <c r="T149" s="56"/>
      <c r="AT149" s="17" t="s">
        <v>3804</v>
      </c>
      <c r="AU149" s="17" t="s">
        <v>83</v>
      </c>
    </row>
    <row r="150" spans="2:65" s="1" customFormat="1" ht="16.5" customHeight="1" x14ac:dyDescent="0.2">
      <c r="B150" s="32"/>
      <c r="C150" s="137" t="s">
        <v>416</v>
      </c>
      <c r="D150" s="137" t="s">
        <v>284</v>
      </c>
      <c r="E150" s="138" t="s">
        <v>4363</v>
      </c>
      <c r="F150" s="139" t="s">
        <v>4360</v>
      </c>
      <c r="G150" s="140" t="s">
        <v>1</v>
      </c>
      <c r="H150" s="141">
        <v>0</v>
      </c>
      <c r="I150" s="257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4344</v>
      </c>
      <c r="AT150" s="149" t="s">
        <v>284</v>
      </c>
      <c r="AU150" s="149" t="s">
        <v>83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4344</v>
      </c>
      <c r="BM150" s="149" t="s">
        <v>7390</v>
      </c>
    </row>
    <row r="151" spans="2:65" s="1" customFormat="1" ht="136.5" x14ac:dyDescent="0.2">
      <c r="B151" s="32"/>
      <c r="D151" s="152" t="s">
        <v>3804</v>
      </c>
      <c r="F151" s="198" t="s">
        <v>4365</v>
      </c>
      <c r="I151" s="199"/>
      <c r="L151" s="32"/>
      <c r="M151" s="201"/>
      <c r="N151" s="195"/>
      <c r="O151" s="195"/>
      <c r="P151" s="195"/>
      <c r="Q151" s="195"/>
      <c r="R151" s="195"/>
      <c r="S151" s="195"/>
      <c r="T151" s="202"/>
      <c r="AT151" s="17" t="s">
        <v>3804</v>
      </c>
      <c r="AU151" s="17" t="s">
        <v>83</v>
      </c>
    </row>
    <row r="152" spans="2:65" s="1" customFormat="1" ht="6.95" customHeight="1" x14ac:dyDescent="0.2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nanFI8Ec26BacFR6ncj7TOMDBYzD2dKIxZixHEd7HetvXN6SuQeWjPW50tOtyHJeekAij2vK8UTClKZjxUq7Vg==" saltValue="2tu3gH6n/KrTfWYLG42TBe7XfN+Kc4JgIHBxdorUfsH+UAZtV2MehnwdUp25NHBe3Ei2apZSrEzmgZuew0HKCg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topLeftCell="A77" workbookViewId="0">
      <selection activeCell="I173" sqref="I17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7391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ROUND(J123,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ROUND((SUM(BE123:BE173)),  2)</f>
        <v>0</v>
      </c>
      <c r="I33" s="96">
        <v>0.21</v>
      </c>
      <c r="J33" s="86">
        <f>ROUND(((SUM(BE123:BE173))*I33),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ROUND((SUM(BF123:BF173)),  2)</f>
        <v>0</v>
      </c>
      <c r="I34" s="96">
        <v>0.15</v>
      </c>
      <c r="J34" s="86">
        <f>ROUND(((SUM(BF123:BF173))*I34),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ROUND((SUM(BG123:BG173)),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ROUND((SUM(BH123:BH173)),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ROUND((SUM(BI123:BI173)),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13 - SO 13 - Přípojka vodovodu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J123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7364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8" customFormat="1" ht="24.95" customHeight="1" x14ac:dyDescent="0.2">
      <c r="B98" s="108"/>
      <c r="D98" s="109" t="s">
        <v>7392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8" customFormat="1" ht="24.95" customHeight="1" x14ac:dyDescent="0.2">
      <c r="B99" s="108"/>
      <c r="D99" s="109" t="s">
        <v>7393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8" customFormat="1" ht="24.95" customHeight="1" x14ac:dyDescent="0.2">
      <c r="B100" s="108"/>
      <c r="D100" s="109" t="s">
        <v>7394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8" customFormat="1" ht="24.95" customHeight="1" x14ac:dyDescent="0.2">
      <c r="B101" s="108"/>
      <c r="D101" s="109" t="s">
        <v>7395</v>
      </c>
      <c r="E101" s="110"/>
      <c r="F101" s="110"/>
      <c r="G101" s="110"/>
      <c r="H101" s="110"/>
      <c r="I101" s="110"/>
      <c r="J101" s="111">
        <f>J161</f>
        <v>0</v>
      </c>
      <c r="L101" s="108"/>
    </row>
    <row r="102" spans="2:12" s="8" customFormat="1" ht="24.95" customHeight="1" x14ac:dyDescent="0.2">
      <c r="B102" s="108"/>
      <c r="D102" s="109" t="s">
        <v>7396</v>
      </c>
      <c r="E102" s="110"/>
      <c r="F102" s="110"/>
      <c r="G102" s="110"/>
      <c r="H102" s="110"/>
      <c r="I102" s="110"/>
      <c r="J102" s="111">
        <f>J163</f>
        <v>0</v>
      </c>
      <c r="L102" s="108"/>
    </row>
    <row r="103" spans="2:12" s="8" customFormat="1" ht="24.95" customHeight="1" x14ac:dyDescent="0.2">
      <c r="B103" s="108"/>
      <c r="D103" s="109" t="s">
        <v>7397</v>
      </c>
      <c r="E103" s="110"/>
      <c r="F103" s="110"/>
      <c r="G103" s="110"/>
      <c r="H103" s="110"/>
      <c r="I103" s="110"/>
      <c r="J103" s="111">
        <f>J169</f>
        <v>0</v>
      </c>
      <c r="L103" s="108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 x14ac:dyDescent="0.2">
      <c r="B110" s="32"/>
      <c r="C110" s="21" t="s">
        <v>267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54" t="str">
        <f>E7</f>
        <v>MŠ Vokovická</v>
      </c>
      <c r="F113" s="255"/>
      <c r="G113" s="255"/>
      <c r="H113" s="255"/>
      <c r="L113" s="32"/>
    </row>
    <row r="114" spans="2:65" s="1" customFormat="1" ht="12" customHeight="1" x14ac:dyDescent="0.2">
      <c r="B114" s="32"/>
      <c r="C114" s="27" t="s">
        <v>226</v>
      </c>
      <c r="L114" s="32"/>
    </row>
    <row r="115" spans="2:65" s="1" customFormat="1" ht="16.5" customHeight="1" x14ac:dyDescent="0.2">
      <c r="B115" s="32"/>
      <c r="E115" s="231" t="str">
        <f>E9</f>
        <v>13 - SO 13 - Přípojka vodovodu</v>
      </c>
      <c r="F115" s="253"/>
      <c r="G115" s="253"/>
      <c r="H115" s="253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20</v>
      </c>
      <c r="F117" s="25" t="str">
        <f>F12</f>
        <v>Vokovice, p.č. 1281/256, 1281/257</v>
      </c>
      <c r="I117" s="27" t="s">
        <v>22</v>
      </c>
      <c r="J117" s="52" t="str">
        <f>IF(J12="","",J12)</f>
        <v>21. 2. 2023</v>
      </c>
      <c r="L117" s="32"/>
    </row>
    <row r="118" spans="2:65" s="1" customFormat="1" ht="6.95" customHeight="1" x14ac:dyDescent="0.2">
      <c r="B118" s="32"/>
      <c r="L118" s="32"/>
    </row>
    <row r="119" spans="2:65" s="1" customFormat="1" ht="25.7" customHeight="1" x14ac:dyDescent="0.2">
      <c r="B119" s="32"/>
      <c r="C119" s="27" t="s">
        <v>24</v>
      </c>
      <c r="F119" s="25" t="str">
        <f>E15</f>
        <v>Městská část Praha 6, Čs. Armády 601/23</v>
      </c>
      <c r="I119" s="27" t="s">
        <v>30</v>
      </c>
      <c r="J119" s="30" t="str">
        <f>E21</f>
        <v>ra15 a.s., ATELIER SEVER s.r.o.</v>
      </c>
      <c r="L119" s="32"/>
    </row>
    <row r="120" spans="2:65" s="1" customFormat="1" ht="15.2" customHeight="1" x14ac:dyDescent="0.2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Ecoten s.r.o.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6"/>
      <c r="C122" s="117" t="s">
        <v>268</v>
      </c>
      <c r="D122" s="118" t="s">
        <v>61</v>
      </c>
      <c r="E122" s="118" t="s">
        <v>57</v>
      </c>
      <c r="F122" s="118" t="s">
        <v>58</v>
      </c>
      <c r="G122" s="118" t="s">
        <v>269</v>
      </c>
      <c r="H122" s="118" t="s">
        <v>270</v>
      </c>
      <c r="I122" s="118" t="s">
        <v>271</v>
      </c>
      <c r="J122" s="119" t="s">
        <v>232</v>
      </c>
      <c r="K122" s="120" t="s">
        <v>272</v>
      </c>
      <c r="L122" s="116"/>
      <c r="M122" s="59" t="s">
        <v>1</v>
      </c>
      <c r="N122" s="60" t="s">
        <v>40</v>
      </c>
      <c r="O122" s="60" t="s">
        <v>273</v>
      </c>
      <c r="P122" s="60" t="s">
        <v>274</v>
      </c>
      <c r="Q122" s="60" t="s">
        <v>275</v>
      </c>
      <c r="R122" s="60" t="s">
        <v>276</v>
      </c>
      <c r="S122" s="60" t="s">
        <v>277</v>
      </c>
      <c r="T122" s="61" t="s">
        <v>278</v>
      </c>
    </row>
    <row r="123" spans="2:65" s="1" customFormat="1" ht="22.9" customHeight="1" x14ac:dyDescent="0.25">
      <c r="B123" s="32"/>
      <c r="C123" s="64" t="s">
        <v>279</v>
      </c>
      <c r="J123" s="121">
        <f>BK123</f>
        <v>0</v>
      </c>
      <c r="L123" s="32"/>
      <c r="M123" s="62"/>
      <c r="N123" s="53"/>
      <c r="O123" s="53"/>
      <c r="P123" s="122">
        <f>P124+P143+P148+P156+P161+P163+P169</f>
        <v>0</v>
      </c>
      <c r="Q123" s="53"/>
      <c r="R123" s="122">
        <f>R124+R143+R148+R156+R161+R163+R169</f>
        <v>0</v>
      </c>
      <c r="S123" s="53"/>
      <c r="T123" s="123">
        <f>T124+T143+T148+T156+T161+T163+T169</f>
        <v>0</v>
      </c>
      <c r="AT123" s="17" t="s">
        <v>75</v>
      </c>
      <c r="AU123" s="17" t="s">
        <v>234</v>
      </c>
      <c r="BK123" s="124">
        <f>BK124+BK143+BK148+BK156+BK161+BK163+BK169</f>
        <v>0</v>
      </c>
    </row>
    <row r="124" spans="2:65" s="11" customFormat="1" ht="25.9" customHeight="1" x14ac:dyDescent="0.2">
      <c r="B124" s="125"/>
      <c r="D124" s="126" t="s">
        <v>75</v>
      </c>
      <c r="E124" s="127" t="s">
        <v>83</v>
      </c>
      <c r="F124" s="127" t="s">
        <v>4216</v>
      </c>
      <c r="I124" s="128"/>
      <c r="J124" s="129">
        <f>BK124</f>
        <v>0</v>
      </c>
      <c r="L124" s="125"/>
      <c r="M124" s="130"/>
      <c r="P124" s="131">
        <f>SUM(P125:P142)</f>
        <v>0</v>
      </c>
      <c r="R124" s="131">
        <f>SUM(R125:R142)</f>
        <v>0</v>
      </c>
      <c r="T124" s="132">
        <f>SUM(T125:T142)</f>
        <v>0</v>
      </c>
      <c r="AR124" s="126" t="s">
        <v>83</v>
      </c>
      <c r="AT124" s="133" t="s">
        <v>75</v>
      </c>
      <c r="AU124" s="133" t="s">
        <v>76</v>
      </c>
      <c r="AY124" s="126" t="s">
        <v>282</v>
      </c>
      <c r="BK124" s="134">
        <f>SUM(BK125:BK142)</f>
        <v>0</v>
      </c>
    </row>
    <row r="125" spans="2:65" s="1" customFormat="1" ht="21.75" customHeight="1" x14ac:dyDescent="0.2">
      <c r="B125" s="32"/>
      <c r="C125" s="137" t="s">
        <v>83</v>
      </c>
      <c r="D125" s="137" t="s">
        <v>284</v>
      </c>
      <c r="E125" s="138" t="s">
        <v>4669</v>
      </c>
      <c r="F125" s="139" t="s">
        <v>4670</v>
      </c>
      <c r="G125" s="140" t="s">
        <v>295</v>
      </c>
      <c r="H125" s="141">
        <v>6.9</v>
      </c>
      <c r="I125" s="142"/>
      <c r="J125" s="143">
        <f t="shared" ref="J125:J134" si="0">ROUND(I125*H125,2)</f>
        <v>0</v>
      </c>
      <c r="K125" s="144"/>
      <c r="L125" s="32"/>
      <c r="M125" s="145" t="s">
        <v>1</v>
      </c>
      <c r="N125" s="146" t="s">
        <v>41</v>
      </c>
      <c r="P125" s="147">
        <f t="shared" ref="P125:P134" si="1">O125*H125</f>
        <v>0</v>
      </c>
      <c r="Q125" s="147">
        <v>0</v>
      </c>
      <c r="R125" s="147">
        <f t="shared" ref="R125:R134" si="2">Q125*H125</f>
        <v>0</v>
      </c>
      <c r="S125" s="147">
        <v>0</v>
      </c>
      <c r="T125" s="148">
        <f t="shared" ref="T125:T134" si="3">S125*H125</f>
        <v>0</v>
      </c>
      <c r="AR125" s="149" t="s">
        <v>288</v>
      </c>
      <c r="AT125" s="149" t="s">
        <v>284</v>
      </c>
      <c r="AU125" s="149" t="s">
        <v>83</v>
      </c>
      <c r="AY125" s="17" t="s">
        <v>282</v>
      </c>
      <c r="BE125" s="150">
        <f t="shared" ref="BE125:BE134" si="4">IF(N125="základní",J125,0)</f>
        <v>0</v>
      </c>
      <c r="BF125" s="150">
        <f t="shared" ref="BF125:BF134" si="5">IF(N125="snížená",J125,0)</f>
        <v>0</v>
      </c>
      <c r="BG125" s="150">
        <f t="shared" ref="BG125:BG134" si="6">IF(N125="zákl. přenesená",J125,0)</f>
        <v>0</v>
      </c>
      <c r="BH125" s="150">
        <f t="shared" ref="BH125:BH134" si="7">IF(N125="sníž. přenesená",J125,0)</f>
        <v>0</v>
      </c>
      <c r="BI125" s="150">
        <f t="shared" ref="BI125:BI134" si="8">IF(N125="nulová",J125,0)</f>
        <v>0</v>
      </c>
      <c r="BJ125" s="17" t="s">
        <v>83</v>
      </c>
      <c r="BK125" s="150">
        <f t="shared" ref="BK125:BK134" si="9">ROUND(I125*H125,2)</f>
        <v>0</v>
      </c>
      <c r="BL125" s="17" t="s">
        <v>288</v>
      </c>
      <c r="BM125" s="149" t="s">
        <v>85</v>
      </c>
    </row>
    <row r="126" spans="2:65" s="1" customFormat="1" ht="16.5" customHeight="1" x14ac:dyDescent="0.2">
      <c r="B126" s="32"/>
      <c r="C126" s="137" t="s">
        <v>85</v>
      </c>
      <c r="D126" s="137" t="s">
        <v>284</v>
      </c>
      <c r="E126" s="138" t="s">
        <v>4569</v>
      </c>
      <c r="F126" s="139" t="s">
        <v>4570</v>
      </c>
      <c r="G126" s="140" t="s">
        <v>287</v>
      </c>
      <c r="H126" s="141">
        <v>15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288</v>
      </c>
      <c r="AT126" s="149" t="s">
        <v>284</v>
      </c>
      <c r="AU126" s="149" t="s">
        <v>83</v>
      </c>
      <c r="AY126" s="17" t="s">
        <v>282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288</v>
      </c>
      <c r="BM126" s="149" t="s">
        <v>288</v>
      </c>
    </row>
    <row r="127" spans="2:65" s="1" customFormat="1" ht="16.5" customHeight="1" x14ac:dyDescent="0.2">
      <c r="B127" s="32"/>
      <c r="C127" s="137" t="s">
        <v>105</v>
      </c>
      <c r="D127" s="137" t="s">
        <v>284</v>
      </c>
      <c r="E127" s="138" t="s">
        <v>4219</v>
      </c>
      <c r="F127" s="139" t="s">
        <v>4220</v>
      </c>
      <c r="G127" s="140" t="s">
        <v>295</v>
      </c>
      <c r="H127" s="141">
        <v>1.5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288</v>
      </c>
      <c r="AT127" s="149" t="s">
        <v>284</v>
      </c>
      <c r="AU127" s="149" t="s">
        <v>83</v>
      </c>
      <c r="AY127" s="17" t="s">
        <v>282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288</v>
      </c>
      <c r="BM127" s="149" t="s">
        <v>338</v>
      </c>
    </row>
    <row r="128" spans="2:65" s="1" customFormat="1" ht="16.5" customHeight="1" x14ac:dyDescent="0.2">
      <c r="B128" s="32"/>
      <c r="C128" s="137" t="s">
        <v>288</v>
      </c>
      <c r="D128" s="137" t="s">
        <v>284</v>
      </c>
      <c r="E128" s="138" t="s">
        <v>4221</v>
      </c>
      <c r="F128" s="139" t="s">
        <v>4222</v>
      </c>
      <c r="G128" s="140" t="s">
        <v>295</v>
      </c>
      <c r="H128" s="141">
        <v>0.4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288</v>
      </c>
      <c r="AT128" s="149" t="s">
        <v>284</v>
      </c>
      <c r="AU128" s="149" t="s">
        <v>83</v>
      </c>
      <c r="AY128" s="17" t="s">
        <v>282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288</v>
      </c>
      <c r="BM128" s="149" t="s">
        <v>350</v>
      </c>
    </row>
    <row r="129" spans="2:65" s="1" customFormat="1" ht="16.5" customHeight="1" x14ac:dyDescent="0.2">
      <c r="B129" s="32"/>
      <c r="C129" s="137" t="s">
        <v>330</v>
      </c>
      <c r="D129" s="137" t="s">
        <v>284</v>
      </c>
      <c r="E129" s="138" t="s">
        <v>4571</v>
      </c>
      <c r="F129" s="139" t="s">
        <v>4572</v>
      </c>
      <c r="G129" s="140" t="s">
        <v>295</v>
      </c>
      <c r="H129" s="141">
        <v>5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288</v>
      </c>
      <c r="AT129" s="149" t="s">
        <v>284</v>
      </c>
      <c r="AU129" s="149" t="s">
        <v>83</v>
      </c>
      <c r="AY129" s="17" t="s">
        <v>282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288</v>
      </c>
      <c r="BM129" s="149" t="s">
        <v>361</v>
      </c>
    </row>
    <row r="130" spans="2:65" s="1" customFormat="1" ht="16.5" customHeight="1" x14ac:dyDescent="0.2">
      <c r="B130" s="32"/>
      <c r="C130" s="137" t="s">
        <v>338</v>
      </c>
      <c r="D130" s="137" t="s">
        <v>284</v>
      </c>
      <c r="E130" s="138" t="s">
        <v>4671</v>
      </c>
      <c r="F130" s="139" t="s">
        <v>4672</v>
      </c>
      <c r="G130" s="140" t="s">
        <v>295</v>
      </c>
      <c r="H130" s="141">
        <v>20.5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288</v>
      </c>
      <c r="AT130" s="149" t="s">
        <v>284</v>
      </c>
      <c r="AU130" s="149" t="s">
        <v>83</v>
      </c>
      <c r="AY130" s="17" t="s">
        <v>282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288</v>
      </c>
      <c r="BM130" s="149" t="s">
        <v>188</v>
      </c>
    </row>
    <row r="131" spans="2:65" s="1" customFormat="1" ht="16.5" customHeight="1" x14ac:dyDescent="0.2">
      <c r="B131" s="32"/>
      <c r="C131" s="137" t="s">
        <v>343</v>
      </c>
      <c r="D131" s="137" t="s">
        <v>284</v>
      </c>
      <c r="E131" s="138" t="s">
        <v>4577</v>
      </c>
      <c r="F131" s="139" t="s">
        <v>4578</v>
      </c>
      <c r="G131" s="140" t="s">
        <v>287</v>
      </c>
      <c r="H131" s="141">
        <v>27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288</v>
      </c>
      <c r="AT131" s="149" t="s">
        <v>284</v>
      </c>
      <c r="AU131" s="149" t="s">
        <v>83</v>
      </c>
      <c r="AY131" s="17" t="s">
        <v>282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288</v>
      </c>
      <c r="BM131" s="149" t="s">
        <v>194</v>
      </c>
    </row>
    <row r="132" spans="2:65" s="1" customFormat="1" ht="16.5" customHeight="1" x14ac:dyDescent="0.2">
      <c r="B132" s="32"/>
      <c r="C132" s="137" t="s">
        <v>350</v>
      </c>
      <c r="D132" s="137" t="s">
        <v>284</v>
      </c>
      <c r="E132" s="138" t="s">
        <v>4673</v>
      </c>
      <c r="F132" s="139" t="s">
        <v>4674</v>
      </c>
      <c r="G132" s="140" t="s">
        <v>295</v>
      </c>
      <c r="H132" s="141">
        <v>0.25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288</v>
      </c>
      <c r="AT132" s="149" t="s">
        <v>284</v>
      </c>
      <c r="AU132" s="149" t="s">
        <v>83</v>
      </c>
      <c r="AY132" s="17" t="s">
        <v>282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288</v>
      </c>
      <c r="BM132" s="149" t="s">
        <v>199</v>
      </c>
    </row>
    <row r="133" spans="2:65" s="1" customFormat="1" ht="16.5" customHeight="1" x14ac:dyDescent="0.2">
      <c r="B133" s="32"/>
      <c r="C133" s="137" t="s">
        <v>356</v>
      </c>
      <c r="D133" s="137" t="s">
        <v>284</v>
      </c>
      <c r="E133" s="138" t="s">
        <v>4585</v>
      </c>
      <c r="F133" s="139" t="s">
        <v>4586</v>
      </c>
      <c r="G133" s="140" t="s">
        <v>295</v>
      </c>
      <c r="H133" s="141">
        <v>14.3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288</v>
      </c>
      <c r="AT133" s="149" t="s">
        <v>284</v>
      </c>
      <c r="AU133" s="149" t="s">
        <v>83</v>
      </c>
      <c r="AY133" s="17" t="s">
        <v>282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288</v>
      </c>
      <c r="BM133" s="149" t="s">
        <v>205</v>
      </c>
    </row>
    <row r="134" spans="2:65" s="1" customFormat="1" ht="37.9" customHeight="1" x14ac:dyDescent="0.2">
      <c r="B134" s="32"/>
      <c r="C134" s="137" t="s">
        <v>361</v>
      </c>
      <c r="D134" s="137" t="s">
        <v>284</v>
      </c>
      <c r="E134" s="138" t="s">
        <v>351</v>
      </c>
      <c r="F134" s="139" t="s">
        <v>352</v>
      </c>
      <c r="G134" s="140" t="s">
        <v>295</v>
      </c>
      <c r="H134" s="141">
        <v>8.1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288</v>
      </c>
      <c r="AT134" s="149" t="s">
        <v>284</v>
      </c>
      <c r="AU134" s="149" t="s">
        <v>83</v>
      </c>
      <c r="AY134" s="17" t="s">
        <v>282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288</v>
      </c>
      <c r="BM134" s="149" t="s">
        <v>7398</v>
      </c>
    </row>
    <row r="135" spans="2:65" s="12" customFormat="1" x14ac:dyDescent="0.2">
      <c r="B135" s="151"/>
      <c r="D135" s="152" t="s">
        <v>290</v>
      </c>
      <c r="E135" s="153" t="s">
        <v>1</v>
      </c>
      <c r="F135" s="154" t="s">
        <v>7399</v>
      </c>
      <c r="H135" s="155">
        <v>27.4</v>
      </c>
      <c r="I135" s="156"/>
      <c r="L135" s="151"/>
      <c r="M135" s="157"/>
      <c r="T135" s="158"/>
      <c r="AT135" s="153" t="s">
        <v>290</v>
      </c>
      <c r="AU135" s="153" t="s">
        <v>83</v>
      </c>
      <c r="AV135" s="12" t="s">
        <v>85</v>
      </c>
      <c r="AW135" s="12" t="s">
        <v>32</v>
      </c>
      <c r="AX135" s="12" t="s">
        <v>76</v>
      </c>
      <c r="AY135" s="153" t="s">
        <v>282</v>
      </c>
    </row>
    <row r="136" spans="2:65" s="12" customFormat="1" x14ac:dyDescent="0.2">
      <c r="B136" s="151"/>
      <c r="D136" s="152" t="s">
        <v>290</v>
      </c>
      <c r="E136" s="153" t="s">
        <v>1</v>
      </c>
      <c r="F136" s="154" t="s">
        <v>7400</v>
      </c>
      <c r="H136" s="155">
        <v>-19.3</v>
      </c>
      <c r="I136" s="156"/>
      <c r="L136" s="151"/>
      <c r="M136" s="157"/>
      <c r="T136" s="158"/>
      <c r="AT136" s="153" t="s">
        <v>290</v>
      </c>
      <c r="AU136" s="153" t="s">
        <v>83</v>
      </c>
      <c r="AV136" s="12" t="s">
        <v>85</v>
      </c>
      <c r="AW136" s="12" t="s">
        <v>32</v>
      </c>
      <c r="AX136" s="12" t="s">
        <v>76</v>
      </c>
      <c r="AY136" s="153" t="s">
        <v>282</v>
      </c>
    </row>
    <row r="137" spans="2:65" s="13" customFormat="1" x14ac:dyDescent="0.2">
      <c r="B137" s="159"/>
      <c r="D137" s="152" t="s">
        <v>290</v>
      </c>
      <c r="E137" s="160" t="s">
        <v>1</v>
      </c>
      <c r="F137" s="161" t="s">
        <v>292</v>
      </c>
      <c r="H137" s="162">
        <v>8.0999999999999979</v>
      </c>
      <c r="I137" s="163"/>
      <c r="L137" s="159"/>
      <c r="M137" s="164"/>
      <c r="T137" s="165"/>
      <c r="AT137" s="160" t="s">
        <v>290</v>
      </c>
      <c r="AU137" s="160" t="s">
        <v>83</v>
      </c>
      <c r="AV137" s="13" t="s">
        <v>288</v>
      </c>
      <c r="AW137" s="13" t="s">
        <v>32</v>
      </c>
      <c r="AX137" s="13" t="s">
        <v>83</v>
      </c>
      <c r="AY137" s="160" t="s">
        <v>282</v>
      </c>
    </row>
    <row r="138" spans="2:65" s="1" customFormat="1" ht="37.9" customHeight="1" x14ac:dyDescent="0.2">
      <c r="B138" s="32"/>
      <c r="C138" s="137" t="s">
        <v>185</v>
      </c>
      <c r="D138" s="137" t="s">
        <v>284</v>
      </c>
      <c r="E138" s="138" t="s">
        <v>357</v>
      </c>
      <c r="F138" s="139" t="s">
        <v>358</v>
      </c>
      <c r="G138" s="140" t="s">
        <v>295</v>
      </c>
      <c r="H138" s="141">
        <v>243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288</v>
      </c>
      <c r="AT138" s="149" t="s">
        <v>284</v>
      </c>
      <c r="AU138" s="149" t="s">
        <v>83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7401</v>
      </c>
    </row>
    <row r="139" spans="2:65" s="12" customFormat="1" x14ac:dyDescent="0.2">
      <c r="B139" s="151"/>
      <c r="D139" s="152" t="s">
        <v>290</v>
      </c>
      <c r="F139" s="154" t="s">
        <v>7402</v>
      </c>
      <c r="H139" s="155">
        <v>243</v>
      </c>
      <c r="I139" s="156"/>
      <c r="L139" s="151"/>
      <c r="M139" s="157"/>
      <c r="T139" s="158"/>
      <c r="AT139" s="153" t="s">
        <v>290</v>
      </c>
      <c r="AU139" s="153" t="s">
        <v>83</v>
      </c>
      <c r="AV139" s="12" t="s">
        <v>85</v>
      </c>
      <c r="AW139" s="12" t="s">
        <v>4</v>
      </c>
      <c r="AX139" s="12" t="s">
        <v>83</v>
      </c>
      <c r="AY139" s="153" t="s">
        <v>282</v>
      </c>
    </row>
    <row r="140" spans="2:65" s="1" customFormat="1" ht="24.2" customHeight="1" x14ac:dyDescent="0.2">
      <c r="B140" s="32"/>
      <c r="C140" s="137" t="s">
        <v>188</v>
      </c>
      <c r="D140" s="137" t="s">
        <v>284</v>
      </c>
      <c r="E140" s="138" t="s">
        <v>4229</v>
      </c>
      <c r="F140" s="139" t="s">
        <v>4230</v>
      </c>
      <c r="G140" s="140" t="s">
        <v>376</v>
      </c>
      <c r="H140" s="141">
        <v>13.526999999999999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288</v>
      </c>
      <c r="AT140" s="149" t="s">
        <v>284</v>
      </c>
      <c r="AU140" s="149" t="s">
        <v>83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7403</v>
      </c>
    </row>
    <row r="141" spans="2:65" s="12" customFormat="1" x14ac:dyDescent="0.2">
      <c r="B141" s="151"/>
      <c r="D141" s="152" t="s">
        <v>290</v>
      </c>
      <c r="F141" s="154" t="s">
        <v>7404</v>
      </c>
      <c r="H141" s="155">
        <v>13.526999999999999</v>
      </c>
      <c r="I141" s="156"/>
      <c r="L141" s="151"/>
      <c r="M141" s="157"/>
      <c r="T141" s="158"/>
      <c r="AT141" s="153" t="s">
        <v>290</v>
      </c>
      <c r="AU141" s="153" t="s">
        <v>83</v>
      </c>
      <c r="AV141" s="12" t="s">
        <v>85</v>
      </c>
      <c r="AW141" s="12" t="s">
        <v>4</v>
      </c>
      <c r="AX141" s="12" t="s">
        <v>83</v>
      </c>
      <c r="AY141" s="153" t="s">
        <v>282</v>
      </c>
    </row>
    <row r="142" spans="2:65" s="1" customFormat="1" ht="16.5" customHeight="1" x14ac:dyDescent="0.2">
      <c r="B142" s="32"/>
      <c r="C142" s="137" t="s">
        <v>191</v>
      </c>
      <c r="D142" s="137" t="s">
        <v>284</v>
      </c>
      <c r="E142" s="138" t="s">
        <v>379</v>
      </c>
      <c r="F142" s="139" t="s">
        <v>380</v>
      </c>
      <c r="G142" s="140" t="s">
        <v>295</v>
      </c>
      <c r="H142" s="141">
        <v>8.1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288</v>
      </c>
      <c r="AT142" s="149" t="s">
        <v>284</v>
      </c>
      <c r="AU142" s="149" t="s">
        <v>83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288</v>
      </c>
      <c r="BM142" s="149" t="s">
        <v>7405</v>
      </c>
    </row>
    <row r="143" spans="2:65" s="11" customFormat="1" ht="25.9" customHeight="1" x14ac:dyDescent="0.2">
      <c r="B143" s="125"/>
      <c r="D143" s="126" t="s">
        <v>75</v>
      </c>
      <c r="E143" s="127" t="s">
        <v>85</v>
      </c>
      <c r="F143" s="127" t="s">
        <v>4621</v>
      </c>
      <c r="I143" s="128"/>
      <c r="J143" s="129">
        <f>BK143</f>
        <v>0</v>
      </c>
      <c r="L143" s="125"/>
      <c r="M143" s="130"/>
      <c r="P143" s="131">
        <f>SUM(P144:P147)</f>
        <v>0</v>
      </c>
      <c r="R143" s="131">
        <f>SUM(R144:R147)</f>
        <v>0</v>
      </c>
      <c r="T143" s="132">
        <f>SUM(T144:T147)</f>
        <v>0</v>
      </c>
      <c r="AR143" s="126" t="s">
        <v>83</v>
      </c>
      <c r="AT143" s="133" t="s">
        <v>75</v>
      </c>
      <c r="AU143" s="133" t="s">
        <v>76</v>
      </c>
      <c r="AY143" s="126" t="s">
        <v>282</v>
      </c>
      <c r="BK143" s="134">
        <f>SUM(BK144:BK147)</f>
        <v>0</v>
      </c>
    </row>
    <row r="144" spans="2:65" s="1" customFormat="1" ht="16.5" customHeight="1" x14ac:dyDescent="0.2">
      <c r="B144" s="32"/>
      <c r="C144" s="137" t="s">
        <v>194</v>
      </c>
      <c r="D144" s="137" t="s">
        <v>284</v>
      </c>
      <c r="E144" s="138" t="s">
        <v>4683</v>
      </c>
      <c r="F144" s="139" t="s">
        <v>4684</v>
      </c>
      <c r="G144" s="140" t="s">
        <v>471</v>
      </c>
      <c r="H144" s="141">
        <v>5.3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288</v>
      </c>
      <c r="AT144" s="149" t="s">
        <v>284</v>
      </c>
      <c r="AU144" s="149" t="s">
        <v>83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288</v>
      </c>
      <c r="BM144" s="149" t="s">
        <v>222</v>
      </c>
    </row>
    <row r="145" spans="2:65" s="1" customFormat="1" ht="16.5" customHeight="1" x14ac:dyDescent="0.2">
      <c r="B145" s="32"/>
      <c r="C145" s="137" t="s">
        <v>8</v>
      </c>
      <c r="D145" s="137" t="s">
        <v>284</v>
      </c>
      <c r="E145" s="138" t="s">
        <v>4624</v>
      </c>
      <c r="F145" s="139" t="s">
        <v>4625</v>
      </c>
      <c r="G145" s="140" t="s">
        <v>471</v>
      </c>
      <c r="H145" s="141">
        <v>5.3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288</v>
      </c>
      <c r="AT145" s="149" t="s">
        <v>284</v>
      </c>
      <c r="AU145" s="149" t="s">
        <v>83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288</v>
      </c>
      <c r="BM145" s="149" t="s">
        <v>453</v>
      </c>
    </row>
    <row r="146" spans="2:65" s="1" customFormat="1" ht="16.5" customHeight="1" x14ac:dyDescent="0.2">
      <c r="B146" s="32"/>
      <c r="C146" s="137" t="s">
        <v>199</v>
      </c>
      <c r="D146" s="137" t="s">
        <v>284</v>
      </c>
      <c r="E146" s="138" t="s">
        <v>7406</v>
      </c>
      <c r="F146" s="139" t="s">
        <v>7407</v>
      </c>
      <c r="G146" s="140" t="s">
        <v>471</v>
      </c>
      <c r="H146" s="141">
        <v>5.3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83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463</v>
      </c>
    </row>
    <row r="147" spans="2:65" s="1" customFormat="1" ht="16.5" customHeight="1" x14ac:dyDescent="0.2">
      <c r="B147" s="32"/>
      <c r="C147" s="137" t="s">
        <v>202</v>
      </c>
      <c r="D147" s="137" t="s">
        <v>284</v>
      </c>
      <c r="E147" s="138" t="s">
        <v>7408</v>
      </c>
      <c r="F147" s="139" t="s">
        <v>7409</v>
      </c>
      <c r="G147" s="140" t="s">
        <v>3565</v>
      </c>
      <c r="H147" s="141">
        <v>1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288</v>
      </c>
      <c r="AT147" s="149" t="s">
        <v>284</v>
      </c>
      <c r="AU147" s="149" t="s">
        <v>83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288</v>
      </c>
      <c r="BM147" s="149" t="s">
        <v>476</v>
      </c>
    </row>
    <row r="148" spans="2:65" s="11" customFormat="1" ht="25.9" customHeight="1" x14ac:dyDescent="0.2">
      <c r="B148" s="125"/>
      <c r="D148" s="126" t="s">
        <v>75</v>
      </c>
      <c r="E148" s="127" t="s">
        <v>105</v>
      </c>
      <c r="F148" s="127" t="s">
        <v>7410</v>
      </c>
      <c r="I148" s="128"/>
      <c r="J148" s="129">
        <f>BK148</f>
        <v>0</v>
      </c>
      <c r="L148" s="125"/>
      <c r="M148" s="130"/>
      <c r="P148" s="131">
        <f>SUM(P149:P155)</f>
        <v>0</v>
      </c>
      <c r="R148" s="131">
        <f>SUM(R149:R155)</f>
        <v>0</v>
      </c>
      <c r="T148" s="132">
        <f>SUM(T149:T155)</f>
        <v>0</v>
      </c>
      <c r="AR148" s="126" t="s">
        <v>83</v>
      </c>
      <c r="AT148" s="133" t="s">
        <v>75</v>
      </c>
      <c r="AU148" s="133" t="s">
        <v>76</v>
      </c>
      <c r="AY148" s="126" t="s">
        <v>282</v>
      </c>
      <c r="BK148" s="134">
        <f>SUM(BK149:BK155)</f>
        <v>0</v>
      </c>
    </row>
    <row r="149" spans="2:65" s="1" customFormat="1" ht="37.9" customHeight="1" x14ac:dyDescent="0.2">
      <c r="B149" s="32"/>
      <c r="C149" s="137" t="s">
        <v>205</v>
      </c>
      <c r="D149" s="137" t="s">
        <v>284</v>
      </c>
      <c r="E149" s="138" t="s">
        <v>7411</v>
      </c>
      <c r="F149" s="139" t="s">
        <v>7412</v>
      </c>
      <c r="G149" s="140" t="s">
        <v>3565</v>
      </c>
      <c r="H149" s="141">
        <v>1</v>
      </c>
      <c r="I149" s="142"/>
      <c r="J149" s="143">
        <f t="shared" ref="J149:J155" si="10">ROUND(I149*H149,2)</f>
        <v>0</v>
      </c>
      <c r="K149" s="144"/>
      <c r="L149" s="32"/>
      <c r="M149" s="145" t="s">
        <v>1</v>
      </c>
      <c r="N149" s="146" t="s">
        <v>41</v>
      </c>
      <c r="P149" s="147">
        <f t="shared" ref="P149:P155" si="11">O149*H149</f>
        <v>0</v>
      </c>
      <c r="Q149" s="147">
        <v>0</v>
      </c>
      <c r="R149" s="147">
        <f t="shared" ref="R149:R155" si="12">Q149*H149</f>
        <v>0</v>
      </c>
      <c r="S149" s="147">
        <v>0</v>
      </c>
      <c r="T149" s="148">
        <f t="shared" ref="T149:T155" si="13">S149*H149</f>
        <v>0</v>
      </c>
      <c r="AR149" s="149" t="s">
        <v>288</v>
      </c>
      <c r="AT149" s="149" t="s">
        <v>284</v>
      </c>
      <c r="AU149" s="149" t="s">
        <v>83</v>
      </c>
      <c r="AY149" s="17" t="s">
        <v>282</v>
      </c>
      <c r="BE149" s="150">
        <f t="shared" ref="BE149:BE155" si="14">IF(N149="základní",J149,0)</f>
        <v>0</v>
      </c>
      <c r="BF149" s="150">
        <f t="shared" ref="BF149:BF155" si="15">IF(N149="snížená",J149,0)</f>
        <v>0</v>
      </c>
      <c r="BG149" s="150">
        <f t="shared" ref="BG149:BG155" si="16">IF(N149="zákl. přenesená",J149,0)</f>
        <v>0</v>
      </c>
      <c r="BH149" s="150">
        <f t="shared" ref="BH149:BH155" si="17">IF(N149="sníž. přenesená",J149,0)</f>
        <v>0</v>
      </c>
      <c r="BI149" s="150">
        <f t="shared" ref="BI149:BI155" si="18">IF(N149="nulová",J149,0)</f>
        <v>0</v>
      </c>
      <c r="BJ149" s="17" t="s">
        <v>83</v>
      </c>
      <c r="BK149" s="150">
        <f t="shared" ref="BK149:BK155" si="19">ROUND(I149*H149,2)</f>
        <v>0</v>
      </c>
      <c r="BL149" s="17" t="s">
        <v>288</v>
      </c>
      <c r="BM149" s="149" t="s">
        <v>487</v>
      </c>
    </row>
    <row r="150" spans="2:65" s="1" customFormat="1" ht="16.5" customHeight="1" x14ac:dyDescent="0.2">
      <c r="B150" s="32"/>
      <c r="C150" s="137" t="s">
        <v>416</v>
      </c>
      <c r="D150" s="137" t="s">
        <v>284</v>
      </c>
      <c r="E150" s="138" t="s">
        <v>7413</v>
      </c>
      <c r="F150" s="139" t="s">
        <v>7414</v>
      </c>
      <c r="G150" s="140" t="s">
        <v>2246</v>
      </c>
      <c r="H150" s="141">
        <v>1</v>
      </c>
      <c r="I150" s="142"/>
      <c r="J150" s="143">
        <f t="shared" si="10"/>
        <v>0</v>
      </c>
      <c r="K150" s="144"/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288</v>
      </c>
      <c r="AT150" s="149" t="s">
        <v>284</v>
      </c>
      <c r="AU150" s="149" t="s">
        <v>83</v>
      </c>
      <c r="AY150" s="17" t="s">
        <v>282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288</v>
      </c>
      <c r="BM150" s="149" t="s">
        <v>498</v>
      </c>
    </row>
    <row r="151" spans="2:65" s="1" customFormat="1" ht="16.5" customHeight="1" x14ac:dyDescent="0.2">
      <c r="B151" s="32"/>
      <c r="C151" s="137" t="s">
        <v>208</v>
      </c>
      <c r="D151" s="137" t="s">
        <v>284</v>
      </c>
      <c r="E151" s="138" t="s">
        <v>7415</v>
      </c>
      <c r="F151" s="139" t="s">
        <v>7416</v>
      </c>
      <c r="G151" s="140" t="s">
        <v>2246</v>
      </c>
      <c r="H151" s="141">
        <v>2</v>
      </c>
      <c r="I151" s="142"/>
      <c r="J151" s="143">
        <f t="shared" si="10"/>
        <v>0</v>
      </c>
      <c r="K151" s="144"/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288</v>
      </c>
      <c r="AT151" s="149" t="s">
        <v>284</v>
      </c>
      <c r="AU151" s="149" t="s">
        <v>83</v>
      </c>
      <c r="AY151" s="17" t="s">
        <v>282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288</v>
      </c>
      <c r="BM151" s="149" t="s">
        <v>508</v>
      </c>
    </row>
    <row r="152" spans="2:65" s="1" customFormat="1" ht="16.5" customHeight="1" x14ac:dyDescent="0.2">
      <c r="B152" s="32"/>
      <c r="C152" s="137" t="s">
        <v>7</v>
      </c>
      <c r="D152" s="137" t="s">
        <v>284</v>
      </c>
      <c r="E152" s="138" t="s">
        <v>7417</v>
      </c>
      <c r="F152" s="139" t="s">
        <v>7418</v>
      </c>
      <c r="G152" s="140" t="s">
        <v>2246</v>
      </c>
      <c r="H152" s="141">
        <v>1</v>
      </c>
      <c r="I152" s="142"/>
      <c r="J152" s="143">
        <f t="shared" si="10"/>
        <v>0</v>
      </c>
      <c r="K152" s="144"/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288</v>
      </c>
      <c r="AT152" s="149" t="s">
        <v>284</v>
      </c>
      <c r="AU152" s="149" t="s">
        <v>83</v>
      </c>
      <c r="AY152" s="17" t="s">
        <v>282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288</v>
      </c>
      <c r="BM152" s="149" t="s">
        <v>518</v>
      </c>
    </row>
    <row r="153" spans="2:65" s="1" customFormat="1" ht="16.5" customHeight="1" x14ac:dyDescent="0.2">
      <c r="B153" s="32"/>
      <c r="C153" s="137" t="s">
        <v>222</v>
      </c>
      <c r="D153" s="137" t="s">
        <v>284</v>
      </c>
      <c r="E153" s="138" t="s">
        <v>7419</v>
      </c>
      <c r="F153" s="139" t="s">
        <v>7420</v>
      </c>
      <c r="G153" s="140" t="s">
        <v>2246</v>
      </c>
      <c r="H153" s="141">
        <v>1</v>
      </c>
      <c r="I153" s="142"/>
      <c r="J153" s="143">
        <f t="shared" si="10"/>
        <v>0</v>
      </c>
      <c r="K153" s="144"/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288</v>
      </c>
      <c r="AT153" s="149" t="s">
        <v>284</v>
      </c>
      <c r="AU153" s="149" t="s">
        <v>83</v>
      </c>
      <c r="AY153" s="17" t="s">
        <v>282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288</v>
      </c>
      <c r="BM153" s="149" t="s">
        <v>528</v>
      </c>
    </row>
    <row r="154" spans="2:65" s="1" customFormat="1" ht="16.5" customHeight="1" x14ac:dyDescent="0.2">
      <c r="B154" s="32"/>
      <c r="C154" s="137" t="s">
        <v>447</v>
      </c>
      <c r="D154" s="137" t="s">
        <v>284</v>
      </c>
      <c r="E154" s="138" t="s">
        <v>7421</v>
      </c>
      <c r="F154" s="139" t="s">
        <v>7422</v>
      </c>
      <c r="G154" s="140" t="s">
        <v>3565</v>
      </c>
      <c r="H154" s="141">
        <v>1</v>
      </c>
      <c r="I154" s="142"/>
      <c r="J154" s="143">
        <f t="shared" si="10"/>
        <v>0</v>
      </c>
      <c r="K154" s="144"/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288</v>
      </c>
      <c r="AT154" s="149" t="s">
        <v>284</v>
      </c>
      <c r="AU154" s="149" t="s">
        <v>83</v>
      </c>
      <c r="AY154" s="17" t="s">
        <v>282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288</v>
      </c>
      <c r="BM154" s="149" t="s">
        <v>545</v>
      </c>
    </row>
    <row r="155" spans="2:65" s="1" customFormat="1" ht="16.5" customHeight="1" x14ac:dyDescent="0.2">
      <c r="B155" s="32"/>
      <c r="C155" s="137" t="s">
        <v>453</v>
      </c>
      <c r="D155" s="137" t="s">
        <v>284</v>
      </c>
      <c r="E155" s="138" t="s">
        <v>7423</v>
      </c>
      <c r="F155" s="139" t="s">
        <v>7424</v>
      </c>
      <c r="G155" s="140" t="s">
        <v>3565</v>
      </c>
      <c r="H155" s="141">
        <v>1</v>
      </c>
      <c r="I155" s="142"/>
      <c r="J155" s="143">
        <f t="shared" si="10"/>
        <v>0</v>
      </c>
      <c r="K155" s="144"/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288</v>
      </c>
      <c r="AT155" s="149" t="s">
        <v>284</v>
      </c>
      <c r="AU155" s="149" t="s">
        <v>83</v>
      </c>
      <c r="AY155" s="17" t="s">
        <v>282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288</v>
      </c>
      <c r="BM155" s="149" t="s">
        <v>555</v>
      </c>
    </row>
    <row r="156" spans="2:65" s="11" customFormat="1" ht="25.9" customHeight="1" x14ac:dyDescent="0.2">
      <c r="B156" s="125"/>
      <c r="D156" s="126" t="s">
        <v>75</v>
      </c>
      <c r="E156" s="127" t="s">
        <v>288</v>
      </c>
      <c r="F156" s="127" t="s">
        <v>4341</v>
      </c>
      <c r="I156" s="128"/>
      <c r="J156" s="129">
        <f>BK156</f>
        <v>0</v>
      </c>
      <c r="L156" s="125"/>
      <c r="M156" s="130"/>
      <c r="P156" s="131">
        <f>SUM(P157:P160)</f>
        <v>0</v>
      </c>
      <c r="R156" s="131">
        <f>SUM(R157:R160)</f>
        <v>0</v>
      </c>
      <c r="T156" s="132">
        <f>SUM(T157:T160)</f>
        <v>0</v>
      </c>
      <c r="AR156" s="126" t="s">
        <v>83</v>
      </c>
      <c r="AT156" s="133" t="s">
        <v>75</v>
      </c>
      <c r="AU156" s="133" t="s">
        <v>76</v>
      </c>
      <c r="AY156" s="126" t="s">
        <v>282</v>
      </c>
      <c r="BK156" s="134">
        <f>SUM(BK157:BK160)</f>
        <v>0</v>
      </c>
    </row>
    <row r="157" spans="2:65" s="1" customFormat="1" ht="24.2" customHeight="1" x14ac:dyDescent="0.2">
      <c r="B157" s="32"/>
      <c r="C157" s="137" t="s">
        <v>459</v>
      </c>
      <c r="D157" s="137" t="s">
        <v>284</v>
      </c>
      <c r="E157" s="138" t="s">
        <v>7425</v>
      </c>
      <c r="F157" s="139" t="s">
        <v>7426</v>
      </c>
      <c r="G157" s="140" t="s">
        <v>3565</v>
      </c>
      <c r="H157" s="141">
        <v>1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288</v>
      </c>
      <c r="AT157" s="149" t="s">
        <v>284</v>
      </c>
      <c r="AU157" s="149" t="s">
        <v>83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288</v>
      </c>
      <c r="BM157" s="149" t="s">
        <v>566</v>
      </c>
    </row>
    <row r="158" spans="2:65" s="1" customFormat="1" ht="16.5" customHeight="1" x14ac:dyDescent="0.2">
      <c r="B158" s="32"/>
      <c r="C158" s="137" t="s">
        <v>463</v>
      </c>
      <c r="D158" s="137" t="s">
        <v>284</v>
      </c>
      <c r="E158" s="138" t="s">
        <v>7427</v>
      </c>
      <c r="F158" s="139" t="s">
        <v>7428</v>
      </c>
      <c r="G158" s="140" t="s">
        <v>2246</v>
      </c>
      <c r="H158" s="141">
        <v>1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288</v>
      </c>
      <c r="AT158" s="149" t="s">
        <v>284</v>
      </c>
      <c r="AU158" s="149" t="s">
        <v>83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288</v>
      </c>
      <c r="BM158" s="149" t="s">
        <v>580</v>
      </c>
    </row>
    <row r="159" spans="2:65" s="1" customFormat="1" ht="16.5" customHeight="1" x14ac:dyDescent="0.2">
      <c r="B159" s="32"/>
      <c r="C159" s="137" t="s">
        <v>468</v>
      </c>
      <c r="D159" s="137" t="s">
        <v>284</v>
      </c>
      <c r="E159" s="138" t="s">
        <v>7429</v>
      </c>
      <c r="F159" s="139" t="s">
        <v>7430</v>
      </c>
      <c r="G159" s="140" t="s">
        <v>2246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288</v>
      </c>
      <c r="AT159" s="149" t="s">
        <v>284</v>
      </c>
      <c r="AU159" s="149" t="s">
        <v>83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288</v>
      </c>
      <c r="BM159" s="149" t="s">
        <v>615</v>
      </c>
    </row>
    <row r="160" spans="2:65" s="1" customFormat="1" ht="16.5" customHeight="1" x14ac:dyDescent="0.2">
      <c r="B160" s="32"/>
      <c r="C160" s="137" t="s">
        <v>476</v>
      </c>
      <c r="D160" s="137" t="s">
        <v>284</v>
      </c>
      <c r="E160" s="138" t="s">
        <v>7431</v>
      </c>
      <c r="F160" s="139" t="s">
        <v>7432</v>
      </c>
      <c r="G160" s="140" t="s">
        <v>2246</v>
      </c>
      <c r="H160" s="141">
        <v>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288</v>
      </c>
      <c r="AT160" s="149" t="s">
        <v>284</v>
      </c>
      <c r="AU160" s="149" t="s">
        <v>83</v>
      </c>
      <c r="AY160" s="17" t="s">
        <v>282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288</v>
      </c>
      <c r="BM160" s="149" t="s">
        <v>623</v>
      </c>
    </row>
    <row r="161" spans="2:65" s="11" customFormat="1" ht="25.9" customHeight="1" x14ac:dyDescent="0.2">
      <c r="B161" s="125"/>
      <c r="D161" s="126" t="s">
        <v>75</v>
      </c>
      <c r="E161" s="127" t="s">
        <v>330</v>
      </c>
      <c r="F161" s="127" t="s">
        <v>4345</v>
      </c>
      <c r="I161" s="128"/>
      <c r="J161" s="129">
        <f>BK161</f>
        <v>0</v>
      </c>
      <c r="L161" s="125"/>
      <c r="M161" s="130"/>
      <c r="P161" s="131">
        <f>P162</f>
        <v>0</v>
      </c>
      <c r="R161" s="131">
        <f>R162</f>
        <v>0</v>
      </c>
      <c r="T161" s="132">
        <f>T162</f>
        <v>0</v>
      </c>
      <c r="AR161" s="126" t="s">
        <v>83</v>
      </c>
      <c r="AT161" s="133" t="s">
        <v>75</v>
      </c>
      <c r="AU161" s="133" t="s">
        <v>76</v>
      </c>
      <c r="AY161" s="126" t="s">
        <v>282</v>
      </c>
      <c r="BK161" s="134">
        <f>BK162</f>
        <v>0</v>
      </c>
    </row>
    <row r="162" spans="2:65" s="1" customFormat="1" ht="16.5" customHeight="1" x14ac:dyDescent="0.2">
      <c r="B162" s="32"/>
      <c r="C162" s="137" t="s">
        <v>482</v>
      </c>
      <c r="D162" s="137" t="s">
        <v>284</v>
      </c>
      <c r="E162" s="138" t="s">
        <v>4346</v>
      </c>
      <c r="F162" s="139" t="s">
        <v>4347</v>
      </c>
      <c r="G162" s="140" t="s">
        <v>3565</v>
      </c>
      <c r="H162" s="141">
        <v>1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288</v>
      </c>
      <c r="AT162" s="149" t="s">
        <v>284</v>
      </c>
      <c r="AU162" s="149" t="s">
        <v>83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288</v>
      </c>
      <c r="BM162" s="149" t="s">
        <v>631</v>
      </c>
    </row>
    <row r="163" spans="2:65" s="11" customFormat="1" ht="25.9" customHeight="1" x14ac:dyDescent="0.2">
      <c r="B163" s="125"/>
      <c r="D163" s="126" t="s">
        <v>75</v>
      </c>
      <c r="E163" s="127" t="s">
        <v>338</v>
      </c>
      <c r="F163" s="127" t="s">
        <v>4348</v>
      </c>
      <c r="I163" s="128"/>
      <c r="J163" s="129">
        <f>BK163</f>
        <v>0</v>
      </c>
      <c r="L163" s="125"/>
      <c r="M163" s="130"/>
      <c r="P163" s="131">
        <f>SUM(P164:P168)</f>
        <v>0</v>
      </c>
      <c r="R163" s="131">
        <f>SUM(R164:R168)</f>
        <v>0</v>
      </c>
      <c r="T163" s="132">
        <f>SUM(T164:T168)</f>
        <v>0</v>
      </c>
      <c r="AR163" s="126" t="s">
        <v>83</v>
      </c>
      <c r="AT163" s="133" t="s">
        <v>75</v>
      </c>
      <c r="AU163" s="133" t="s">
        <v>76</v>
      </c>
      <c r="AY163" s="126" t="s">
        <v>282</v>
      </c>
      <c r="BK163" s="134">
        <f>SUM(BK164:BK168)</f>
        <v>0</v>
      </c>
    </row>
    <row r="164" spans="2:65" s="1" customFormat="1" ht="16.5" customHeight="1" x14ac:dyDescent="0.2">
      <c r="B164" s="32"/>
      <c r="C164" s="137" t="s">
        <v>487</v>
      </c>
      <c r="D164" s="137" t="s">
        <v>284</v>
      </c>
      <c r="E164" s="138" t="s">
        <v>7387</v>
      </c>
      <c r="F164" s="139" t="s">
        <v>4350</v>
      </c>
      <c r="G164" s="140" t="s">
        <v>3565</v>
      </c>
      <c r="H164" s="141">
        <v>1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4344</v>
      </c>
      <c r="AT164" s="149" t="s">
        <v>284</v>
      </c>
      <c r="AU164" s="149" t="s">
        <v>83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4344</v>
      </c>
      <c r="BM164" s="149" t="s">
        <v>639</v>
      </c>
    </row>
    <row r="165" spans="2:65" s="1" customFormat="1" ht="16.5" customHeight="1" x14ac:dyDescent="0.2">
      <c r="B165" s="32"/>
      <c r="C165" s="137" t="s">
        <v>493</v>
      </c>
      <c r="D165" s="137" t="s">
        <v>284</v>
      </c>
      <c r="E165" s="138" t="s">
        <v>4351</v>
      </c>
      <c r="F165" s="139" t="s">
        <v>4352</v>
      </c>
      <c r="G165" s="140" t="s">
        <v>3565</v>
      </c>
      <c r="H165" s="141">
        <v>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4344</v>
      </c>
      <c r="AT165" s="149" t="s">
        <v>284</v>
      </c>
      <c r="AU165" s="149" t="s">
        <v>83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4344</v>
      </c>
      <c r="BM165" s="149" t="s">
        <v>647</v>
      </c>
    </row>
    <row r="166" spans="2:65" s="1" customFormat="1" ht="16.5" customHeight="1" x14ac:dyDescent="0.2">
      <c r="B166" s="32"/>
      <c r="C166" s="137" t="s">
        <v>498</v>
      </c>
      <c r="D166" s="137" t="s">
        <v>284</v>
      </c>
      <c r="E166" s="138" t="s">
        <v>4655</v>
      </c>
      <c r="F166" s="139" t="s">
        <v>4354</v>
      </c>
      <c r="G166" s="140" t="s">
        <v>3565</v>
      </c>
      <c r="H166" s="141">
        <v>1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4344</v>
      </c>
      <c r="AT166" s="149" t="s">
        <v>284</v>
      </c>
      <c r="AU166" s="149" t="s">
        <v>83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4344</v>
      </c>
      <c r="BM166" s="149" t="s">
        <v>655</v>
      </c>
    </row>
    <row r="167" spans="2:65" s="1" customFormat="1" ht="16.5" customHeight="1" x14ac:dyDescent="0.2">
      <c r="B167" s="32"/>
      <c r="C167" s="137" t="s">
        <v>503</v>
      </c>
      <c r="D167" s="137" t="s">
        <v>284</v>
      </c>
      <c r="E167" s="138" t="s">
        <v>4656</v>
      </c>
      <c r="F167" s="139" t="s">
        <v>4356</v>
      </c>
      <c r="G167" s="140" t="s">
        <v>3565</v>
      </c>
      <c r="H167" s="141">
        <v>1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4344</v>
      </c>
      <c r="AT167" s="149" t="s">
        <v>284</v>
      </c>
      <c r="AU167" s="149" t="s">
        <v>83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4344</v>
      </c>
      <c r="BM167" s="149" t="s">
        <v>663</v>
      </c>
    </row>
    <row r="168" spans="2:65" s="1" customFormat="1" ht="16.5" customHeight="1" x14ac:dyDescent="0.2">
      <c r="B168" s="32"/>
      <c r="C168" s="137" t="s">
        <v>508</v>
      </c>
      <c r="D168" s="137" t="s">
        <v>284</v>
      </c>
      <c r="E168" s="138" t="s">
        <v>4657</v>
      </c>
      <c r="F168" s="139" t="s">
        <v>4184</v>
      </c>
      <c r="G168" s="140" t="s">
        <v>3565</v>
      </c>
      <c r="H168" s="141">
        <v>1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4344</v>
      </c>
      <c r="AT168" s="149" t="s">
        <v>284</v>
      </c>
      <c r="AU168" s="149" t="s">
        <v>83</v>
      </c>
      <c r="AY168" s="17" t="s">
        <v>282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4344</v>
      </c>
      <c r="BM168" s="149" t="s">
        <v>671</v>
      </c>
    </row>
    <row r="169" spans="2:65" s="11" customFormat="1" ht="25.9" customHeight="1" x14ac:dyDescent="0.2">
      <c r="B169" s="125"/>
      <c r="D169" s="126" t="s">
        <v>75</v>
      </c>
      <c r="E169" s="127" t="s">
        <v>7433</v>
      </c>
      <c r="F169" s="127" t="s">
        <v>7433</v>
      </c>
      <c r="I169" s="128"/>
      <c r="J169" s="129">
        <f>BK169</f>
        <v>0</v>
      </c>
      <c r="L169" s="125"/>
      <c r="M169" s="130"/>
      <c r="P169" s="131">
        <f>SUM(P170:P173)</f>
        <v>0</v>
      </c>
      <c r="R169" s="131">
        <f>SUM(R170:R173)</f>
        <v>0</v>
      </c>
      <c r="T169" s="132">
        <f>SUM(T170:T173)</f>
        <v>0</v>
      </c>
      <c r="AR169" s="126" t="s">
        <v>83</v>
      </c>
      <c r="AT169" s="133" t="s">
        <v>75</v>
      </c>
      <c r="AU169" s="133" t="s">
        <v>76</v>
      </c>
      <c r="AY169" s="126" t="s">
        <v>282</v>
      </c>
      <c r="BK169" s="134">
        <f>SUM(BK170:BK173)</f>
        <v>0</v>
      </c>
    </row>
    <row r="170" spans="2:65" s="1" customFormat="1" ht="16.5" customHeight="1" x14ac:dyDescent="0.2">
      <c r="B170" s="32"/>
      <c r="C170" s="137" t="s">
        <v>513</v>
      </c>
      <c r="D170" s="137" t="s">
        <v>284</v>
      </c>
      <c r="E170" s="138" t="s">
        <v>4359</v>
      </c>
      <c r="F170" s="139" t="s">
        <v>4360</v>
      </c>
      <c r="G170" s="140" t="s">
        <v>1</v>
      </c>
      <c r="H170" s="141">
        <v>0</v>
      </c>
      <c r="I170" s="257"/>
      <c r="J170" s="143">
        <f>ROUND(I170*H170,2)</f>
        <v>0</v>
      </c>
      <c r="K170" s="144"/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4344</v>
      </c>
      <c r="AT170" s="149" t="s">
        <v>284</v>
      </c>
      <c r="AU170" s="149" t="s">
        <v>83</v>
      </c>
      <c r="AY170" s="17" t="s">
        <v>282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4344</v>
      </c>
      <c r="BM170" s="149" t="s">
        <v>7434</v>
      </c>
    </row>
    <row r="171" spans="2:65" s="1" customFormat="1" ht="78" x14ac:dyDescent="0.2">
      <c r="B171" s="32"/>
      <c r="D171" s="152" t="s">
        <v>3804</v>
      </c>
      <c r="F171" s="198" t="s">
        <v>4362</v>
      </c>
      <c r="I171" s="199"/>
      <c r="L171" s="32"/>
      <c r="M171" s="200"/>
      <c r="T171" s="56"/>
      <c r="AT171" s="17" t="s">
        <v>3804</v>
      </c>
      <c r="AU171" s="17" t="s">
        <v>83</v>
      </c>
    </row>
    <row r="172" spans="2:65" s="1" customFormat="1" ht="16.5" customHeight="1" x14ac:dyDescent="0.2">
      <c r="B172" s="32"/>
      <c r="C172" s="137" t="s">
        <v>518</v>
      </c>
      <c r="D172" s="137" t="s">
        <v>284</v>
      </c>
      <c r="E172" s="138" t="s">
        <v>4363</v>
      </c>
      <c r="F172" s="139" t="s">
        <v>4360</v>
      </c>
      <c r="G172" s="140" t="s">
        <v>1</v>
      </c>
      <c r="H172" s="141">
        <v>0</v>
      </c>
      <c r="I172" s="257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4344</v>
      </c>
      <c r="AT172" s="149" t="s">
        <v>284</v>
      </c>
      <c r="AU172" s="149" t="s">
        <v>83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4344</v>
      </c>
      <c r="BM172" s="149" t="s">
        <v>7435</v>
      </c>
    </row>
    <row r="173" spans="2:65" s="1" customFormat="1" ht="136.5" x14ac:dyDescent="0.2">
      <c r="B173" s="32"/>
      <c r="D173" s="152" t="s">
        <v>3804</v>
      </c>
      <c r="F173" s="198" t="s">
        <v>4365</v>
      </c>
      <c r="I173" s="199"/>
      <c r="L173" s="32"/>
      <c r="M173" s="201"/>
      <c r="N173" s="195"/>
      <c r="O173" s="195"/>
      <c r="P173" s="195"/>
      <c r="Q173" s="195"/>
      <c r="R173" s="195"/>
      <c r="S173" s="195"/>
      <c r="T173" s="202"/>
      <c r="AT173" s="17" t="s">
        <v>3804</v>
      </c>
      <c r="AU173" s="17" t="s">
        <v>83</v>
      </c>
    </row>
    <row r="174" spans="2:65" s="1" customFormat="1" ht="6.95" customHeight="1" x14ac:dyDescent="0.2"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2"/>
    </row>
  </sheetData>
  <sheetProtection algorithmName="SHA-512" hashValue="4kUYdK1PWkOh5bJbV2rzVl9k880V4OtM4M+iGfksoHfXRNTe4lIrCT3hcQ4TFRDInRj/GWtGhvble4/yo3ueSQ==" saltValue="yOE5o/oiVfY4IfBjMJsSL+j0uzfX9j9Y6jLYjLKIR8fSMK9rhoASkYwLlovM3TMTW8KtgwNG8mAkR1478Gdo7g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1"/>
  <sheetViews>
    <sheetView showGridLines="0" workbookViewId="0">
      <selection activeCell="I160" sqref="I16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196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7436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ROUND(J122,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ROUND((SUM(BE122:BE160)),  2)</f>
        <v>0</v>
      </c>
      <c r="I33" s="96">
        <v>0.21</v>
      </c>
      <c r="J33" s="86">
        <f>ROUND(((SUM(BE122:BE160))*I33),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ROUND((SUM(BF122:BF160)),  2)</f>
        <v>0</v>
      </c>
      <c r="I34" s="96">
        <v>0.15</v>
      </c>
      <c r="J34" s="86">
        <f>ROUND(((SUM(BF122:BF160))*I34),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ROUND((SUM(BG122:BG160)),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ROUND((SUM(BH122:BH160)),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ROUND((SUM(BI122:BI160)),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14 - SO 14 - Přípojka plynovodu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J122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7364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8" customFormat="1" ht="24.95" customHeight="1" x14ac:dyDescent="0.2">
      <c r="B98" s="108"/>
      <c r="D98" s="109" t="s">
        <v>7392</v>
      </c>
      <c r="E98" s="110"/>
      <c r="F98" s="110"/>
      <c r="G98" s="110"/>
      <c r="H98" s="110"/>
      <c r="I98" s="110"/>
      <c r="J98" s="111">
        <f>J136</f>
        <v>0</v>
      </c>
      <c r="L98" s="108"/>
    </row>
    <row r="99" spans="2:12" s="8" customFormat="1" ht="24.95" customHeight="1" x14ac:dyDescent="0.2">
      <c r="B99" s="108"/>
      <c r="D99" s="109" t="s">
        <v>7437</v>
      </c>
      <c r="E99" s="110"/>
      <c r="F99" s="110"/>
      <c r="G99" s="110"/>
      <c r="H99" s="110"/>
      <c r="I99" s="110"/>
      <c r="J99" s="111">
        <f>J141</f>
        <v>0</v>
      </c>
      <c r="L99" s="108"/>
    </row>
    <row r="100" spans="2:12" s="8" customFormat="1" ht="24.95" customHeight="1" x14ac:dyDescent="0.2">
      <c r="B100" s="108"/>
      <c r="D100" s="109" t="s">
        <v>7438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8" customFormat="1" ht="24.95" customHeight="1" x14ac:dyDescent="0.2">
      <c r="B101" s="108"/>
      <c r="D101" s="109" t="s">
        <v>7439</v>
      </c>
      <c r="E101" s="110"/>
      <c r="F101" s="110"/>
      <c r="G101" s="110"/>
      <c r="H101" s="110"/>
      <c r="I101" s="110"/>
      <c r="J101" s="111">
        <f>J150</f>
        <v>0</v>
      </c>
      <c r="L101" s="108"/>
    </row>
    <row r="102" spans="2:12" s="8" customFormat="1" ht="24.95" customHeight="1" x14ac:dyDescent="0.2">
      <c r="B102" s="108"/>
      <c r="D102" s="109" t="s">
        <v>7440</v>
      </c>
      <c r="E102" s="110"/>
      <c r="F102" s="110"/>
      <c r="G102" s="110"/>
      <c r="H102" s="110"/>
      <c r="I102" s="110"/>
      <c r="J102" s="111">
        <f>J156</f>
        <v>0</v>
      </c>
      <c r="L102" s="108"/>
    </row>
    <row r="103" spans="2:12" s="1" customFormat="1" ht="21.75" customHeight="1" x14ac:dyDescent="0.2">
      <c r="B103" s="32"/>
      <c r="L103" s="32"/>
    </row>
    <row r="104" spans="2:12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 x14ac:dyDescent="0.2">
      <c r="B109" s="32"/>
      <c r="C109" s="21" t="s">
        <v>267</v>
      </c>
      <c r="L109" s="32"/>
    </row>
    <row r="110" spans="2:12" s="1" customFormat="1" ht="6.95" customHeight="1" x14ac:dyDescent="0.2">
      <c r="B110" s="32"/>
      <c r="L110" s="32"/>
    </row>
    <row r="111" spans="2:12" s="1" customFormat="1" ht="12" customHeight="1" x14ac:dyDescent="0.2">
      <c r="B111" s="32"/>
      <c r="C111" s="27" t="s">
        <v>16</v>
      </c>
      <c r="L111" s="32"/>
    </row>
    <row r="112" spans="2:12" s="1" customFormat="1" ht="16.5" customHeight="1" x14ac:dyDescent="0.2">
      <c r="B112" s="32"/>
      <c r="E112" s="254" t="str">
        <f>E7</f>
        <v>MŠ Vokovická</v>
      </c>
      <c r="F112" s="255"/>
      <c r="G112" s="255"/>
      <c r="H112" s="255"/>
      <c r="L112" s="32"/>
    </row>
    <row r="113" spans="2:65" s="1" customFormat="1" ht="12" customHeight="1" x14ac:dyDescent="0.2">
      <c r="B113" s="32"/>
      <c r="C113" s="27" t="s">
        <v>226</v>
      </c>
      <c r="L113" s="32"/>
    </row>
    <row r="114" spans="2:65" s="1" customFormat="1" ht="16.5" customHeight="1" x14ac:dyDescent="0.2">
      <c r="B114" s="32"/>
      <c r="E114" s="231" t="str">
        <f>E9</f>
        <v>14 - SO 14 - Přípojka plynovodu</v>
      </c>
      <c r="F114" s="253"/>
      <c r="G114" s="253"/>
      <c r="H114" s="253"/>
      <c r="L114" s="32"/>
    </row>
    <row r="115" spans="2:65" s="1" customFormat="1" ht="6.95" customHeight="1" x14ac:dyDescent="0.2">
      <c r="B115" s="32"/>
      <c r="L115" s="32"/>
    </row>
    <row r="116" spans="2:65" s="1" customFormat="1" ht="12" customHeight="1" x14ac:dyDescent="0.2">
      <c r="B116" s="32"/>
      <c r="C116" s="27" t="s">
        <v>20</v>
      </c>
      <c r="F116" s="25" t="str">
        <f>F12</f>
        <v>Vokovice, p.č. 1281/256, 1281/257</v>
      </c>
      <c r="I116" s="27" t="s">
        <v>22</v>
      </c>
      <c r="J116" s="52" t="str">
        <f>IF(J12="","",J12)</f>
        <v>21. 2. 2023</v>
      </c>
      <c r="L116" s="32"/>
    </row>
    <row r="117" spans="2:65" s="1" customFormat="1" ht="6.95" customHeight="1" x14ac:dyDescent="0.2">
      <c r="B117" s="32"/>
      <c r="L117" s="32"/>
    </row>
    <row r="118" spans="2:65" s="1" customFormat="1" ht="25.7" customHeight="1" x14ac:dyDescent="0.2">
      <c r="B118" s="32"/>
      <c r="C118" s="27" t="s">
        <v>24</v>
      </c>
      <c r="F118" s="25" t="str">
        <f>E15</f>
        <v>Městská část Praha 6, Čs. Armády 601/23</v>
      </c>
      <c r="I118" s="27" t="s">
        <v>30</v>
      </c>
      <c r="J118" s="30" t="str">
        <f>E21</f>
        <v>ra15 a.s., ATELIER SEVER s.r.o.</v>
      </c>
      <c r="L118" s="32"/>
    </row>
    <row r="119" spans="2:65" s="1" customFormat="1" ht="15.2" customHeight="1" x14ac:dyDescent="0.2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Ecoten s.r.o.</v>
      </c>
      <c r="L119" s="32"/>
    </row>
    <row r="120" spans="2:65" s="1" customFormat="1" ht="10.35" customHeight="1" x14ac:dyDescent="0.2">
      <c r="B120" s="32"/>
      <c r="L120" s="32"/>
    </row>
    <row r="121" spans="2:65" s="10" customFormat="1" ht="29.25" customHeight="1" x14ac:dyDescent="0.2">
      <c r="B121" s="116"/>
      <c r="C121" s="117" t="s">
        <v>268</v>
      </c>
      <c r="D121" s="118" t="s">
        <v>61</v>
      </c>
      <c r="E121" s="118" t="s">
        <v>57</v>
      </c>
      <c r="F121" s="118" t="s">
        <v>58</v>
      </c>
      <c r="G121" s="118" t="s">
        <v>269</v>
      </c>
      <c r="H121" s="118" t="s">
        <v>270</v>
      </c>
      <c r="I121" s="118" t="s">
        <v>271</v>
      </c>
      <c r="J121" s="119" t="s">
        <v>232</v>
      </c>
      <c r="K121" s="120" t="s">
        <v>272</v>
      </c>
      <c r="L121" s="116"/>
      <c r="M121" s="59" t="s">
        <v>1</v>
      </c>
      <c r="N121" s="60" t="s">
        <v>40</v>
      </c>
      <c r="O121" s="60" t="s">
        <v>273</v>
      </c>
      <c r="P121" s="60" t="s">
        <v>274</v>
      </c>
      <c r="Q121" s="60" t="s">
        <v>275</v>
      </c>
      <c r="R121" s="60" t="s">
        <v>276</v>
      </c>
      <c r="S121" s="60" t="s">
        <v>277</v>
      </c>
      <c r="T121" s="61" t="s">
        <v>278</v>
      </c>
    </row>
    <row r="122" spans="2:65" s="1" customFormat="1" ht="22.9" customHeight="1" x14ac:dyDescent="0.25">
      <c r="B122" s="32"/>
      <c r="C122" s="64" t="s">
        <v>279</v>
      </c>
      <c r="J122" s="121">
        <f>BK122</f>
        <v>0</v>
      </c>
      <c r="L122" s="32"/>
      <c r="M122" s="62"/>
      <c r="N122" s="53"/>
      <c r="O122" s="53"/>
      <c r="P122" s="122">
        <f>P123+P136+P141+P148+P150+P156</f>
        <v>0</v>
      </c>
      <c r="Q122" s="53"/>
      <c r="R122" s="122">
        <f>R123+R136+R141+R148+R150+R156</f>
        <v>0</v>
      </c>
      <c r="S122" s="53"/>
      <c r="T122" s="123">
        <f>T123+T136+T141+T148+T150+T156</f>
        <v>0</v>
      </c>
      <c r="AT122" s="17" t="s">
        <v>75</v>
      </c>
      <c r="AU122" s="17" t="s">
        <v>234</v>
      </c>
      <c r="BK122" s="124">
        <f>BK123+BK136+BK141+BK148+BK150+BK156</f>
        <v>0</v>
      </c>
    </row>
    <row r="123" spans="2:65" s="11" customFormat="1" ht="25.9" customHeight="1" x14ac:dyDescent="0.2">
      <c r="B123" s="125"/>
      <c r="D123" s="126" t="s">
        <v>75</v>
      </c>
      <c r="E123" s="127" t="s">
        <v>83</v>
      </c>
      <c r="F123" s="127" t="s">
        <v>4216</v>
      </c>
      <c r="I123" s="128"/>
      <c r="J123" s="129">
        <f>BK123</f>
        <v>0</v>
      </c>
      <c r="L123" s="125"/>
      <c r="M123" s="130"/>
      <c r="P123" s="131">
        <f>SUM(P124:P135)</f>
        <v>0</v>
      </c>
      <c r="R123" s="131">
        <f>SUM(R124:R135)</f>
        <v>0</v>
      </c>
      <c r="T123" s="132">
        <f>SUM(T124:T135)</f>
        <v>0</v>
      </c>
      <c r="AR123" s="126" t="s">
        <v>83</v>
      </c>
      <c r="AT123" s="133" t="s">
        <v>75</v>
      </c>
      <c r="AU123" s="133" t="s">
        <v>76</v>
      </c>
      <c r="AY123" s="126" t="s">
        <v>282</v>
      </c>
      <c r="BK123" s="134">
        <f>SUM(BK124:BK135)</f>
        <v>0</v>
      </c>
    </row>
    <row r="124" spans="2:65" s="1" customFormat="1" ht="21.75" customHeight="1" x14ac:dyDescent="0.2">
      <c r="B124" s="32"/>
      <c r="C124" s="137" t="s">
        <v>83</v>
      </c>
      <c r="D124" s="137" t="s">
        <v>284</v>
      </c>
      <c r="E124" s="138" t="s">
        <v>4669</v>
      </c>
      <c r="F124" s="139" t="s">
        <v>4670</v>
      </c>
      <c r="G124" s="140" t="s">
        <v>295</v>
      </c>
      <c r="H124" s="141">
        <v>2</v>
      </c>
      <c r="I124" s="142"/>
      <c r="J124" s="143">
        <f>ROUND(I124*H124,2)</f>
        <v>0</v>
      </c>
      <c r="K124" s="144"/>
      <c r="L124" s="32"/>
      <c r="M124" s="145" t="s">
        <v>1</v>
      </c>
      <c r="N124" s="146" t="s">
        <v>41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288</v>
      </c>
      <c r="AT124" s="149" t="s">
        <v>284</v>
      </c>
      <c r="AU124" s="149" t="s">
        <v>83</v>
      </c>
      <c r="AY124" s="17" t="s">
        <v>282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83</v>
      </c>
      <c r="BK124" s="150">
        <f>ROUND(I124*H124,2)</f>
        <v>0</v>
      </c>
      <c r="BL124" s="17" t="s">
        <v>288</v>
      </c>
      <c r="BM124" s="149" t="s">
        <v>85</v>
      </c>
    </row>
    <row r="125" spans="2:65" s="1" customFormat="1" ht="16.5" customHeight="1" x14ac:dyDescent="0.2">
      <c r="B125" s="32"/>
      <c r="C125" s="137" t="s">
        <v>85</v>
      </c>
      <c r="D125" s="137" t="s">
        <v>284</v>
      </c>
      <c r="E125" s="138" t="s">
        <v>7441</v>
      </c>
      <c r="F125" s="139" t="s">
        <v>7442</v>
      </c>
      <c r="G125" s="140" t="s">
        <v>295</v>
      </c>
      <c r="H125" s="141">
        <v>0.2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288</v>
      </c>
      <c r="AT125" s="149" t="s">
        <v>284</v>
      </c>
      <c r="AU125" s="149" t="s">
        <v>83</v>
      </c>
      <c r="AY125" s="17" t="s">
        <v>282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288</v>
      </c>
      <c r="BM125" s="149" t="s">
        <v>288</v>
      </c>
    </row>
    <row r="126" spans="2:65" s="1" customFormat="1" ht="16.5" customHeight="1" x14ac:dyDescent="0.2">
      <c r="B126" s="32"/>
      <c r="C126" s="137" t="s">
        <v>105</v>
      </c>
      <c r="D126" s="137" t="s">
        <v>284</v>
      </c>
      <c r="E126" s="138" t="s">
        <v>4221</v>
      </c>
      <c r="F126" s="139" t="s">
        <v>4222</v>
      </c>
      <c r="G126" s="140" t="s">
        <v>295</v>
      </c>
      <c r="H126" s="141">
        <v>0.1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288</v>
      </c>
      <c r="AT126" s="149" t="s">
        <v>284</v>
      </c>
      <c r="AU126" s="149" t="s">
        <v>83</v>
      </c>
      <c r="AY126" s="17" t="s">
        <v>282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288</v>
      </c>
      <c r="BM126" s="149" t="s">
        <v>338</v>
      </c>
    </row>
    <row r="127" spans="2:65" s="1" customFormat="1" ht="16.5" customHeight="1" x14ac:dyDescent="0.2">
      <c r="B127" s="32"/>
      <c r="C127" s="137" t="s">
        <v>288</v>
      </c>
      <c r="D127" s="137" t="s">
        <v>284</v>
      </c>
      <c r="E127" s="138" t="s">
        <v>4571</v>
      </c>
      <c r="F127" s="139" t="s">
        <v>4572</v>
      </c>
      <c r="G127" s="140" t="s">
        <v>295</v>
      </c>
      <c r="H127" s="141">
        <v>0.5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83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350</v>
      </c>
    </row>
    <row r="128" spans="2:65" s="1" customFormat="1" ht="37.9" customHeight="1" x14ac:dyDescent="0.2">
      <c r="B128" s="32"/>
      <c r="C128" s="137" t="s">
        <v>330</v>
      </c>
      <c r="D128" s="137" t="s">
        <v>284</v>
      </c>
      <c r="E128" s="138" t="s">
        <v>351</v>
      </c>
      <c r="F128" s="139" t="s">
        <v>352</v>
      </c>
      <c r="G128" s="140" t="s">
        <v>295</v>
      </c>
      <c r="H128" s="141">
        <v>1.5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288</v>
      </c>
      <c r="AT128" s="149" t="s">
        <v>284</v>
      </c>
      <c r="AU128" s="149" t="s">
        <v>83</v>
      </c>
      <c r="AY128" s="17" t="s">
        <v>282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288</v>
      </c>
      <c r="BM128" s="149" t="s">
        <v>7443</v>
      </c>
    </row>
    <row r="129" spans="2:65" s="12" customFormat="1" x14ac:dyDescent="0.2">
      <c r="B129" s="151"/>
      <c r="D129" s="152" t="s">
        <v>290</v>
      </c>
      <c r="E129" s="153" t="s">
        <v>1</v>
      </c>
      <c r="F129" s="154" t="s">
        <v>7444</v>
      </c>
      <c r="H129" s="155">
        <v>1.5</v>
      </c>
      <c r="I129" s="156"/>
      <c r="L129" s="151"/>
      <c r="M129" s="157"/>
      <c r="T129" s="158"/>
      <c r="AT129" s="153" t="s">
        <v>290</v>
      </c>
      <c r="AU129" s="153" t="s">
        <v>83</v>
      </c>
      <c r="AV129" s="12" t="s">
        <v>85</v>
      </c>
      <c r="AW129" s="12" t="s">
        <v>32</v>
      </c>
      <c r="AX129" s="12" t="s">
        <v>76</v>
      </c>
      <c r="AY129" s="153" t="s">
        <v>282</v>
      </c>
    </row>
    <row r="130" spans="2:65" s="13" customFormat="1" x14ac:dyDescent="0.2">
      <c r="B130" s="159"/>
      <c r="D130" s="152" t="s">
        <v>290</v>
      </c>
      <c r="E130" s="160" t="s">
        <v>1</v>
      </c>
      <c r="F130" s="161" t="s">
        <v>292</v>
      </c>
      <c r="H130" s="162">
        <v>1.5</v>
      </c>
      <c r="I130" s="163"/>
      <c r="L130" s="159"/>
      <c r="M130" s="164"/>
      <c r="T130" s="165"/>
      <c r="AT130" s="160" t="s">
        <v>290</v>
      </c>
      <c r="AU130" s="160" t="s">
        <v>83</v>
      </c>
      <c r="AV130" s="13" t="s">
        <v>288</v>
      </c>
      <c r="AW130" s="13" t="s">
        <v>32</v>
      </c>
      <c r="AX130" s="13" t="s">
        <v>83</v>
      </c>
      <c r="AY130" s="160" t="s">
        <v>282</v>
      </c>
    </row>
    <row r="131" spans="2:65" s="1" customFormat="1" ht="37.9" customHeight="1" x14ac:dyDescent="0.2">
      <c r="B131" s="32"/>
      <c r="C131" s="137" t="s">
        <v>338</v>
      </c>
      <c r="D131" s="137" t="s">
        <v>284</v>
      </c>
      <c r="E131" s="138" t="s">
        <v>357</v>
      </c>
      <c r="F131" s="139" t="s">
        <v>358</v>
      </c>
      <c r="G131" s="140" t="s">
        <v>295</v>
      </c>
      <c r="H131" s="141">
        <v>45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288</v>
      </c>
      <c r="AT131" s="149" t="s">
        <v>284</v>
      </c>
      <c r="AU131" s="149" t="s">
        <v>83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288</v>
      </c>
      <c r="BM131" s="149" t="s">
        <v>7445</v>
      </c>
    </row>
    <row r="132" spans="2:65" s="12" customFormat="1" x14ac:dyDescent="0.2">
      <c r="B132" s="151"/>
      <c r="D132" s="152" t="s">
        <v>290</v>
      </c>
      <c r="F132" s="154" t="s">
        <v>7446</v>
      </c>
      <c r="H132" s="155">
        <v>45</v>
      </c>
      <c r="I132" s="156"/>
      <c r="L132" s="151"/>
      <c r="M132" s="157"/>
      <c r="T132" s="158"/>
      <c r="AT132" s="153" t="s">
        <v>290</v>
      </c>
      <c r="AU132" s="153" t="s">
        <v>83</v>
      </c>
      <c r="AV132" s="12" t="s">
        <v>85</v>
      </c>
      <c r="AW132" s="12" t="s">
        <v>4</v>
      </c>
      <c r="AX132" s="12" t="s">
        <v>83</v>
      </c>
      <c r="AY132" s="153" t="s">
        <v>282</v>
      </c>
    </row>
    <row r="133" spans="2:65" s="1" customFormat="1" ht="24.2" customHeight="1" x14ac:dyDescent="0.2">
      <c r="B133" s="32"/>
      <c r="C133" s="137" t="s">
        <v>343</v>
      </c>
      <c r="D133" s="137" t="s">
        <v>284</v>
      </c>
      <c r="E133" s="138" t="s">
        <v>4229</v>
      </c>
      <c r="F133" s="139" t="s">
        <v>4230</v>
      </c>
      <c r="G133" s="140" t="s">
        <v>376</v>
      </c>
      <c r="H133" s="141">
        <v>2.5049999999999999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288</v>
      </c>
      <c r="AT133" s="149" t="s">
        <v>284</v>
      </c>
      <c r="AU133" s="149" t="s">
        <v>83</v>
      </c>
      <c r="AY133" s="17" t="s">
        <v>282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288</v>
      </c>
      <c r="BM133" s="149" t="s">
        <v>7447</v>
      </c>
    </row>
    <row r="134" spans="2:65" s="12" customFormat="1" x14ac:dyDescent="0.2">
      <c r="B134" s="151"/>
      <c r="D134" s="152" t="s">
        <v>290</v>
      </c>
      <c r="F134" s="154" t="s">
        <v>7448</v>
      </c>
      <c r="H134" s="155">
        <v>2.5049999999999999</v>
      </c>
      <c r="I134" s="156"/>
      <c r="L134" s="151"/>
      <c r="M134" s="157"/>
      <c r="T134" s="158"/>
      <c r="AT134" s="153" t="s">
        <v>290</v>
      </c>
      <c r="AU134" s="153" t="s">
        <v>83</v>
      </c>
      <c r="AV134" s="12" t="s">
        <v>85</v>
      </c>
      <c r="AW134" s="12" t="s">
        <v>4</v>
      </c>
      <c r="AX134" s="12" t="s">
        <v>83</v>
      </c>
      <c r="AY134" s="153" t="s">
        <v>282</v>
      </c>
    </row>
    <row r="135" spans="2:65" s="1" customFormat="1" ht="16.5" customHeight="1" x14ac:dyDescent="0.2">
      <c r="B135" s="32"/>
      <c r="C135" s="137" t="s">
        <v>350</v>
      </c>
      <c r="D135" s="137" t="s">
        <v>284</v>
      </c>
      <c r="E135" s="138" t="s">
        <v>379</v>
      </c>
      <c r="F135" s="139" t="s">
        <v>380</v>
      </c>
      <c r="G135" s="140" t="s">
        <v>295</v>
      </c>
      <c r="H135" s="141">
        <v>1.5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288</v>
      </c>
      <c r="AT135" s="149" t="s">
        <v>284</v>
      </c>
      <c r="AU135" s="149" t="s">
        <v>83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288</v>
      </c>
      <c r="BM135" s="149" t="s">
        <v>7449</v>
      </c>
    </row>
    <row r="136" spans="2:65" s="11" customFormat="1" ht="25.9" customHeight="1" x14ac:dyDescent="0.2">
      <c r="B136" s="125"/>
      <c r="D136" s="126" t="s">
        <v>75</v>
      </c>
      <c r="E136" s="127" t="s">
        <v>85</v>
      </c>
      <c r="F136" s="127" t="s">
        <v>4621</v>
      </c>
      <c r="I136" s="128"/>
      <c r="J136" s="129">
        <f>BK136</f>
        <v>0</v>
      </c>
      <c r="L136" s="125"/>
      <c r="M136" s="130"/>
      <c r="P136" s="131">
        <f>SUM(P137:P140)</f>
        <v>0</v>
      </c>
      <c r="R136" s="131">
        <f>SUM(R137:R140)</f>
        <v>0</v>
      </c>
      <c r="T136" s="132">
        <f>SUM(T137:T140)</f>
        <v>0</v>
      </c>
      <c r="AR136" s="126" t="s">
        <v>83</v>
      </c>
      <c r="AT136" s="133" t="s">
        <v>75</v>
      </c>
      <c r="AU136" s="133" t="s">
        <v>76</v>
      </c>
      <c r="AY136" s="126" t="s">
        <v>282</v>
      </c>
      <c r="BK136" s="134">
        <f>SUM(BK137:BK140)</f>
        <v>0</v>
      </c>
    </row>
    <row r="137" spans="2:65" s="1" customFormat="1" ht="16.5" customHeight="1" x14ac:dyDescent="0.2">
      <c r="B137" s="32"/>
      <c r="C137" s="137" t="s">
        <v>356</v>
      </c>
      <c r="D137" s="137" t="s">
        <v>284</v>
      </c>
      <c r="E137" s="138" t="s">
        <v>7450</v>
      </c>
      <c r="F137" s="139" t="s">
        <v>4684</v>
      </c>
      <c r="G137" s="140" t="s">
        <v>471</v>
      </c>
      <c r="H137" s="141">
        <v>2.5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288</v>
      </c>
      <c r="AT137" s="149" t="s">
        <v>284</v>
      </c>
      <c r="AU137" s="149" t="s">
        <v>83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188</v>
      </c>
    </row>
    <row r="138" spans="2:65" s="1" customFormat="1" ht="16.5" customHeight="1" x14ac:dyDescent="0.2">
      <c r="B138" s="32"/>
      <c r="C138" s="137" t="s">
        <v>361</v>
      </c>
      <c r="D138" s="137" t="s">
        <v>284</v>
      </c>
      <c r="E138" s="138" t="s">
        <v>7451</v>
      </c>
      <c r="F138" s="139" t="s">
        <v>7452</v>
      </c>
      <c r="G138" s="140" t="s">
        <v>2246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288</v>
      </c>
      <c r="AT138" s="149" t="s">
        <v>284</v>
      </c>
      <c r="AU138" s="149" t="s">
        <v>83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194</v>
      </c>
    </row>
    <row r="139" spans="2:65" s="1" customFormat="1" ht="16.5" customHeight="1" x14ac:dyDescent="0.2">
      <c r="B139" s="32"/>
      <c r="C139" s="137" t="s">
        <v>185</v>
      </c>
      <c r="D139" s="137" t="s">
        <v>284</v>
      </c>
      <c r="E139" s="138" t="s">
        <v>7453</v>
      </c>
      <c r="F139" s="139" t="s">
        <v>4625</v>
      </c>
      <c r="G139" s="140" t="s">
        <v>471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288</v>
      </c>
      <c r="AT139" s="149" t="s">
        <v>284</v>
      </c>
      <c r="AU139" s="149" t="s">
        <v>83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199</v>
      </c>
    </row>
    <row r="140" spans="2:65" s="1" customFormat="1" ht="16.5" customHeight="1" x14ac:dyDescent="0.2">
      <c r="B140" s="32"/>
      <c r="C140" s="137" t="s">
        <v>188</v>
      </c>
      <c r="D140" s="137" t="s">
        <v>284</v>
      </c>
      <c r="E140" s="138" t="s">
        <v>7454</v>
      </c>
      <c r="F140" s="139" t="s">
        <v>7407</v>
      </c>
      <c r="G140" s="140" t="s">
        <v>471</v>
      </c>
      <c r="H140" s="141">
        <v>2.5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288</v>
      </c>
      <c r="AT140" s="149" t="s">
        <v>284</v>
      </c>
      <c r="AU140" s="149" t="s">
        <v>83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288</v>
      </c>
      <c r="BM140" s="149" t="s">
        <v>205</v>
      </c>
    </row>
    <row r="141" spans="2:65" s="11" customFormat="1" ht="25.9" customHeight="1" x14ac:dyDescent="0.2">
      <c r="B141" s="125"/>
      <c r="D141" s="126" t="s">
        <v>75</v>
      </c>
      <c r="E141" s="127" t="s">
        <v>105</v>
      </c>
      <c r="F141" s="127" t="s">
        <v>7455</v>
      </c>
      <c r="I141" s="128"/>
      <c r="J141" s="129">
        <f>BK141</f>
        <v>0</v>
      </c>
      <c r="L141" s="125"/>
      <c r="M141" s="130"/>
      <c r="P141" s="131">
        <f>SUM(P142:P147)</f>
        <v>0</v>
      </c>
      <c r="R141" s="131">
        <f>SUM(R142:R147)</f>
        <v>0</v>
      </c>
      <c r="T141" s="132">
        <f>SUM(T142:T147)</f>
        <v>0</v>
      </c>
      <c r="AR141" s="126" t="s">
        <v>83</v>
      </c>
      <c r="AT141" s="133" t="s">
        <v>75</v>
      </c>
      <c r="AU141" s="133" t="s">
        <v>76</v>
      </c>
      <c r="AY141" s="126" t="s">
        <v>282</v>
      </c>
      <c r="BK141" s="134">
        <f>SUM(BK142:BK147)</f>
        <v>0</v>
      </c>
    </row>
    <row r="142" spans="2:65" s="1" customFormat="1" ht="24.2" customHeight="1" x14ac:dyDescent="0.2">
      <c r="B142" s="32"/>
      <c r="C142" s="137" t="s">
        <v>191</v>
      </c>
      <c r="D142" s="137" t="s">
        <v>284</v>
      </c>
      <c r="E142" s="138" t="s">
        <v>7456</v>
      </c>
      <c r="F142" s="139" t="s">
        <v>7457</v>
      </c>
      <c r="G142" s="140" t="s">
        <v>287</v>
      </c>
      <c r="H142" s="141">
        <v>6.2</v>
      </c>
      <c r="I142" s="142"/>
      <c r="J142" s="143">
        <f t="shared" ref="J142:J147" si="0">ROUND(I142*H142,2)</f>
        <v>0</v>
      </c>
      <c r="K142" s="144"/>
      <c r="L142" s="32"/>
      <c r="M142" s="145" t="s">
        <v>1</v>
      </c>
      <c r="N142" s="146" t="s">
        <v>41</v>
      </c>
      <c r="P142" s="147">
        <f t="shared" ref="P142:P147" si="1">O142*H142</f>
        <v>0</v>
      </c>
      <c r="Q142" s="147">
        <v>0</v>
      </c>
      <c r="R142" s="147">
        <f t="shared" ref="R142:R147" si="2">Q142*H142</f>
        <v>0</v>
      </c>
      <c r="S142" s="147">
        <v>0</v>
      </c>
      <c r="T142" s="148">
        <f t="shared" ref="T142:T147" si="3">S142*H142</f>
        <v>0</v>
      </c>
      <c r="AR142" s="149" t="s">
        <v>288</v>
      </c>
      <c r="AT142" s="149" t="s">
        <v>284</v>
      </c>
      <c r="AU142" s="149" t="s">
        <v>83</v>
      </c>
      <c r="AY142" s="17" t="s">
        <v>282</v>
      </c>
      <c r="BE142" s="150">
        <f t="shared" ref="BE142:BE147" si="4">IF(N142="základní",J142,0)</f>
        <v>0</v>
      </c>
      <c r="BF142" s="150">
        <f t="shared" ref="BF142:BF147" si="5">IF(N142="snížená",J142,0)</f>
        <v>0</v>
      </c>
      <c r="BG142" s="150">
        <f t="shared" ref="BG142:BG147" si="6">IF(N142="zákl. přenesená",J142,0)</f>
        <v>0</v>
      </c>
      <c r="BH142" s="150">
        <f t="shared" ref="BH142:BH147" si="7">IF(N142="sníž. přenesená",J142,0)</f>
        <v>0</v>
      </c>
      <c r="BI142" s="150">
        <f t="shared" ref="BI142:BI147" si="8">IF(N142="nulová",J142,0)</f>
        <v>0</v>
      </c>
      <c r="BJ142" s="17" t="s">
        <v>83</v>
      </c>
      <c r="BK142" s="150">
        <f t="shared" ref="BK142:BK147" si="9">ROUND(I142*H142,2)</f>
        <v>0</v>
      </c>
      <c r="BL142" s="17" t="s">
        <v>288</v>
      </c>
      <c r="BM142" s="149" t="s">
        <v>208</v>
      </c>
    </row>
    <row r="143" spans="2:65" s="1" customFormat="1" ht="24.2" customHeight="1" x14ac:dyDescent="0.2">
      <c r="B143" s="32"/>
      <c r="C143" s="137" t="s">
        <v>194</v>
      </c>
      <c r="D143" s="137" t="s">
        <v>284</v>
      </c>
      <c r="E143" s="138" t="s">
        <v>7458</v>
      </c>
      <c r="F143" s="139" t="s">
        <v>7459</v>
      </c>
      <c r="G143" s="140" t="s">
        <v>2246</v>
      </c>
      <c r="H143" s="141">
        <v>1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288</v>
      </c>
      <c r="AT143" s="149" t="s">
        <v>284</v>
      </c>
      <c r="AU143" s="149" t="s">
        <v>83</v>
      </c>
      <c r="AY143" s="17" t="s">
        <v>282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288</v>
      </c>
      <c r="BM143" s="149" t="s">
        <v>222</v>
      </c>
    </row>
    <row r="144" spans="2:65" s="1" customFormat="1" ht="21.75" customHeight="1" x14ac:dyDescent="0.2">
      <c r="B144" s="32"/>
      <c r="C144" s="137" t="s">
        <v>8</v>
      </c>
      <c r="D144" s="137" t="s">
        <v>284</v>
      </c>
      <c r="E144" s="138" t="s">
        <v>7460</v>
      </c>
      <c r="F144" s="139" t="s">
        <v>7461</v>
      </c>
      <c r="G144" s="140" t="s">
        <v>287</v>
      </c>
      <c r="H144" s="141">
        <v>1.4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288</v>
      </c>
      <c r="AT144" s="149" t="s">
        <v>284</v>
      </c>
      <c r="AU144" s="149" t="s">
        <v>83</v>
      </c>
      <c r="AY144" s="17" t="s">
        <v>282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288</v>
      </c>
      <c r="BM144" s="149" t="s">
        <v>453</v>
      </c>
    </row>
    <row r="145" spans="2:65" s="1" customFormat="1" ht="16.5" customHeight="1" x14ac:dyDescent="0.2">
      <c r="B145" s="32"/>
      <c r="C145" s="137" t="s">
        <v>199</v>
      </c>
      <c r="D145" s="137" t="s">
        <v>284</v>
      </c>
      <c r="E145" s="138" t="s">
        <v>7462</v>
      </c>
      <c r="F145" s="139" t="s">
        <v>7463</v>
      </c>
      <c r="G145" s="140" t="s">
        <v>2246</v>
      </c>
      <c r="H145" s="141">
        <v>1</v>
      </c>
      <c r="I145" s="142"/>
      <c r="J145" s="143">
        <f t="shared" si="0"/>
        <v>0</v>
      </c>
      <c r="K145" s="144"/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288</v>
      </c>
      <c r="AT145" s="149" t="s">
        <v>284</v>
      </c>
      <c r="AU145" s="149" t="s">
        <v>83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288</v>
      </c>
      <c r="BM145" s="149" t="s">
        <v>463</v>
      </c>
    </row>
    <row r="146" spans="2:65" s="1" customFormat="1" ht="16.5" customHeight="1" x14ac:dyDescent="0.2">
      <c r="B146" s="32"/>
      <c r="C146" s="137" t="s">
        <v>202</v>
      </c>
      <c r="D146" s="137" t="s">
        <v>284</v>
      </c>
      <c r="E146" s="138" t="s">
        <v>7464</v>
      </c>
      <c r="F146" s="139" t="s">
        <v>7465</v>
      </c>
      <c r="G146" s="140" t="s">
        <v>295</v>
      </c>
      <c r="H146" s="141">
        <v>1.2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288</v>
      </c>
      <c r="AT146" s="149" t="s">
        <v>284</v>
      </c>
      <c r="AU146" s="149" t="s">
        <v>83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288</v>
      </c>
      <c r="BM146" s="149" t="s">
        <v>476</v>
      </c>
    </row>
    <row r="147" spans="2:65" s="1" customFormat="1" ht="16.5" customHeight="1" x14ac:dyDescent="0.2">
      <c r="B147" s="32"/>
      <c r="C147" s="137" t="s">
        <v>205</v>
      </c>
      <c r="D147" s="137" t="s">
        <v>284</v>
      </c>
      <c r="E147" s="138" t="s">
        <v>7466</v>
      </c>
      <c r="F147" s="139" t="s">
        <v>7467</v>
      </c>
      <c r="G147" s="140" t="s">
        <v>2246</v>
      </c>
      <c r="H147" s="141">
        <v>1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288</v>
      </c>
      <c r="AT147" s="149" t="s">
        <v>284</v>
      </c>
      <c r="AU147" s="149" t="s">
        <v>83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288</v>
      </c>
      <c r="BM147" s="149" t="s">
        <v>487</v>
      </c>
    </row>
    <row r="148" spans="2:65" s="11" customFormat="1" ht="25.9" customHeight="1" x14ac:dyDescent="0.2">
      <c r="B148" s="125"/>
      <c r="D148" s="126" t="s">
        <v>75</v>
      </c>
      <c r="E148" s="127" t="s">
        <v>288</v>
      </c>
      <c r="F148" s="127" t="s">
        <v>4345</v>
      </c>
      <c r="I148" s="128"/>
      <c r="J148" s="129">
        <f>BK148</f>
        <v>0</v>
      </c>
      <c r="L148" s="125"/>
      <c r="M148" s="130"/>
      <c r="P148" s="131">
        <f>P149</f>
        <v>0</v>
      </c>
      <c r="R148" s="131">
        <f>R149</f>
        <v>0</v>
      </c>
      <c r="T148" s="132">
        <f>T149</f>
        <v>0</v>
      </c>
      <c r="AR148" s="126" t="s">
        <v>83</v>
      </c>
      <c r="AT148" s="133" t="s">
        <v>75</v>
      </c>
      <c r="AU148" s="133" t="s">
        <v>76</v>
      </c>
      <c r="AY148" s="126" t="s">
        <v>282</v>
      </c>
      <c r="BK148" s="134">
        <f>BK149</f>
        <v>0</v>
      </c>
    </row>
    <row r="149" spans="2:65" s="1" customFormat="1" ht="16.5" customHeight="1" x14ac:dyDescent="0.2">
      <c r="B149" s="32"/>
      <c r="C149" s="137" t="s">
        <v>416</v>
      </c>
      <c r="D149" s="137" t="s">
        <v>284</v>
      </c>
      <c r="E149" s="138" t="s">
        <v>4346</v>
      </c>
      <c r="F149" s="139" t="s">
        <v>4347</v>
      </c>
      <c r="G149" s="140" t="s">
        <v>3565</v>
      </c>
      <c r="H149" s="141">
        <v>1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288</v>
      </c>
      <c r="AT149" s="149" t="s">
        <v>284</v>
      </c>
      <c r="AU149" s="149" t="s">
        <v>83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498</v>
      </c>
    </row>
    <row r="150" spans="2:65" s="11" customFormat="1" ht="25.9" customHeight="1" x14ac:dyDescent="0.2">
      <c r="B150" s="125"/>
      <c r="D150" s="126" t="s">
        <v>75</v>
      </c>
      <c r="E150" s="127" t="s">
        <v>330</v>
      </c>
      <c r="F150" s="127" t="s">
        <v>4348</v>
      </c>
      <c r="I150" s="128"/>
      <c r="J150" s="129">
        <f>BK150</f>
        <v>0</v>
      </c>
      <c r="L150" s="125"/>
      <c r="M150" s="130"/>
      <c r="P150" s="131">
        <f>SUM(P151:P155)</f>
        <v>0</v>
      </c>
      <c r="R150" s="131">
        <f>SUM(R151:R155)</f>
        <v>0</v>
      </c>
      <c r="T150" s="132">
        <f>SUM(T151:T155)</f>
        <v>0</v>
      </c>
      <c r="AR150" s="126" t="s">
        <v>83</v>
      </c>
      <c r="AT150" s="133" t="s">
        <v>75</v>
      </c>
      <c r="AU150" s="133" t="s">
        <v>76</v>
      </c>
      <c r="AY150" s="126" t="s">
        <v>282</v>
      </c>
      <c r="BK150" s="134">
        <f>SUM(BK151:BK155)</f>
        <v>0</v>
      </c>
    </row>
    <row r="151" spans="2:65" s="1" customFormat="1" ht="16.5" customHeight="1" x14ac:dyDescent="0.2">
      <c r="B151" s="32"/>
      <c r="C151" s="137" t="s">
        <v>208</v>
      </c>
      <c r="D151" s="137" t="s">
        <v>284</v>
      </c>
      <c r="E151" s="138" t="s">
        <v>7387</v>
      </c>
      <c r="F151" s="139" t="s">
        <v>4350</v>
      </c>
      <c r="G151" s="140" t="s">
        <v>3565</v>
      </c>
      <c r="H151" s="141">
        <v>1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4344</v>
      </c>
      <c r="AT151" s="149" t="s">
        <v>284</v>
      </c>
      <c r="AU151" s="149" t="s">
        <v>83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4344</v>
      </c>
      <c r="BM151" s="149" t="s">
        <v>508</v>
      </c>
    </row>
    <row r="152" spans="2:65" s="1" customFormat="1" ht="16.5" customHeight="1" x14ac:dyDescent="0.2">
      <c r="B152" s="32"/>
      <c r="C152" s="137" t="s">
        <v>7</v>
      </c>
      <c r="D152" s="137" t="s">
        <v>284</v>
      </c>
      <c r="E152" s="138" t="s">
        <v>4351</v>
      </c>
      <c r="F152" s="139" t="s">
        <v>4352</v>
      </c>
      <c r="G152" s="140" t="s">
        <v>3565</v>
      </c>
      <c r="H152" s="141">
        <v>1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4344</v>
      </c>
      <c r="AT152" s="149" t="s">
        <v>284</v>
      </c>
      <c r="AU152" s="149" t="s">
        <v>83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4344</v>
      </c>
      <c r="BM152" s="149" t="s">
        <v>518</v>
      </c>
    </row>
    <row r="153" spans="2:65" s="1" customFormat="1" ht="16.5" customHeight="1" x14ac:dyDescent="0.2">
      <c r="B153" s="32"/>
      <c r="C153" s="137" t="s">
        <v>222</v>
      </c>
      <c r="D153" s="137" t="s">
        <v>284</v>
      </c>
      <c r="E153" s="138" t="s">
        <v>4655</v>
      </c>
      <c r="F153" s="139" t="s">
        <v>4354</v>
      </c>
      <c r="G153" s="140" t="s">
        <v>3565</v>
      </c>
      <c r="H153" s="141">
        <v>1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4344</v>
      </c>
      <c r="AT153" s="149" t="s">
        <v>284</v>
      </c>
      <c r="AU153" s="149" t="s">
        <v>83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4344</v>
      </c>
      <c r="BM153" s="149" t="s">
        <v>528</v>
      </c>
    </row>
    <row r="154" spans="2:65" s="1" customFormat="1" ht="16.5" customHeight="1" x14ac:dyDescent="0.2">
      <c r="B154" s="32"/>
      <c r="C154" s="137" t="s">
        <v>447</v>
      </c>
      <c r="D154" s="137" t="s">
        <v>284</v>
      </c>
      <c r="E154" s="138" t="s">
        <v>4656</v>
      </c>
      <c r="F154" s="139" t="s">
        <v>4356</v>
      </c>
      <c r="G154" s="140" t="s">
        <v>3565</v>
      </c>
      <c r="H154" s="141">
        <v>1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4344</v>
      </c>
      <c r="AT154" s="149" t="s">
        <v>284</v>
      </c>
      <c r="AU154" s="149" t="s">
        <v>83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4344</v>
      </c>
      <c r="BM154" s="149" t="s">
        <v>545</v>
      </c>
    </row>
    <row r="155" spans="2:65" s="1" customFormat="1" ht="16.5" customHeight="1" x14ac:dyDescent="0.2">
      <c r="B155" s="32"/>
      <c r="C155" s="137" t="s">
        <v>453</v>
      </c>
      <c r="D155" s="137" t="s">
        <v>284</v>
      </c>
      <c r="E155" s="138" t="s">
        <v>4657</v>
      </c>
      <c r="F155" s="139" t="s">
        <v>4184</v>
      </c>
      <c r="G155" s="140" t="s">
        <v>3565</v>
      </c>
      <c r="H155" s="141">
        <v>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4344</v>
      </c>
      <c r="AT155" s="149" t="s">
        <v>284</v>
      </c>
      <c r="AU155" s="149" t="s">
        <v>83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4344</v>
      </c>
      <c r="BM155" s="149" t="s">
        <v>555</v>
      </c>
    </row>
    <row r="156" spans="2:65" s="11" customFormat="1" ht="25.9" customHeight="1" x14ac:dyDescent="0.2">
      <c r="B156" s="125"/>
      <c r="D156" s="126" t="s">
        <v>75</v>
      </c>
      <c r="E156" s="127" t="s">
        <v>7468</v>
      </c>
      <c r="F156" s="127" t="s">
        <v>7468</v>
      </c>
      <c r="I156" s="128"/>
      <c r="J156" s="129">
        <f>BK156</f>
        <v>0</v>
      </c>
      <c r="L156" s="125"/>
      <c r="M156" s="130"/>
      <c r="P156" s="131">
        <f>SUM(P157:P160)</f>
        <v>0</v>
      </c>
      <c r="R156" s="131">
        <f>SUM(R157:R160)</f>
        <v>0</v>
      </c>
      <c r="T156" s="132">
        <f>SUM(T157:T160)</f>
        <v>0</v>
      </c>
      <c r="AR156" s="126" t="s">
        <v>83</v>
      </c>
      <c r="AT156" s="133" t="s">
        <v>75</v>
      </c>
      <c r="AU156" s="133" t="s">
        <v>76</v>
      </c>
      <c r="AY156" s="126" t="s">
        <v>282</v>
      </c>
      <c r="BK156" s="134">
        <f>SUM(BK157:BK160)</f>
        <v>0</v>
      </c>
    </row>
    <row r="157" spans="2:65" s="1" customFormat="1" ht="16.5" customHeight="1" x14ac:dyDescent="0.2">
      <c r="B157" s="32"/>
      <c r="C157" s="137" t="s">
        <v>459</v>
      </c>
      <c r="D157" s="137" t="s">
        <v>284</v>
      </c>
      <c r="E157" s="138" t="s">
        <v>4359</v>
      </c>
      <c r="F157" s="139" t="s">
        <v>4360</v>
      </c>
      <c r="G157" s="140" t="s">
        <v>1</v>
      </c>
      <c r="H157" s="141">
        <v>0</v>
      </c>
      <c r="I157" s="257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4344</v>
      </c>
      <c r="AT157" s="149" t="s">
        <v>284</v>
      </c>
      <c r="AU157" s="149" t="s">
        <v>83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4344</v>
      </c>
      <c r="BM157" s="149" t="s">
        <v>7469</v>
      </c>
    </row>
    <row r="158" spans="2:65" s="1" customFormat="1" ht="78" x14ac:dyDescent="0.2">
      <c r="B158" s="32"/>
      <c r="D158" s="152" t="s">
        <v>3804</v>
      </c>
      <c r="F158" s="198" t="s">
        <v>4362</v>
      </c>
      <c r="I158" s="199"/>
      <c r="L158" s="32"/>
      <c r="M158" s="200"/>
      <c r="T158" s="56"/>
      <c r="AT158" s="17" t="s">
        <v>3804</v>
      </c>
      <c r="AU158" s="17" t="s">
        <v>83</v>
      </c>
    </row>
    <row r="159" spans="2:65" s="1" customFormat="1" ht="16.5" customHeight="1" x14ac:dyDescent="0.2">
      <c r="B159" s="32"/>
      <c r="C159" s="137" t="s">
        <v>463</v>
      </c>
      <c r="D159" s="137" t="s">
        <v>284</v>
      </c>
      <c r="E159" s="138" t="s">
        <v>4363</v>
      </c>
      <c r="F159" s="139" t="s">
        <v>4360</v>
      </c>
      <c r="G159" s="140" t="s">
        <v>1</v>
      </c>
      <c r="H159" s="141">
        <v>0</v>
      </c>
      <c r="I159" s="257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4344</v>
      </c>
      <c r="AT159" s="149" t="s">
        <v>284</v>
      </c>
      <c r="AU159" s="149" t="s">
        <v>83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4344</v>
      </c>
      <c r="BM159" s="149" t="s">
        <v>7470</v>
      </c>
    </row>
    <row r="160" spans="2:65" s="1" customFormat="1" ht="136.5" x14ac:dyDescent="0.2">
      <c r="B160" s="32"/>
      <c r="D160" s="152" t="s">
        <v>3804</v>
      </c>
      <c r="F160" s="198" t="s">
        <v>4365</v>
      </c>
      <c r="I160" s="199"/>
      <c r="L160" s="32"/>
      <c r="M160" s="201"/>
      <c r="N160" s="195"/>
      <c r="O160" s="195"/>
      <c r="P160" s="195"/>
      <c r="Q160" s="195"/>
      <c r="R160" s="195"/>
      <c r="S160" s="195"/>
      <c r="T160" s="202"/>
      <c r="AT160" s="17" t="s">
        <v>3804</v>
      </c>
      <c r="AU160" s="17" t="s">
        <v>83</v>
      </c>
    </row>
    <row r="161" spans="2:12" s="1" customFormat="1" ht="6.95" customHeight="1" x14ac:dyDescent="0.2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2"/>
    </row>
  </sheetData>
  <sheetProtection algorithmName="SHA-512" hashValue="g+1KGeFZrzecIPi9yJpTp629WIQGxShKyGJDZhRJcpEDrXIc1DhQc3yqyjDbWohSr9Ln5/3K3O5oIhhGJfnY7A==" saltValue="AQn7wm4xim+J6kmKiso7rbyet2hFktCWSU5SAxZM/WXi6mQQ23MEsjYYb7Rfs7RbZBLJEN7LHnGmDH9LDnU9Dw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198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7471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ROUND(J124,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ROUND((SUM(BE124:BE166)),  2)</f>
        <v>0</v>
      </c>
      <c r="I33" s="96">
        <v>0.21</v>
      </c>
      <c r="J33" s="86">
        <f>ROUND(((SUM(BE124:BE166))*I33),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ROUND((SUM(BF124:BF166)),  2)</f>
        <v>0</v>
      </c>
      <c r="I34" s="96">
        <v>0.15</v>
      </c>
      <c r="J34" s="86">
        <f>ROUND(((SUM(BF124:BF166))*I34),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ROUND((SUM(BG124:BG166)),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ROUND((SUM(BH124:BH166)),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ROUND((SUM(BI124:BI166)),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15 - SO 15 - Přeložka VO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J124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244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 x14ac:dyDescent="0.2">
      <c r="B98" s="112"/>
      <c r="D98" s="113" t="s">
        <v>4705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8" customFormat="1" ht="24.95" customHeight="1" x14ac:dyDescent="0.2">
      <c r="B99" s="108"/>
      <c r="D99" s="109" t="s">
        <v>4706</v>
      </c>
      <c r="E99" s="110"/>
      <c r="F99" s="110"/>
      <c r="G99" s="110"/>
      <c r="H99" s="110"/>
      <c r="I99" s="110"/>
      <c r="J99" s="111">
        <f>J142</f>
        <v>0</v>
      </c>
      <c r="L99" s="108"/>
    </row>
    <row r="100" spans="2:12" s="9" customFormat="1" ht="19.899999999999999" customHeight="1" x14ac:dyDescent="0.2">
      <c r="B100" s="112"/>
      <c r="D100" s="113" t="s">
        <v>6141</v>
      </c>
      <c r="E100" s="114"/>
      <c r="F100" s="114"/>
      <c r="G100" s="114"/>
      <c r="H100" s="114"/>
      <c r="I100" s="114"/>
      <c r="J100" s="115">
        <f>J143</f>
        <v>0</v>
      </c>
      <c r="L100" s="112"/>
    </row>
    <row r="101" spans="2:12" s="9" customFormat="1" ht="19.899999999999999" customHeight="1" x14ac:dyDescent="0.2">
      <c r="B101" s="112"/>
      <c r="D101" s="113" t="s">
        <v>4707</v>
      </c>
      <c r="E101" s="114"/>
      <c r="F101" s="114"/>
      <c r="G101" s="114"/>
      <c r="H101" s="114"/>
      <c r="I101" s="114"/>
      <c r="J101" s="115">
        <f>J148</f>
        <v>0</v>
      </c>
      <c r="L101" s="112"/>
    </row>
    <row r="102" spans="2:12" s="8" customFormat="1" ht="24.95" customHeight="1" x14ac:dyDescent="0.2">
      <c r="B102" s="108"/>
      <c r="D102" s="109" t="s">
        <v>7472</v>
      </c>
      <c r="E102" s="110"/>
      <c r="F102" s="110"/>
      <c r="G102" s="110"/>
      <c r="H102" s="110"/>
      <c r="I102" s="110"/>
      <c r="J102" s="111">
        <f>J161</f>
        <v>0</v>
      </c>
      <c r="L102" s="108"/>
    </row>
    <row r="103" spans="2:12" s="8" customFormat="1" ht="24.95" customHeight="1" x14ac:dyDescent="0.2">
      <c r="B103" s="108"/>
      <c r="D103" s="109" t="s">
        <v>264</v>
      </c>
      <c r="E103" s="110"/>
      <c r="F103" s="110"/>
      <c r="G103" s="110"/>
      <c r="H103" s="110"/>
      <c r="I103" s="110"/>
      <c r="J103" s="111">
        <f>J164</f>
        <v>0</v>
      </c>
      <c r="L103" s="108"/>
    </row>
    <row r="104" spans="2:12" s="9" customFormat="1" ht="19.899999999999999" customHeight="1" x14ac:dyDescent="0.2">
      <c r="B104" s="112"/>
      <c r="D104" s="113" t="s">
        <v>265</v>
      </c>
      <c r="E104" s="114"/>
      <c r="F104" s="114"/>
      <c r="G104" s="114"/>
      <c r="H104" s="114"/>
      <c r="I104" s="114"/>
      <c r="J104" s="115">
        <f>J165</f>
        <v>0</v>
      </c>
      <c r="L104" s="112"/>
    </row>
    <row r="105" spans="2:12" s="1" customFormat="1" ht="21.75" customHeight="1" x14ac:dyDescent="0.2">
      <c r="B105" s="32"/>
      <c r="L105" s="32"/>
    </row>
    <row r="106" spans="2:12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 x14ac:dyDescent="0.2">
      <c r="B111" s="32"/>
      <c r="C111" s="21" t="s">
        <v>267</v>
      </c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16</v>
      </c>
      <c r="L113" s="32"/>
    </row>
    <row r="114" spans="2:65" s="1" customFormat="1" ht="16.5" customHeight="1" x14ac:dyDescent="0.2">
      <c r="B114" s="32"/>
      <c r="E114" s="254" t="str">
        <f>E7</f>
        <v>MŠ Vokovická</v>
      </c>
      <c r="F114" s="255"/>
      <c r="G114" s="255"/>
      <c r="H114" s="255"/>
      <c r="L114" s="32"/>
    </row>
    <row r="115" spans="2:65" s="1" customFormat="1" ht="12" customHeight="1" x14ac:dyDescent="0.2">
      <c r="B115" s="32"/>
      <c r="C115" s="27" t="s">
        <v>226</v>
      </c>
      <c r="L115" s="32"/>
    </row>
    <row r="116" spans="2:65" s="1" customFormat="1" ht="16.5" customHeight="1" x14ac:dyDescent="0.2">
      <c r="B116" s="32"/>
      <c r="E116" s="231" t="str">
        <f>E9</f>
        <v>15 - SO 15 - Přeložka VO</v>
      </c>
      <c r="F116" s="253"/>
      <c r="G116" s="253"/>
      <c r="H116" s="253"/>
      <c r="L116" s="32"/>
    </row>
    <row r="117" spans="2:65" s="1" customFormat="1" ht="6.95" customHeight="1" x14ac:dyDescent="0.2">
      <c r="B117" s="32"/>
      <c r="L117" s="32"/>
    </row>
    <row r="118" spans="2:65" s="1" customFormat="1" ht="12" customHeight="1" x14ac:dyDescent="0.2">
      <c r="B118" s="32"/>
      <c r="C118" s="27" t="s">
        <v>20</v>
      </c>
      <c r="F118" s="25" t="str">
        <f>F12</f>
        <v>Vokovice, p.č. 1281/256, 1281/257</v>
      </c>
      <c r="I118" s="27" t="s">
        <v>22</v>
      </c>
      <c r="J118" s="52" t="str">
        <f>IF(J12="","",J12)</f>
        <v>21. 2. 2023</v>
      </c>
      <c r="L118" s="32"/>
    </row>
    <row r="119" spans="2:65" s="1" customFormat="1" ht="6.95" customHeight="1" x14ac:dyDescent="0.2">
      <c r="B119" s="32"/>
      <c r="L119" s="32"/>
    </row>
    <row r="120" spans="2:65" s="1" customFormat="1" ht="25.7" customHeight="1" x14ac:dyDescent="0.2">
      <c r="B120" s="32"/>
      <c r="C120" s="27" t="s">
        <v>24</v>
      </c>
      <c r="F120" s="25" t="str">
        <f>E15</f>
        <v>Městská část Praha 6, Čs. Armády 601/23</v>
      </c>
      <c r="I120" s="27" t="s">
        <v>30</v>
      </c>
      <c r="J120" s="30" t="str">
        <f>E21</f>
        <v>ra15 a.s., ATELIER SEVER s.r.o.</v>
      </c>
      <c r="L120" s="32"/>
    </row>
    <row r="121" spans="2:65" s="1" customFormat="1" ht="15.2" customHeight="1" x14ac:dyDescent="0.2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Ecoten s.r.o.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6"/>
      <c r="C123" s="117" t="s">
        <v>268</v>
      </c>
      <c r="D123" s="118" t="s">
        <v>61</v>
      </c>
      <c r="E123" s="118" t="s">
        <v>57</v>
      </c>
      <c r="F123" s="118" t="s">
        <v>58</v>
      </c>
      <c r="G123" s="118" t="s">
        <v>269</v>
      </c>
      <c r="H123" s="118" t="s">
        <v>270</v>
      </c>
      <c r="I123" s="118" t="s">
        <v>271</v>
      </c>
      <c r="J123" s="119" t="s">
        <v>232</v>
      </c>
      <c r="K123" s="120" t="s">
        <v>272</v>
      </c>
      <c r="L123" s="116"/>
      <c r="M123" s="59" t="s">
        <v>1</v>
      </c>
      <c r="N123" s="60" t="s">
        <v>40</v>
      </c>
      <c r="O123" s="60" t="s">
        <v>273</v>
      </c>
      <c r="P123" s="60" t="s">
        <v>274</v>
      </c>
      <c r="Q123" s="60" t="s">
        <v>275</v>
      </c>
      <c r="R123" s="60" t="s">
        <v>276</v>
      </c>
      <c r="S123" s="60" t="s">
        <v>277</v>
      </c>
      <c r="T123" s="61" t="s">
        <v>278</v>
      </c>
    </row>
    <row r="124" spans="2:65" s="1" customFormat="1" ht="22.9" customHeight="1" x14ac:dyDescent="0.25">
      <c r="B124" s="32"/>
      <c r="C124" s="64" t="s">
        <v>279</v>
      </c>
      <c r="J124" s="121">
        <f>BK124</f>
        <v>0</v>
      </c>
      <c r="L124" s="32"/>
      <c r="M124" s="62"/>
      <c r="N124" s="53"/>
      <c r="O124" s="53"/>
      <c r="P124" s="122">
        <f>P125+P142+P161+P164</f>
        <v>0</v>
      </c>
      <c r="Q124" s="53"/>
      <c r="R124" s="122">
        <f>R125+R142+R161+R164</f>
        <v>0.43136400000000003</v>
      </c>
      <c r="S124" s="53"/>
      <c r="T124" s="123">
        <f>T125+T142+T161+T164</f>
        <v>0</v>
      </c>
      <c r="AT124" s="17" t="s">
        <v>75</v>
      </c>
      <c r="AU124" s="17" t="s">
        <v>234</v>
      </c>
      <c r="BK124" s="124">
        <f>BK125+BK142+BK161+BK164</f>
        <v>0</v>
      </c>
    </row>
    <row r="125" spans="2:65" s="11" customFormat="1" ht="25.9" customHeight="1" x14ac:dyDescent="0.2">
      <c r="B125" s="125"/>
      <c r="D125" s="126" t="s">
        <v>75</v>
      </c>
      <c r="E125" s="127" t="s">
        <v>1431</v>
      </c>
      <c r="F125" s="127" t="s">
        <v>1432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2.7479999999999997E-2</v>
      </c>
      <c r="T125" s="132">
        <f>T126</f>
        <v>0</v>
      </c>
      <c r="AR125" s="126" t="s">
        <v>85</v>
      </c>
      <c r="AT125" s="133" t="s">
        <v>75</v>
      </c>
      <c r="AU125" s="133" t="s">
        <v>76</v>
      </c>
      <c r="AY125" s="126" t="s">
        <v>282</v>
      </c>
      <c r="BK125" s="134">
        <f>BK126</f>
        <v>0</v>
      </c>
    </row>
    <row r="126" spans="2:65" s="11" customFormat="1" ht="22.9" customHeight="1" x14ac:dyDescent="0.2">
      <c r="B126" s="125"/>
      <c r="D126" s="126" t="s">
        <v>75</v>
      </c>
      <c r="E126" s="135" t="s">
        <v>4723</v>
      </c>
      <c r="F126" s="135" t="s">
        <v>4724</v>
      </c>
      <c r="I126" s="128"/>
      <c r="J126" s="136">
        <f>BK126</f>
        <v>0</v>
      </c>
      <c r="L126" s="125"/>
      <c r="M126" s="130"/>
      <c r="P126" s="131">
        <f>SUM(P127:P141)</f>
        <v>0</v>
      </c>
      <c r="R126" s="131">
        <f>SUM(R127:R141)</f>
        <v>2.7479999999999997E-2</v>
      </c>
      <c r="T126" s="132">
        <f>SUM(T127:T141)</f>
        <v>0</v>
      </c>
      <c r="AR126" s="126" t="s">
        <v>85</v>
      </c>
      <c r="AT126" s="133" t="s">
        <v>75</v>
      </c>
      <c r="AU126" s="133" t="s">
        <v>83</v>
      </c>
      <c r="AY126" s="126" t="s">
        <v>282</v>
      </c>
      <c r="BK126" s="134">
        <f>SUM(BK127:BK141)</f>
        <v>0</v>
      </c>
    </row>
    <row r="127" spans="2:65" s="1" customFormat="1" ht="24.2" customHeight="1" x14ac:dyDescent="0.2">
      <c r="B127" s="32"/>
      <c r="C127" s="137" t="s">
        <v>83</v>
      </c>
      <c r="D127" s="137" t="s">
        <v>284</v>
      </c>
      <c r="E127" s="138" t="s">
        <v>7473</v>
      </c>
      <c r="F127" s="139" t="s">
        <v>7474</v>
      </c>
      <c r="G127" s="140" t="s">
        <v>471</v>
      </c>
      <c r="H127" s="141">
        <v>10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199</v>
      </c>
      <c r="AT127" s="149" t="s">
        <v>284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199</v>
      </c>
      <c r="BM127" s="149" t="s">
        <v>7475</v>
      </c>
    </row>
    <row r="128" spans="2:65" s="1" customFormat="1" ht="21.75" customHeight="1" x14ac:dyDescent="0.2">
      <c r="B128" s="32"/>
      <c r="C128" s="179" t="s">
        <v>85</v>
      </c>
      <c r="D128" s="179" t="s">
        <v>1020</v>
      </c>
      <c r="E128" s="180" t="s">
        <v>7476</v>
      </c>
      <c r="F128" s="181" t="s">
        <v>7477</v>
      </c>
      <c r="G128" s="182" t="s">
        <v>471</v>
      </c>
      <c r="H128" s="183">
        <v>10</v>
      </c>
      <c r="I128" s="184"/>
      <c r="J128" s="185">
        <f>ROUND(I128*H128,2)</f>
        <v>0</v>
      </c>
      <c r="K128" s="186"/>
      <c r="L128" s="187"/>
      <c r="M128" s="188" t="s">
        <v>1</v>
      </c>
      <c r="N128" s="189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498</v>
      </c>
      <c r="AT128" s="149" t="s">
        <v>1020</v>
      </c>
      <c r="AU128" s="149" t="s">
        <v>85</v>
      </c>
      <c r="AY128" s="17" t="s">
        <v>282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199</v>
      </c>
      <c r="BM128" s="149" t="s">
        <v>7478</v>
      </c>
    </row>
    <row r="129" spans="2:65" s="1" customFormat="1" ht="24.2" customHeight="1" x14ac:dyDescent="0.2">
      <c r="B129" s="32"/>
      <c r="C129" s="137" t="s">
        <v>105</v>
      </c>
      <c r="D129" s="137" t="s">
        <v>284</v>
      </c>
      <c r="E129" s="138" t="s">
        <v>7479</v>
      </c>
      <c r="F129" s="139" t="s">
        <v>7480</v>
      </c>
      <c r="G129" s="140" t="s">
        <v>471</v>
      </c>
      <c r="H129" s="141">
        <v>10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199</v>
      </c>
      <c r="AT129" s="149" t="s">
        <v>284</v>
      </c>
      <c r="AU129" s="149" t="s">
        <v>85</v>
      </c>
      <c r="AY129" s="17" t="s">
        <v>282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199</v>
      </c>
      <c r="BM129" s="149" t="s">
        <v>7481</v>
      </c>
    </row>
    <row r="130" spans="2:65" s="1" customFormat="1" ht="24.2" customHeight="1" x14ac:dyDescent="0.2">
      <c r="B130" s="32"/>
      <c r="C130" s="179" t="s">
        <v>288</v>
      </c>
      <c r="D130" s="179" t="s">
        <v>1020</v>
      </c>
      <c r="E130" s="180" t="s">
        <v>4823</v>
      </c>
      <c r="F130" s="181" t="s">
        <v>4824</v>
      </c>
      <c r="G130" s="182" t="s">
        <v>471</v>
      </c>
      <c r="H130" s="183">
        <v>11.5</v>
      </c>
      <c r="I130" s="184"/>
      <c r="J130" s="185">
        <f>ROUND(I130*H130,2)</f>
        <v>0</v>
      </c>
      <c r="K130" s="186"/>
      <c r="L130" s="187"/>
      <c r="M130" s="188" t="s">
        <v>1</v>
      </c>
      <c r="N130" s="189" t="s">
        <v>41</v>
      </c>
      <c r="P130" s="147">
        <f>O130*H130</f>
        <v>0</v>
      </c>
      <c r="Q130" s="147">
        <v>1.2E-4</v>
      </c>
      <c r="R130" s="147">
        <f>Q130*H130</f>
        <v>1.3799999999999999E-3</v>
      </c>
      <c r="S130" s="147">
        <v>0</v>
      </c>
      <c r="T130" s="148">
        <f>S130*H130</f>
        <v>0</v>
      </c>
      <c r="AR130" s="149" t="s">
        <v>498</v>
      </c>
      <c r="AT130" s="149" t="s">
        <v>1020</v>
      </c>
      <c r="AU130" s="149" t="s">
        <v>85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199</v>
      </c>
      <c r="BM130" s="149" t="s">
        <v>7482</v>
      </c>
    </row>
    <row r="131" spans="2:65" s="12" customFormat="1" x14ac:dyDescent="0.2">
      <c r="B131" s="151"/>
      <c r="D131" s="152" t="s">
        <v>290</v>
      </c>
      <c r="F131" s="154" t="s">
        <v>7483</v>
      </c>
      <c r="H131" s="155">
        <v>11.5</v>
      </c>
      <c r="I131" s="156"/>
      <c r="L131" s="151"/>
      <c r="M131" s="157"/>
      <c r="T131" s="158"/>
      <c r="AT131" s="153" t="s">
        <v>290</v>
      </c>
      <c r="AU131" s="153" t="s">
        <v>85</v>
      </c>
      <c r="AV131" s="12" t="s">
        <v>85</v>
      </c>
      <c r="AW131" s="12" t="s">
        <v>4</v>
      </c>
      <c r="AX131" s="12" t="s">
        <v>83</v>
      </c>
      <c r="AY131" s="153" t="s">
        <v>282</v>
      </c>
    </row>
    <row r="132" spans="2:65" s="1" customFormat="1" ht="24.2" customHeight="1" x14ac:dyDescent="0.2">
      <c r="B132" s="32"/>
      <c r="C132" s="137" t="s">
        <v>330</v>
      </c>
      <c r="D132" s="137" t="s">
        <v>284</v>
      </c>
      <c r="E132" s="138" t="s">
        <v>7484</v>
      </c>
      <c r="F132" s="139" t="s">
        <v>7485</v>
      </c>
      <c r="G132" s="140" t="s">
        <v>471</v>
      </c>
      <c r="H132" s="141">
        <v>17.390999999999998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199</v>
      </c>
      <c r="AT132" s="149" t="s">
        <v>284</v>
      </c>
      <c r="AU132" s="149" t="s">
        <v>85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199</v>
      </c>
      <c r="BM132" s="149" t="s">
        <v>7486</v>
      </c>
    </row>
    <row r="133" spans="2:65" s="1" customFormat="1" ht="24.2" customHeight="1" x14ac:dyDescent="0.2">
      <c r="B133" s="32"/>
      <c r="C133" s="179" t="s">
        <v>338</v>
      </c>
      <c r="D133" s="179" t="s">
        <v>1020</v>
      </c>
      <c r="E133" s="180" t="s">
        <v>7487</v>
      </c>
      <c r="F133" s="181" t="s">
        <v>7488</v>
      </c>
      <c r="G133" s="182" t="s">
        <v>471</v>
      </c>
      <c r="H133" s="183">
        <v>20</v>
      </c>
      <c r="I133" s="184"/>
      <c r="J133" s="185">
        <f>ROUND(I133*H133,2)</f>
        <v>0</v>
      </c>
      <c r="K133" s="186"/>
      <c r="L133" s="187"/>
      <c r="M133" s="188" t="s">
        <v>1</v>
      </c>
      <c r="N133" s="189" t="s">
        <v>41</v>
      </c>
      <c r="P133" s="147">
        <f>O133*H133</f>
        <v>0</v>
      </c>
      <c r="Q133" s="147">
        <v>8.9999999999999998E-4</v>
      </c>
      <c r="R133" s="147">
        <f>Q133*H133</f>
        <v>1.7999999999999999E-2</v>
      </c>
      <c r="S133" s="147">
        <v>0</v>
      </c>
      <c r="T133" s="148">
        <f>S133*H133</f>
        <v>0</v>
      </c>
      <c r="AR133" s="149" t="s">
        <v>498</v>
      </c>
      <c r="AT133" s="149" t="s">
        <v>1020</v>
      </c>
      <c r="AU133" s="149" t="s">
        <v>85</v>
      </c>
      <c r="AY133" s="17" t="s">
        <v>282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199</v>
      </c>
      <c r="BM133" s="149" t="s">
        <v>7489</v>
      </c>
    </row>
    <row r="134" spans="2:65" s="12" customFormat="1" x14ac:dyDescent="0.2">
      <c r="B134" s="151"/>
      <c r="D134" s="152" t="s">
        <v>290</v>
      </c>
      <c r="F134" s="154" t="s">
        <v>7490</v>
      </c>
      <c r="H134" s="155">
        <v>20</v>
      </c>
      <c r="I134" s="156"/>
      <c r="L134" s="151"/>
      <c r="M134" s="157"/>
      <c r="T134" s="158"/>
      <c r="AT134" s="153" t="s">
        <v>290</v>
      </c>
      <c r="AU134" s="153" t="s">
        <v>85</v>
      </c>
      <c r="AV134" s="12" t="s">
        <v>85</v>
      </c>
      <c r="AW134" s="12" t="s">
        <v>4</v>
      </c>
      <c r="AX134" s="12" t="s">
        <v>83</v>
      </c>
      <c r="AY134" s="153" t="s">
        <v>282</v>
      </c>
    </row>
    <row r="135" spans="2:65" s="1" customFormat="1" ht="24.2" customHeight="1" x14ac:dyDescent="0.2">
      <c r="B135" s="32"/>
      <c r="C135" s="137" t="s">
        <v>343</v>
      </c>
      <c r="D135" s="137" t="s">
        <v>284</v>
      </c>
      <c r="E135" s="138" t="s">
        <v>4896</v>
      </c>
      <c r="F135" s="139" t="s">
        <v>4897</v>
      </c>
      <c r="G135" s="140" t="s">
        <v>613</v>
      </c>
      <c r="H135" s="141">
        <v>6</v>
      </c>
      <c r="I135" s="142"/>
      <c r="J135" s="143">
        <f t="shared" ref="J135:J141" si="0">ROUND(I135*H135,2)</f>
        <v>0</v>
      </c>
      <c r="K135" s="144"/>
      <c r="L135" s="32"/>
      <c r="M135" s="145" t="s">
        <v>1</v>
      </c>
      <c r="N135" s="146" t="s">
        <v>41</v>
      </c>
      <c r="P135" s="147">
        <f t="shared" ref="P135:P141" si="1">O135*H135</f>
        <v>0</v>
      </c>
      <c r="Q135" s="147">
        <v>0</v>
      </c>
      <c r="R135" s="147">
        <f t="shared" ref="R135:R141" si="2">Q135*H135</f>
        <v>0</v>
      </c>
      <c r="S135" s="147">
        <v>0</v>
      </c>
      <c r="T135" s="148">
        <f t="shared" ref="T135:T141" si="3">S135*H135</f>
        <v>0</v>
      </c>
      <c r="AR135" s="149" t="s">
        <v>199</v>
      </c>
      <c r="AT135" s="149" t="s">
        <v>284</v>
      </c>
      <c r="AU135" s="149" t="s">
        <v>85</v>
      </c>
      <c r="AY135" s="17" t="s">
        <v>282</v>
      </c>
      <c r="BE135" s="150">
        <f t="shared" ref="BE135:BE141" si="4">IF(N135="základní",J135,0)</f>
        <v>0</v>
      </c>
      <c r="BF135" s="150">
        <f t="shared" ref="BF135:BF141" si="5">IF(N135="snížená",J135,0)</f>
        <v>0</v>
      </c>
      <c r="BG135" s="150">
        <f t="shared" ref="BG135:BG141" si="6">IF(N135="zákl. přenesená",J135,0)</f>
        <v>0</v>
      </c>
      <c r="BH135" s="150">
        <f t="shared" ref="BH135:BH141" si="7">IF(N135="sníž. přenesená",J135,0)</f>
        <v>0</v>
      </c>
      <c r="BI135" s="150">
        <f t="shared" ref="BI135:BI141" si="8">IF(N135="nulová",J135,0)</f>
        <v>0</v>
      </c>
      <c r="BJ135" s="17" t="s">
        <v>83</v>
      </c>
      <c r="BK135" s="150">
        <f t="shared" ref="BK135:BK141" si="9">ROUND(I135*H135,2)</f>
        <v>0</v>
      </c>
      <c r="BL135" s="17" t="s">
        <v>199</v>
      </c>
      <c r="BM135" s="149" t="s">
        <v>7491</v>
      </c>
    </row>
    <row r="136" spans="2:65" s="1" customFormat="1" ht="24.2" customHeight="1" x14ac:dyDescent="0.2">
      <c r="B136" s="32"/>
      <c r="C136" s="137" t="s">
        <v>350</v>
      </c>
      <c r="D136" s="137" t="s">
        <v>284</v>
      </c>
      <c r="E136" s="138" t="s">
        <v>4908</v>
      </c>
      <c r="F136" s="139" t="s">
        <v>4909</v>
      </c>
      <c r="G136" s="140" t="s">
        <v>613</v>
      </c>
      <c r="H136" s="141">
        <v>8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199</v>
      </c>
      <c r="AT136" s="149" t="s">
        <v>284</v>
      </c>
      <c r="AU136" s="149" t="s">
        <v>85</v>
      </c>
      <c r="AY136" s="17" t="s">
        <v>282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199</v>
      </c>
      <c r="BM136" s="149" t="s">
        <v>7492</v>
      </c>
    </row>
    <row r="137" spans="2:65" s="1" customFormat="1" ht="37.9" customHeight="1" x14ac:dyDescent="0.2">
      <c r="B137" s="32"/>
      <c r="C137" s="137" t="s">
        <v>356</v>
      </c>
      <c r="D137" s="137" t="s">
        <v>284</v>
      </c>
      <c r="E137" s="138" t="s">
        <v>7493</v>
      </c>
      <c r="F137" s="139" t="s">
        <v>7494</v>
      </c>
      <c r="G137" s="140" t="s">
        <v>613</v>
      </c>
      <c r="H137" s="141">
        <v>2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199</v>
      </c>
      <c r="AT137" s="149" t="s">
        <v>284</v>
      </c>
      <c r="AU137" s="149" t="s">
        <v>85</v>
      </c>
      <c r="AY137" s="17" t="s">
        <v>282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199</v>
      </c>
      <c r="BM137" s="149" t="s">
        <v>7495</v>
      </c>
    </row>
    <row r="138" spans="2:65" s="1" customFormat="1" ht="24.2" customHeight="1" x14ac:dyDescent="0.2">
      <c r="B138" s="32"/>
      <c r="C138" s="137" t="s">
        <v>361</v>
      </c>
      <c r="D138" s="137" t="s">
        <v>284</v>
      </c>
      <c r="E138" s="138" t="s">
        <v>7496</v>
      </c>
      <c r="F138" s="139" t="s">
        <v>7497</v>
      </c>
      <c r="G138" s="140" t="s">
        <v>613</v>
      </c>
      <c r="H138" s="141">
        <v>1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199</v>
      </c>
      <c r="AT138" s="149" t="s">
        <v>284</v>
      </c>
      <c r="AU138" s="149" t="s">
        <v>85</v>
      </c>
      <c r="AY138" s="17" t="s">
        <v>282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199</v>
      </c>
      <c r="BM138" s="149" t="s">
        <v>7498</v>
      </c>
    </row>
    <row r="139" spans="2:65" s="1" customFormat="1" ht="24.2" customHeight="1" x14ac:dyDescent="0.2">
      <c r="B139" s="32"/>
      <c r="C139" s="179" t="s">
        <v>185</v>
      </c>
      <c r="D139" s="179" t="s">
        <v>1020</v>
      </c>
      <c r="E139" s="180" t="s">
        <v>7499</v>
      </c>
      <c r="F139" s="181" t="s">
        <v>7500</v>
      </c>
      <c r="G139" s="182" t="s">
        <v>613</v>
      </c>
      <c r="H139" s="183">
        <v>1</v>
      </c>
      <c r="I139" s="184"/>
      <c r="J139" s="185">
        <f t="shared" si="0"/>
        <v>0</v>
      </c>
      <c r="K139" s="186"/>
      <c r="L139" s="187"/>
      <c r="M139" s="188" t="s">
        <v>1</v>
      </c>
      <c r="N139" s="189" t="s">
        <v>41</v>
      </c>
      <c r="P139" s="147">
        <f t="shared" si="1"/>
        <v>0</v>
      </c>
      <c r="Q139" s="147">
        <v>8.0999999999999996E-3</v>
      </c>
      <c r="R139" s="147">
        <f t="shared" si="2"/>
        <v>8.0999999999999996E-3</v>
      </c>
      <c r="S139" s="147">
        <v>0</v>
      </c>
      <c r="T139" s="148">
        <f t="shared" si="3"/>
        <v>0</v>
      </c>
      <c r="AR139" s="149" t="s">
        <v>498</v>
      </c>
      <c r="AT139" s="149" t="s">
        <v>1020</v>
      </c>
      <c r="AU139" s="149" t="s">
        <v>85</v>
      </c>
      <c r="AY139" s="17" t="s">
        <v>282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199</v>
      </c>
      <c r="BM139" s="149" t="s">
        <v>7501</v>
      </c>
    </row>
    <row r="140" spans="2:65" s="1" customFormat="1" ht="37.9" customHeight="1" x14ac:dyDescent="0.2">
      <c r="B140" s="32"/>
      <c r="C140" s="137" t="s">
        <v>188</v>
      </c>
      <c r="D140" s="137" t="s">
        <v>284</v>
      </c>
      <c r="E140" s="138" t="s">
        <v>7502</v>
      </c>
      <c r="F140" s="139" t="s">
        <v>7503</v>
      </c>
      <c r="G140" s="140" t="s">
        <v>613</v>
      </c>
      <c r="H140" s="141">
        <v>1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199</v>
      </c>
      <c r="AT140" s="149" t="s">
        <v>284</v>
      </c>
      <c r="AU140" s="149" t="s">
        <v>85</v>
      </c>
      <c r="AY140" s="17" t="s">
        <v>282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199</v>
      </c>
      <c r="BM140" s="149" t="s">
        <v>7504</v>
      </c>
    </row>
    <row r="141" spans="2:65" s="1" customFormat="1" ht="24.2" customHeight="1" x14ac:dyDescent="0.2">
      <c r="B141" s="32"/>
      <c r="C141" s="137" t="s">
        <v>191</v>
      </c>
      <c r="D141" s="137" t="s">
        <v>284</v>
      </c>
      <c r="E141" s="138" t="s">
        <v>7505</v>
      </c>
      <c r="F141" s="139" t="s">
        <v>7506</v>
      </c>
      <c r="G141" s="140" t="s">
        <v>613</v>
      </c>
      <c r="H141" s="141">
        <v>1</v>
      </c>
      <c r="I141" s="142"/>
      <c r="J141" s="143">
        <f t="shared" si="0"/>
        <v>0</v>
      </c>
      <c r="K141" s="144"/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199</v>
      </c>
      <c r="AT141" s="149" t="s">
        <v>284</v>
      </c>
      <c r="AU141" s="149" t="s">
        <v>85</v>
      </c>
      <c r="AY141" s="17" t="s">
        <v>282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199</v>
      </c>
      <c r="BM141" s="149" t="s">
        <v>7507</v>
      </c>
    </row>
    <row r="142" spans="2:65" s="11" customFormat="1" ht="25.9" customHeight="1" x14ac:dyDescent="0.2">
      <c r="B142" s="125"/>
      <c r="D142" s="126" t="s">
        <v>75</v>
      </c>
      <c r="E142" s="127" t="s">
        <v>1020</v>
      </c>
      <c r="F142" s="127" t="s">
        <v>5082</v>
      </c>
      <c r="I142" s="128"/>
      <c r="J142" s="129">
        <f>BK142</f>
        <v>0</v>
      </c>
      <c r="L142" s="125"/>
      <c r="M142" s="130"/>
      <c r="P142" s="131">
        <f>P143+P148</f>
        <v>0</v>
      </c>
      <c r="R142" s="131">
        <f>R143+R148</f>
        <v>0.40388400000000002</v>
      </c>
      <c r="T142" s="132">
        <f>T143+T148</f>
        <v>0</v>
      </c>
      <c r="AR142" s="126" t="s">
        <v>105</v>
      </c>
      <c r="AT142" s="133" t="s">
        <v>75</v>
      </c>
      <c r="AU142" s="133" t="s">
        <v>76</v>
      </c>
      <c r="AY142" s="126" t="s">
        <v>282</v>
      </c>
      <c r="BK142" s="134">
        <f>BK143+BK148</f>
        <v>0</v>
      </c>
    </row>
    <row r="143" spans="2:65" s="11" customFormat="1" ht="22.9" customHeight="1" x14ac:dyDescent="0.2">
      <c r="B143" s="125"/>
      <c r="D143" s="126" t="s">
        <v>75</v>
      </c>
      <c r="E143" s="135" t="s">
        <v>6155</v>
      </c>
      <c r="F143" s="135" t="s">
        <v>6156</v>
      </c>
      <c r="I143" s="128"/>
      <c r="J143" s="136">
        <f>BK143</f>
        <v>0</v>
      </c>
      <c r="L143" s="125"/>
      <c r="M143" s="130"/>
      <c r="P143" s="131">
        <f>SUM(P144:P147)</f>
        <v>0</v>
      </c>
      <c r="R143" s="131">
        <f>SUM(R144:R147)</f>
        <v>0</v>
      </c>
      <c r="T143" s="132">
        <f>SUM(T144:T147)</f>
        <v>0</v>
      </c>
      <c r="AR143" s="126" t="s">
        <v>105</v>
      </c>
      <c r="AT143" s="133" t="s">
        <v>75</v>
      </c>
      <c r="AU143" s="133" t="s">
        <v>83</v>
      </c>
      <c r="AY143" s="126" t="s">
        <v>282</v>
      </c>
      <c r="BK143" s="134">
        <f>SUM(BK144:BK147)</f>
        <v>0</v>
      </c>
    </row>
    <row r="144" spans="2:65" s="1" customFormat="1" ht="24.2" customHeight="1" x14ac:dyDescent="0.2">
      <c r="B144" s="32"/>
      <c r="C144" s="137" t="s">
        <v>194</v>
      </c>
      <c r="D144" s="137" t="s">
        <v>284</v>
      </c>
      <c r="E144" s="138" t="s">
        <v>7508</v>
      </c>
      <c r="F144" s="139" t="s">
        <v>7509</v>
      </c>
      <c r="G144" s="140" t="s">
        <v>613</v>
      </c>
      <c r="H144" s="141">
        <v>1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679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679</v>
      </c>
      <c r="BM144" s="149" t="s">
        <v>7510</v>
      </c>
    </row>
    <row r="145" spans="2:65" s="1" customFormat="1" ht="19.5" x14ac:dyDescent="0.2">
      <c r="B145" s="32"/>
      <c r="D145" s="152" t="s">
        <v>3804</v>
      </c>
      <c r="F145" s="198" t="s">
        <v>7511</v>
      </c>
      <c r="I145" s="199"/>
      <c r="L145" s="32"/>
      <c r="M145" s="200"/>
      <c r="T145" s="56"/>
      <c r="AT145" s="17" t="s">
        <v>3804</v>
      </c>
      <c r="AU145" s="17" t="s">
        <v>85</v>
      </c>
    </row>
    <row r="146" spans="2:65" s="1" customFormat="1" ht="16.5" customHeight="1" x14ac:dyDescent="0.2">
      <c r="B146" s="32"/>
      <c r="C146" s="137" t="s">
        <v>8</v>
      </c>
      <c r="D146" s="137" t="s">
        <v>284</v>
      </c>
      <c r="E146" s="138" t="s">
        <v>7512</v>
      </c>
      <c r="F146" s="139" t="s">
        <v>7513</v>
      </c>
      <c r="G146" s="140" t="s">
        <v>613</v>
      </c>
      <c r="H146" s="141">
        <v>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679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679</v>
      </c>
      <c r="BM146" s="149" t="s">
        <v>7514</v>
      </c>
    </row>
    <row r="147" spans="2:65" s="1" customFormat="1" ht="16.5" customHeight="1" x14ac:dyDescent="0.2">
      <c r="B147" s="32"/>
      <c r="C147" s="179" t="s">
        <v>199</v>
      </c>
      <c r="D147" s="179" t="s">
        <v>1020</v>
      </c>
      <c r="E147" s="180" t="s">
        <v>7515</v>
      </c>
      <c r="F147" s="181" t="s">
        <v>7516</v>
      </c>
      <c r="G147" s="182" t="s">
        <v>613</v>
      </c>
      <c r="H147" s="183">
        <v>1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1802</v>
      </c>
      <c r="AT147" s="149" t="s">
        <v>1020</v>
      </c>
      <c r="AU147" s="149" t="s">
        <v>85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679</v>
      </c>
      <c r="BM147" s="149" t="s">
        <v>7517</v>
      </c>
    </row>
    <row r="148" spans="2:65" s="11" customFormat="1" ht="22.9" customHeight="1" x14ac:dyDescent="0.2">
      <c r="B148" s="125"/>
      <c r="D148" s="126" t="s">
        <v>75</v>
      </c>
      <c r="E148" s="135" t="s">
        <v>5083</v>
      </c>
      <c r="F148" s="135" t="s">
        <v>5084</v>
      </c>
      <c r="I148" s="128"/>
      <c r="J148" s="136">
        <f>BK148</f>
        <v>0</v>
      </c>
      <c r="L148" s="125"/>
      <c r="M148" s="130"/>
      <c r="P148" s="131">
        <f>SUM(P149:P160)</f>
        <v>0</v>
      </c>
      <c r="R148" s="131">
        <f>SUM(R149:R160)</f>
        <v>0.40388400000000002</v>
      </c>
      <c r="T148" s="132">
        <f>SUM(T149:T160)</f>
        <v>0</v>
      </c>
      <c r="AR148" s="126" t="s">
        <v>105</v>
      </c>
      <c r="AT148" s="133" t="s">
        <v>75</v>
      </c>
      <c r="AU148" s="133" t="s">
        <v>83</v>
      </c>
      <c r="AY148" s="126" t="s">
        <v>282</v>
      </c>
      <c r="BK148" s="134">
        <f>SUM(BK149:BK160)</f>
        <v>0</v>
      </c>
    </row>
    <row r="149" spans="2:65" s="1" customFormat="1" ht="24.2" customHeight="1" x14ac:dyDescent="0.2">
      <c r="B149" s="32"/>
      <c r="C149" s="137" t="s">
        <v>202</v>
      </c>
      <c r="D149" s="137" t="s">
        <v>284</v>
      </c>
      <c r="E149" s="138" t="s">
        <v>7518</v>
      </c>
      <c r="F149" s="139" t="s">
        <v>7519</v>
      </c>
      <c r="G149" s="140" t="s">
        <v>295</v>
      </c>
      <c r="H149" s="141">
        <v>0.35</v>
      </c>
      <c r="I149" s="142"/>
      <c r="J149" s="143">
        <f t="shared" ref="J149:J160" si="10">ROUND(I149*H149,2)</f>
        <v>0</v>
      </c>
      <c r="K149" s="144"/>
      <c r="L149" s="32"/>
      <c r="M149" s="145" t="s">
        <v>1</v>
      </c>
      <c r="N149" s="146" t="s">
        <v>41</v>
      </c>
      <c r="P149" s="147">
        <f t="shared" ref="P149:P160" si="11">O149*H149</f>
        <v>0</v>
      </c>
      <c r="Q149" s="147">
        <v>0</v>
      </c>
      <c r="R149" s="147">
        <f t="shared" ref="R149:R160" si="12">Q149*H149</f>
        <v>0</v>
      </c>
      <c r="S149" s="147">
        <v>0</v>
      </c>
      <c r="T149" s="148">
        <f t="shared" ref="T149:T160" si="13">S149*H149</f>
        <v>0</v>
      </c>
      <c r="AR149" s="149" t="s">
        <v>679</v>
      </c>
      <c r="AT149" s="149" t="s">
        <v>284</v>
      </c>
      <c r="AU149" s="149" t="s">
        <v>85</v>
      </c>
      <c r="AY149" s="17" t="s">
        <v>282</v>
      </c>
      <c r="BE149" s="150">
        <f t="shared" ref="BE149:BE160" si="14">IF(N149="základní",J149,0)</f>
        <v>0</v>
      </c>
      <c r="BF149" s="150">
        <f t="shared" ref="BF149:BF160" si="15">IF(N149="snížená",J149,0)</f>
        <v>0</v>
      </c>
      <c r="BG149" s="150">
        <f t="shared" ref="BG149:BG160" si="16">IF(N149="zákl. přenesená",J149,0)</f>
        <v>0</v>
      </c>
      <c r="BH149" s="150">
        <f t="shared" ref="BH149:BH160" si="17">IF(N149="sníž. přenesená",J149,0)</f>
        <v>0</v>
      </c>
      <c r="BI149" s="150">
        <f t="shared" ref="BI149:BI160" si="18">IF(N149="nulová",J149,0)</f>
        <v>0</v>
      </c>
      <c r="BJ149" s="17" t="s">
        <v>83</v>
      </c>
      <c r="BK149" s="150">
        <f t="shared" ref="BK149:BK160" si="19">ROUND(I149*H149,2)</f>
        <v>0</v>
      </c>
      <c r="BL149" s="17" t="s">
        <v>679</v>
      </c>
      <c r="BM149" s="149" t="s">
        <v>7520</v>
      </c>
    </row>
    <row r="150" spans="2:65" s="1" customFormat="1" ht="33" customHeight="1" x14ac:dyDescent="0.2">
      <c r="B150" s="32"/>
      <c r="C150" s="137" t="s">
        <v>205</v>
      </c>
      <c r="D150" s="137" t="s">
        <v>284</v>
      </c>
      <c r="E150" s="138" t="s">
        <v>7521</v>
      </c>
      <c r="F150" s="139" t="s">
        <v>7522</v>
      </c>
      <c r="G150" s="140" t="s">
        <v>471</v>
      </c>
      <c r="H150" s="141">
        <v>15</v>
      </c>
      <c r="I150" s="142"/>
      <c r="J150" s="143">
        <f t="shared" si="10"/>
        <v>0</v>
      </c>
      <c r="K150" s="144"/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679</v>
      </c>
      <c r="AT150" s="149" t="s">
        <v>284</v>
      </c>
      <c r="AU150" s="149" t="s">
        <v>85</v>
      </c>
      <c r="AY150" s="17" t="s">
        <v>282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679</v>
      </c>
      <c r="BM150" s="149" t="s">
        <v>7523</v>
      </c>
    </row>
    <row r="151" spans="2:65" s="1" customFormat="1" ht="24.2" customHeight="1" x14ac:dyDescent="0.2">
      <c r="B151" s="32"/>
      <c r="C151" s="137" t="s">
        <v>416</v>
      </c>
      <c r="D151" s="137" t="s">
        <v>284</v>
      </c>
      <c r="E151" s="138" t="s">
        <v>7524</v>
      </c>
      <c r="F151" s="139" t="s">
        <v>7525</v>
      </c>
      <c r="G151" s="140" t="s">
        <v>613</v>
      </c>
      <c r="H151" s="141">
        <v>1</v>
      </c>
      <c r="I151" s="142"/>
      <c r="J151" s="143">
        <f t="shared" si="10"/>
        <v>0</v>
      </c>
      <c r="K151" s="144"/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679</v>
      </c>
      <c r="AT151" s="149" t="s">
        <v>284</v>
      </c>
      <c r="AU151" s="149" t="s">
        <v>85</v>
      </c>
      <c r="AY151" s="17" t="s">
        <v>282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679</v>
      </c>
      <c r="BM151" s="149" t="s">
        <v>7526</v>
      </c>
    </row>
    <row r="152" spans="2:65" s="1" customFormat="1" ht="21.75" customHeight="1" x14ac:dyDescent="0.2">
      <c r="B152" s="32"/>
      <c r="C152" s="137" t="s">
        <v>208</v>
      </c>
      <c r="D152" s="137" t="s">
        <v>284</v>
      </c>
      <c r="E152" s="138" t="s">
        <v>7527</v>
      </c>
      <c r="F152" s="139" t="s">
        <v>7528</v>
      </c>
      <c r="G152" s="140" t="s">
        <v>613</v>
      </c>
      <c r="H152" s="141">
        <v>2</v>
      </c>
      <c r="I152" s="142"/>
      <c r="J152" s="143">
        <f t="shared" si="10"/>
        <v>0</v>
      </c>
      <c r="K152" s="144"/>
      <c r="L152" s="32"/>
      <c r="M152" s="145" t="s">
        <v>1</v>
      </c>
      <c r="N152" s="146" t="s">
        <v>41</v>
      </c>
      <c r="P152" s="147">
        <f t="shared" si="11"/>
        <v>0</v>
      </c>
      <c r="Q152" s="147">
        <v>7.6E-3</v>
      </c>
      <c r="R152" s="147">
        <f t="shared" si="12"/>
        <v>1.52E-2</v>
      </c>
      <c r="S152" s="147">
        <v>0</v>
      </c>
      <c r="T152" s="148">
        <f t="shared" si="13"/>
        <v>0</v>
      </c>
      <c r="AR152" s="149" t="s">
        <v>679</v>
      </c>
      <c r="AT152" s="149" t="s">
        <v>284</v>
      </c>
      <c r="AU152" s="149" t="s">
        <v>85</v>
      </c>
      <c r="AY152" s="17" t="s">
        <v>282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679</v>
      </c>
      <c r="BM152" s="149" t="s">
        <v>7529</v>
      </c>
    </row>
    <row r="153" spans="2:65" s="1" customFormat="1" ht="24.2" customHeight="1" x14ac:dyDescent="0.2">
      <c r="B153" s="32"/>
      <c r="C153" s="137" t="s">
        <v>7</v>
      </c>
      <c r="D153" s="137" t="s">
        <v>284</v>
      </c>
      <c r="E153" s="138" t="s">
        <v>7530</v>
      </c>
      <c r="F153" s="139" t="s">
        <v>7531</v>
      </c>
      <c r="G153" s="140" t="s">
        <v>471</v>
      </c>
      <c r="H153" s="141">
        <v>5</v>
      </c>
      <c r="I153" s="142"/>
      <c r="J153" s="143">
        <f t="shared" si="10"/>
        <v>0</v>
      </c>
      <c r="K153" s="144"/>
      <c r="L153" s="32"/>
      <c r="M153" s="145" t="s">
        <v>1</v>
      </c>
      <c r="N153" s="146" t="s">
        <v>41</v>
      </c>
      <c r="P153" s="147">
        <f t="shared" si="11"/>
        <v>0</v>
      </c>
      <c r="Q153" s="147">
        <v>1.9E-3</v>
      </c>
      <c r="R153" s="147">
        <f t="shared" si="12"/>
        <v>9.4999999999999998E-3</v>
      </c>
      <c r="S153" s="147">
        <v>0</v>
      </c>
      <c r="T153" s="148">
        <f t="shared" si="13"/>
        <v>0</v>
      </c>
      <c r="AR153" s="149" t="s">
        <v>679</v>
      </c>
      <c r="AT153" s="149" t="s">
        <v>284</v>
      </c>
      <c r="AU153" s="149" t="s">
        <v>85</v>
      </c>
      <c r="AY153" s="17" t="s">
        <v>282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679</v>
      </c>
      <c r="BM153" s="149" t="s">
        <v>7532</v>
      </c>
    </row>
    <row r="154" spans="2:65" s="1" customFormat="1" ht="24.2" customHeight="1" x14ac:dyDescent="0.2">
      <c r="B154" s="32"/>
      <c r="C154" s="137" t="s">
        <v>222</v>
      </c>
      <c r="D154" s="137" t="s">
        <v>284</v>
      </c>
      <c r="E154" s="138" t="s">
        <v>7533</v>
      </c>
      <c r="F154" s="139" t="s">
        <v>7534</v>
      </c>
      <c r="G154" s="140" t="s">
        <v>471</v>
      </c>
      <c r="H154" s="141">
        <v>15</v>
      </c>
      <c r="I154" s="142"/>
      <c r="J154" s="143">
        <f t="shared" si="10"/>
        <v>0</v>
      </c>
      <c r="K154" s="144"/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679</v>
      </c>
      <c r="AT154" s="149" t="s">
        <v>284</v>
      </c>
      <c r="AU154" s="149" t="s">
        <v>85</v>
      </c>
      <c r="AY154" s="17" t="s">
        <v>282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679</v>
      </c>
      <c r="BM154" s="149" t="s">
        <v>7535</v>
      </c>
    </row>
    <row r="155" spans="2:65" s="1" customFormat="1" ht="24.2" customHeight="1" x14ac:dyDescent="0.2">
      <c r="B155" s="32"/>
      <c r="C155" s="137" t="s">
        <v>447</v>
      </c>
      <c r="D155" s="137" t="s">
        <v>284</v>
      </c>
      <c r="E155" s="138" t="s">
        <v>7536</v>
      </c>
      <c r="F155" s="139" t="s">
        <v>7537</v>
      </c>
      <c r="G155" s="140" t="s">
        <v>295</v>
      </c>
      <c r="H155" s="141">
        <v>0.35</v>
      </c>
      <c r="I155" s="142"/>
      <c r="J155" s="143">
        <f t="shared" si="10"/>
        <v>0</v>
      </c>
      <c r="K155" s="144"/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679</v>
      </c>
      <c r="AT155" s="149" t="s">
        <v>284</v>
      </c>
      <c r="AU155" s="149" t="s">
        <v>85</v>
      </c>
      <c r="AY155" s="17" t="s">
        <v>282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679</v>
      </c>
      <c r="BM155" s="149" t="s">
        <v>7538</v>
      </c>
    </row>
    <row r="156" spans="2:65" s="1" customFormat="1" ht="24.2" customHeight="1" x14ac:dyDescent="0.2">
      <c r="B156" s="32"/>
      <c r="C156" s="137" t="s">
        <v>453</v>
      </c>
      <c r="D156" s="137" t="s">
        <v>284</v>
      </c>
      <c r="E156" s="138" t="s">
        <v>7539</v>
      </c>
      <c r="F156" s="139" t="s">
        <v>7540</v>
      </c>
      <c r="G156" s="140" t="s">
        <v>287</v>
      </c>
      <c r="H156" s="141">
        <v>2.4</v>
      </c>
      <c r="I156" s="142"/>
      <c r="J156" s="143">
        <f t="shared" si="10"/>
        <v>0</v>
      </c>
      <c r="K156" s="144"/>
      <c r="L156" s="32"/>
      <c r="M156" s="145" t="s">
        <v>1</v>
      </c>
      <c r="N156" s="146" t="s">
        <v>41</v>
      </c>
      <c r="P156" s="147">
        <f t="shared" si="11"/>
        <v>0</v>
      </c>
      <c r="Q156" s="147">
        <v>1.16E-3</v>
      </c>
      <c r="R156" s="147">
        <f t="shared" si="12"/>
        <v>2.784E-3</v>
      </c>
      <c r="S156" s="147">
        <v>0</v>
      </c>
      <c r="T156" s="148">
        <f t="shared" si="13"/>
        <v>0</v>
      </c>
      <c r="AR156" s="149" t="s">
        <v>679</v>
      </c>
      <c r="AT156" s="149" t="s">
        <v>284</v>
      </c>
      <c r="AU156" s="149" t="s">
        <v>85</v>
      </c>
      <c r="AY156" s="17" t="s">
        <v>282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679</v>
      </c>
      <c r="BM156" s="149" t="s">
        <v>7541</v>
      </c>
    </row>
    <row r="157" spans="2:65" s="1" customFormat="1" ht="24.2" customHeight="1" x14ac:dyDescent="0.2">
      <c r="B157" s="32"/>
      <c r="C157" s="137" t="s">
        <v>459</v>
      </c>
      <c r="D157" s="137" t="s">
        <v>284</v>
      </c>
      <c r="E157" s="138" t="s">
        <v>7542</v>
      </c>
      <c r="F157" s="139" t="s">
        <v>7543</v>
      </c>
      <c r="G157" s="140" t="s">
        <v>287</v>
      </c>
      <c r="H157" s="141">
        <v>2.4</v>
      </c>
      <c r="I157" s="142"/>
      <c r="J157" s="143">
        <f t="shared" si="10"/>
        <v>0</v>
      </c>
      <c r="K157" s="144"/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679</v>
      </c>
      <c r="AT157" s="149" t="s">
        <v>284</v>
      </c>
      <c r="AU157" s="149" t="s">
        <v>85</v>
      </c>
      <c r="AY157" s="17" t="s">
        <v>282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679</v>
      </c>
      <c r="BM157" s="149" t="s">
        <v>7544</v>
      </c>
    </row>
    <row r="158" spans="2:65" s="1" customFormat="1" ht="16.5" customHeight="1" x14ac:dyDescent="0.2">
      <c r="B158" s="32"/>
      <c r="C158" s="179" t="s">
        <v>463</v>
      </c>
      <c r="D158" s="179" t="s">
        <v>1020</v>
      </c>
      <c r="E158" s="180" t="s">
        <v>7545</v>
      </c>
      <c r="F158" s="181" t="s">
        <v>7546</v>
      </c>
      <c r="G158" s="182" t="s">
        <v>613</v>
      </c>
      <c r="H158" s="183">
        <v>1</v>
      </c>
      <c r="I158" s="184"/>
      <c r="J158" s="185">
        <f t="shared" si="10"/>
        <v>0</v>
      </c>
      <c r="K158" s="186"/>
      <c r="L158" s="187"/>
      <c r="M158" s="188" t="s">
        <v>1</v>
      </c>
      <c r="N158" s="189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1802</v>
      </c>
      <c r="AT158" s="149" t="s">
        <v>1020</v>
      </c>
      <c r="AU158" s="149" t="s">
        <v>85</v>
      </c>
      <c r="AY158" s="17" t="s">
        <v>282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679</v>
      </c>
      <c r="BM158" s="149" t="s">
        <v>7547</v>
      </c>
    </row>
    <row r="159" spans="2:65" s="1" customFormat="1" ht="24.2" customHeight="1" x14ac:dyDescent="0.2">
      <c r="B159" s="32"/>
      <c r="C159" s="137" t="s">
        <v>468</v>
      </c>
      <c r="D159" s="137" t="s">
        <v>284</v>
      </c>
      <c r="E159" s="138" t="s">
        <v>5091</v>
      </c>
      <c r="F159" s="139" t="s">
        <v>5092</v>
      </c>
      <c r="G159" s="140" t="s">
        <v>471</v>
      </c>
      <c r="H159" s="141">
        <v>15</v>
      </c>
      <c r="I159" s="142"/>
      <c r="J159" s="143">
        <f t="shared" si="10"/>
        <v>0</v>
      </c>
      <c r="K159" s="144"/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679</v>
      </c>
      <c r="AT159" s="149" t="s">
        <v>284</v>
      </c>
      <c r="AU159" s="149" t="s">
        <v>85</v>
      </c>
      <c r="AY159" s="17" t="s">
        <v>282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679</v>
      </c>
      <c r="BM159" s="149" t="s">
        <v>7548</v>
      </c>
    </row>
    <row r="160" spans="2:65" s="1" customFormat="1" ht="24.2" customHeight="1" x14ac:dyDescent="0.2">
      <c r="B160" s="32"/>
      <c r="C160" s="137" t="s">
        <v>476</v>
      </c>
      <c r="D160" s="137" t="s">
        <v>284</v>
      </c>
      <c r="E160" s="138" t="s">
        <v>7549</v>
      </c>
      <c r="F160" s="139" t="s">
        <v>7550</v>
      </c>
      <c r="G160" s="140" t="s">
        <v>613</v>
      </c>
      <c r="H160" s="141">
        <v>1</v>
      </c>
      <c r="I160" s="142"/>
      <c r="J160" s="143">
        <f t="shared" si="10"/>
        <v>0</v>
      </c>
      <c r="K160" s="144"/>
      <c r="L160" s="32"/>
      <c r="M160" s="145" t="s">
        <v>1</v>
      </c>
      <c r="N160" s="146" t="s">
        <v>41</v>
      </c>
      <c r="P160" s="147">
        <f t="shared" si="11"/>
        <v>0</v>
      </c>
      <c r="Q160" s="147">
        <v>0.37640000000000001</v>
      </c>
      <c r="R160" s="147">
        <f t="shared" si="12"/>
        <v>0.37640000000000001</v>
      </c>
      <c r="S160" s="147">
        <v>0</v>
      </c>
      <c r="T160" s="148">
        <f t="shared" si="13"/>
        <v>0</v>
      </c>
      <c r="AR160" s="149" t="s">
        <v>679</v>
      </c>
      <c r="AT160" s="149" t="s">
        <v>284</v>
      </c>
      <c r="AU160" s="149" t="s">
        <v>85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679</v>
      </c>
      <c r="BM160" s="149" t="s">
        <v>7551</v>
      </c>
    </row>
    <row r="161" spans="2:65" s="11" customFormat="1" ht="25.9" customHeight="1" x14ac:dyDescent="0.2">
      <c r="B161" s="125"/>
      <c r="D161" s="126" t="s">
        <v>75</v>
      </c>
      <c r="E161" s="127" t="s">
        <v>7182</v>
      </c>
      <c r="F161" s="127" t="s">
        <v>7552</v>
      </c>
      <c r="I161" s="128"/>
      <c r="J161" s="129">
        <f>BK161</f>
        <v>0</v>
      </c>
      <c r="L161" s="125"/>
      <c r="M161" s="130"/>
      <c r="P161" s="131">
        <f>SUM(P162:P163)</f>
        <v>0</v>
      </c>
      <c r="R161" s="131">
        <f>SUM(R162:R163)</f>
        <v>0</v>
      </c>
      <c r="T161" s="132">
        <f>SUM(T162:T163)</f>
        <v>0</v>
      </c>
      <c r="AR161" s="126" t="s">
        <v>288</v>
      </c>
      <c r="AT161" s="133" t="s">
        <v>75</v>
      </c>
      <c r="AU161" s="133" t="s">
        <v>76</v>
      </c>
      <c r="AY161" s="126" t="s">
        <v>282</v>
      </c>
      <c r="BK161" s="134">
        <f>SUM(BK162:BK163)</f>
        <v>0</v>
      </c>
    </row>
    <row r="162" spans="2:65" s="1" customFormat="1" ht="16.5" customHeight="1" x14ac:dyDescent="0.2">
      <c r="B162" s="32"/>
      <c r="C162" s="137" t="s">
        <v>482</v>
      </c>
      <c r="D162" s="137" t="s">
        <v>284</v>
      </c>
      <c r="E162" s="138" t="s">
        <v>7553</v>
      </c>
      <c r="F162" s="139" t="s">
        <v>7554</v>
      </c>
      <c r="G162" s="140" t="s">
        <v>5509</v>
      </c>
      <c r="H162" s="141">
        <v>10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3008</v>
      </c>
      <c r="AT162" s="149" t="s">
        <v>284</v>
      </c>
      <c r="AU162" s="149" t="s">
        <v>83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3008</v>
      </c>
      <c r="BM162" s="149" t="s">
        <v>7555</v>
      </c>
    </row>
    <row r="163" spans="2:65" s="1" customFormat="1" ht="19.5" x14ac:dyDescent="0.2">
      <c r="B163" s="32"/>
      <c r="D163" s="152" t="s">
        <v>3804</v>
      </c>
      <c r="F163" s="198" t="s">
        <v>7556</v>
      </c>
      <c r="I163" s="199"/>
      <c r="L163" s="32"/>
      <c r="M163" s="200"/>
      <c r="T163" s="56"/>
      <c r="AT163" s="17" t="s">
        <v>3804</v>
      </c>
      <c r="AU163" s="17" t="s">
        <v>83</v>
      </c>
    </row>
    <row r="164" spans="2:65" s="11" customFormat="1" ht="25.9" customHeight="1" x14ac:dyDescent="0.2">
      <c r="B164" s="125"/>
      <c r="D164" s="126" t="s">
        <v>75</v>
      </c>
      <c r="E164" s="127" t="s">
        <v>3359</v>
      </c>
      <c r="F164" s="127" t="s">
        <v>3360</v>
      </c>
      <c r="I164" s="128"/>
      <c r="J164" s="129">
        <f>BK164</f>
        <v>0</v>
      </c>
      <c r="L164" s="125"/>
      <c r="M164" s="130"/>
      <c r="P164" s="131">
        <f>P165</f>
        <v>0</v>
      </c>
      <c r="R164" s="131">
        <f>R165</f>
        <v>0</v>
      </c>
      <c r="T164" s="132">
        <f>T165</f>
        <v>0</v>
      </c>
      <c r="AR164" s="126" t="s">
        <v>330</v>
      </c>
      <c r="AT164" s="133" t="s">
        <v>75</v>
      </c>
      <c r="AU164" s="133" t="s">
        <v>76</v>
      </c>
      <c r="AY164" s="126" t="s">
        <v>282</v>
      </c>
      <c r="BK164" s="134">
        <f>BK165</f>
        <v>0</v>
      </c>
    </row>
    <row r="165" spans="2:65" s="11" customFormat="1" ht="22.9" customHeight="1" x14ac:dyDescent="0.2">
      <c r="B165" s="125"/>
      <c r="D165" s="126" t="s">
        <v>75</v>
      </c>
      <c r="E165" s="135" t="s">
        <v>3361</v>
      </c>
      <c r="F165" s="135" t="s">
        <v>3362</v>
      </c>
      <c r="I165" s="128"/>
      <c r="J165" s="136">
        <f>BK165</f>
        <v>0</v>
      </c>
      <c r="L165" s="125"/>
      <c r="M165" s="130"/>
      <c r="P165" s="131">
        <f>P166</f>
        <v>0</v>
      </c>
      <c r="R165" s="131">
        <f>R166</f>
        <v>0</v>
      </c>
      <c r="T165" s="132">
        <f>T166</f>
        <v>0</v>
      </c>
      <c r="AR165" s="126" t="s">
        <v>330</v>
      </c>
      <c r="AT165" s="133" t="s">
        <v>75</v>
      </c>
      <c r="AU165" s="133" t="s">
        <v>83</v>
      </c>
      <c r="AY165" s="126" t="s">
        <v>282</v>
      </c>
      <c r="BK165" s="134">
        <f>BK166</f>
        <v>0</v>
      </c>
    </row>
    <row r="166" spans="2:65" s="1" customFormat="1" ht="16.5" customHeight="1" x14ac:dyDescent="0.2">
      <c r="B166" s="32"/>
      <c r="C166" s="137" t="s">
        <v>487</v>
      </c>
      <c r="D166" s="137" t="s">
        <v>284</v>
      </c>
      <c r="E166" s="138" t="s">
        <v>3387</v>
      </c>
      <c r="F166" s="139" t="s">
        <v>3388</v>
      </c>
      <c r="G166" s="140" t="s">
        <v>2246</v>
      </c>
      <c r="H166" s="141">
        <v>1</v>
      </c>
      <c r="I166" s="142"/>
      <c r="J166" s="143">
        <f>ROUND(I166*H166,2)</f>
        <v>0</v>
      </c>
      <c r="K166" s="144"/>
      <c r="L166" s="32"/>
      <c r="M166" s="193" t="s">
        <v>1</v>
      </c>
      <c r="N166" s="194" t="s">
        <v>41</v>
      </c>
      <c r="O166" s="195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149" t="s">
        <v>3366</v>
      </c>
      <c r="AT166" s="149" t="s">
        <v>284</v>
      </c>
      <c r="AU166" s="149" t="s">
        <v>85</v>
      </c>
      <c r="AY166" s="17" t="s">
        <v>282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3366</v>
      </c>
      <c r="BM166" s="149" t="s">
        <v>7557</v>
      </c>
    </row>
    <row r="167" spans="2:65" s="1" customFormat="1" ht="6.95" customHeight="1" x14ac:dyDescent="0.2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ga3Vvu6XZ+i5ip+V1OHTg69twnbprNswcJPf2+DsT4vxcNEh5/s5Qe9vyaJXRtN/eaHmhtrRJtcNhn+52n8Fvg==" saltValue="ySbappmBwTvkLgVeUkqWERXYeO+o+MJsF4JYEoelMQaa4ZArmVTFmF9SPMmwjxAp00xyp0x0nYmMM0o4BJFUTA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201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7558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ROUND(J123,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ROUND((SUM(BE123:BE142)),  2)</f>
        <v>0</v>
      </c>
      <c r="I33" s="96">
        <v>0.21</v>
      </c>
      <c r="J33" s="86">
        <f>ROUND(((SUM(BE123:BE142))*I33),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ROUND((SUM(BF123:BF142)),  2)</f>
        <v>0</v>
      </c>
      <c r="I34" s="96">
        <v>0.15</v>
      </c>
      <c r="J34" s="86">
        <f>ROUND(((SUM(BF123:BF142))*I34),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ROUND((SUM(BG123:BG142)),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ROUND((SUM(BH123:BH142)),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ROUND((SUM(BI123:BI142)),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16 - SO 16 - Přípojka CETIN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J123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244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9" customFormat="1" ht="19.899999999999999" customHeight="1" x14ac:dyDescent="0.2">
      <c r="B98" s="112"/>
      <c r="D98" s="113" t="s">
        <v>4705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2:12" s="8" customFormat="1" ht="24.95" customHeight="1" x14ac:dyDescent="0.2">
      <c r="B99" s="108"/>
      <c r="D99" s="109" t="s">
        <v>4706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 x14ac:dyDescent="0.2">
      <c r="B100" s="112"/>
      <c r="D100" s="113" t="s">
        <v>5916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12" s="9" customFormat="1" ht="19.899999999999999" customHeight="1" x14ac:dyDescent="0.2">
      <c r="B101" s="112"/>
      <c r="D101" s="113" t="s">
        <v>4707</v>
      </c>
      <c r="E101" s="114"/>
      <c r="F101" s="114"/>
      <c r="G101" s="114"/>
      <c r="H101" s="114"/>
      <c r="I101" s="114"/>
      <c r="J101" s="115">
        <f>J134</f>
        <v>0</v>
      </c>
      <c r="L101" s="112"/>
    </row>
    <row r="102" spans="2:12" s="8" customFormat="1" ht="24.95" customHeight="1" x14ac:dyDescent="0.2">
      <c r="B102" s="108"/>
      <c r="D102" s="109" t="s">
        <v>264</v>
      </c>
      <c r="E102" s="110"/>
      <c r="F102" s="110"/>
      <c r="G102" s="110"/>
      <c r="H102" s="110"/>
      <c r="I102" s="110"/>
      <c r="J102" s="111">
        <f>J138</f>
        <v>0</v>
      </c>
      <c r="L102" s="108"/>
    </row>
    <row r="103" spans="2:12" s="9" customFormat="1" ht="19.899999999999999" customHeight="1" x14ac:dyDescent="0.2">
      <c r="B103" s="112"/>
      <c r="D103" s="113" t="s">
        <v>4708</v>
      </c>
      <c r="E103" s="114"/>
      <c r="F103" s="114"/>
      <c r="G103" s="114"/>
      <c r="H103" s="114"/>
      <c r="I103" s="114"/>
      <c r="J103" s="115">
        <f>J139</f>
        <v>0</v>
      </c>
      <c r="L103" s="112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 x14ac:dyDescent="0.2">
      <c r="B110" s="32"/>
      <c r="C110" s="21" t="s">
        <v>267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54" t="str">
        <f>E7</f>
        <v>MŠ Vokovická</v>
      </c>
      <c r="F113" s="255"/>
      <c r="G113" s="255"/>
      <c r="H113" s="255"/>
      <c r="L113" s="32"/>
    </row>
    <row r="114" spans="2:65" s="1" customFormat="1" ht="12" customHeight="1" x14ac:dyDescent="0.2">
      <c r="B114" s="32"/>
      <c r="C114" s="27" t="s">
        <v>226</v>
      </c>
      <c r="L114" s="32"/>
    </row>
    <row r="115" spans="2:65" s="1" customFormat="1" ht="16.5" customHeight="1" x14ac:dyDescent="0.2">
      <c r="B115" s="32"/>
      <c r="E115" s="231" t="str">
        <f>E9</f>
        <v>16 - SO 16 - Přípojka CETIN</v>
      </c>
      <c r="F115" s="253"/>
      <c r="G115" s="253"/>
      <c r="H115" s="253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20</v>
      </c>
      <c r="F117" s="25" t="str">
        <f>F12</f>
        <v>Vokovice, p.č. 1281/256, 1281/257</v>
      </c>
      <c r="I117" s="27" t="s">
        <v>22</v>
      </c>
      <c r="J117" s="52" t="str">
        <f>IF(J12="","",J12)</f>
        <v>21. 2. 2023</v>
      </c>
      <c r="L117" s="32"/>
    </row>
    <row r="118" spans="2:65" s="1" customFormat="1" ht="6.95" customHeight="1" x14ac:dyDescent="0.2">
      <c r="B118" s="32"/>
      <c r="L118" s="32"/>
    </row>
    <row r="119" spans="2:65" s="1" customFormat="1" ht="25.7" customHeight="1" x14ac:dyDescent="0.2">
      <c r="B119" s="32"/>
      <c r="C119" s="27" t="s">
        <v>24</v>
      </c>
      <c r="F119" s="25" t="str">
        <f>E15</f>
        <v>Městská část Praha 6, Čs. Armády 601/23</v>
      </c>
      <c r="I119" s="27" t="s">
        <v>30</v>
      </c>
      <c r="J119" s="30" t="str">
        <f>E21</f>
        <v>ra15 a.s., ATELIER SEVER s.r.o.</v>
      </c>
      <c r="L119" s="32"/>
    </row>
    <row r="120" spans="2:65" s="1" customFormat="1" ht="15.2" customHeight="1" x14ac:dyDescent="0.2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Ecoten s.r.o.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6"/>
      <c r="C122" s="117" t="s">
        <v>268</v>
      </c>
      <c r="D122" s="118" t="s">
        <v>61</v>
      </c>
      <c r="E122" s="118" t="s">
        <v>57</v>
      </c>
      <c r="F122" s="118" t="s">
        <v>58</v>
      </c>
      <c r="G122" s="118" t="s">
        <v>269</v>
      </c>
      <c r="H122" s="118" t="s">
        <v>270</v>
      </c>
      <c r="I122" s="118" t="s">
        <v>271</v>
      </c>
      <c r="J122" s="119" t="s">
        <v>232</v>
      </c>
      <c r="K122" s="120" t="s">
        <v>272</v>
      </c>
      <c r="L122" s="116"/>
      <c r="M122" s="59" t="s">
        <v>1</v>
      </c>
      <c r="N122" s="60" t="s">
        <v>40</v>
      </c>
      <c r="O122" s="60" t="s">
        <v>273</v>
      </c>
      <c r="P122" s="60" t="s">
        <v>274</v>
      </c>
      <c r="Q122" s="60" t="s">
        <v>275</v>
      </c>
      <c r="R122" s="60" t="s">
        <v>276</v>
      </c>
      <c r="S122" s="60" t="s">
        <v>277</v>
      </c>
      <c r="T122" s="61" t="s">
        <v>278</v>
      </c>
    </row>
    <row r="123" spans="2:65" s="1" customFormat="1" ht="22.9" customHeight="1" x14ac:dyDescent="0.25">
      <c r="B123" s="32"/>
      <c r="C123" s="64" t="s">
        <v>279</v>
      </c>
      <c r="J123" s="121">
        <f>BK123</f>
        <v>0</v>
      </c>
      <c r="L123" s="32"/>
      <c r="M123" s="62"/>
      <c r="N123" s="53"/>
      <c r="O123" s="53"/>
      <c r="P123" s="122">
        <f>P124+P128+P138</f>
        <v>0</v>
      </c>
      <c r="Q123" s="53"/>
      <c r="R123" s="122">
        <f>R124+R128+R138</f>
        <v>2.3450000000000002E-2</v>
      </c>
      <c r="S123" s="53"/>
      <c r="T123" s="123">
        <f>T124+T128+T138</f>
        <v>0</v>
      </c>
      <c r="AT123" s="17" t="s">
        <v>75</v>
      </c>
      <c r="AU123" s="17" t="s">
        <v>234</v>
      </c>
      <c r="BK123" s="124">
        <f>BK124+BK128+BK138</f>
        <v>0</v>
      </c>
    </row>
    <row r="124" spans="2:65" s="11" customFormat="1" ht="25.9" customHeight="1" x14ac:dyDescent="0.2">
      <c r="B124" s="125"/>
      <c r="D124" s="126" t="s">
        <v>75</v>
      </c>
      <c r="E124" s="127" t="s">
        <v>1431</v>
      </c>
      <c r="F124" s="127" t="s">
        <v>1432</v>
      </c>
      <c r="I124" s="128"/>
      <c r="J124" s="129">
        <f>BK124</f>
        <v>0</v>
      </c>
      <c r="L124" s="125"/>
      <c r="M124" s="130"/>
      <c r="P124" s="131">
        <f>P125</f>
        <v>0</v>
      </c>
      <c r="R124" s="131">
        <f>R125</f>
        <v>2.2800000000000001E-2</v>
      </c>
      <c r="T124" s="132">
        <f>T125</f>
        <v>0</v>
      </c>
      <c r="AR124" s="126" t="s">
        <v>85</v>
      </c>
      <c r="AT124" s="133" t="s">
        <v>75</v>
      </c>
      <c r="AU124" s="133" t="s">
        <v>76</v>
      </c>
      <c r="AY124" s="126" t="s">
        <v>282</v>
      </c>
      <c r="BK124" s="134">
        <f>BK125</f>
        <v>0</v>
      </c>
    </row>
    <row r="125" spans="2:65" s="11" customFormat="1" ht="22.9" customHeight="1" x14ac:dyDescent="0.2">
      <c r="B125" s="125"/>
      <c r="D125" s="126" t="s">
        <v>75</v>
      </c>
      <c r="E125" s="135" t="s">
        <v>4723</v>
      </c>
      <c r="F125" s="135" t="s">
        <v>4724</v>
      </c>
      <c r="I125" s="128"/>
      <c r="J125" s="136">
        <f>BK125</f>
        <v>0</v>
      </c>
      <c r="L125" s="125"/>
      <c r="M125" s="130"/>
      <c r="P125" s="131">
        <f>SUM(P126:P127)</f>
        <v>0</v>
      </c>
      <c r="R125" s="131">
        <f>SUM(R126:R127)</f>
        <v>2.2800000000000001E-2</v>
      </c>
      <c r="T125" s="132">
        <f>SUM(T126:T127)</f>
        <v>0</v>
      </c>
      <c r="AR125" s="126" t="s">
        <v>85</v>
      </c>
      <c r="AT125" s="133" t="s">
        <v>75</v>
      </c>
      <c r="AU125" s="133" t="s">
        <v>83</v>
      </c>
      <c r="AY125" s="126" t="s">
        <v>282</v>
      </c>
      <c r="BK125" s="134">
        <f>SUM(BK126:BK127)</f>
        <v>0</v>
      </c>
    </row>
    <row r="126" spans="2:65" s="1" customFormat="1" ht="24.2" customHeight="1" x14ac:dyDescent="0.2">
      <c r="B126" s="32"/>
      <c r="C126" s="137" t="s">
        <v>83</v>
      </c>
      <c r="D126" s="137" t="s">
        <v>284</v>
      </c>
      <c r="E126" s="138" t="s">
        <v>7559</v>
      </c>
      <c r="F126" s="139" t="s">
        <v>7560</v>
      </c>
      <c r="G126" s="140" t="s">
        <v>471</v>
      </c>
      <c r="H126" s="141">
        <v>60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199</v>
      </c>
      <c r="AT126" s="149" t="s">
        <v>284</v>
      </c>
      <c r="AU126" s="149" t="s">
        <v>85</v>
      </c>
      <c r="AY126" s="17" t="s">
        <v>282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199</v>
      </c>
      <c r="BM126" s="149" t="s">
        <v>7561</v>
      </c>
    </row>
    <row r="127" spans="2:65" s="1" customFormat="1" ht="16.5" customHeight="1" x14ac:dyDescent="0.2">
      <c r="B127" s="32"/>
      <c r="C127" s="179" t="s">
        <v>85</v>
      </c>
      <c r="D127" s="179" t="s">
        <v>1020</v>
      </c>
      <c r="E127" s="180" t="s">
        <v>7562</v>
      </c>
      <c r="F127" s="181" t="s">
        <v>7563</v>
      </c>
      <c r="G127" s="182" t="s">
        <v>471</v>
      </c>
      <c r="H127" s="183">
        <v>60</v>
      </c>
      <c r="I127" s="184"/>
      <c r="J127" s="185">
        <f>ROUND(I127*H127,2)</f>
        <v>0</v>
      </c>
      <c r="K127" s="186"/>
      <c r="L127" s="187"/>
      <c r="M127" s="188" t="s">
        <v>1</v>
      </c>
      <c r="N127" s="189" t="s">
        <v>41</v>
      </c>
      <c r="P127" s="147">
        <f>O127*H127</f>
        <v>0</v>
      </c>
      <c r="Q127" s="147">
        <v>3.8000000000000002E-4</v>
      </c>
      <c r="R127" s="147">
        <f>Q127*H127</f>
        <v>2.2800000000000001E-2</v>
      </c>
      <c r="S127" s="147">
        <v>0</v>
      </c>
      <c r="T127" s="148">
        <f>S127*H127</f>
        <v>0</v>
      </c>
      <c r="AR127" s="149" t="s">
        <v>498</v>
      </c>
      <c r="AT127" s="149" t="s">
        <v>1020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199</v>
      </c>
      <c r="BM127" s="149" t="s">
        <v>7564</v>
      </c>
    </row>
    <row r="128" spans="2:65" s="11" customFormat="1" ht="25.9" customHeight="1" x14ac:dyDescent="0.2">
      <c r="B128" s="125"/>
      <c r="D128" s="126" t="s">
        <v>75</v>
      </c>
      <c r="E128" s="127" t="s">
        <v>1020</v>
      </c>
      <c r="F128" s="127" t="s">
        <v>5082</v>
      </c>
      <c r="I128" s="128"/>
      <c r="J128" s="129">
        <f>BK128</f>
        <v>0</v>
      </c>
      <c r="L128" s="125"/>
      <c r="M128" s="130"/>
      <c r="P128" s="131">
        <f>P129+P134</f>
        <v>0</v>
      </c>
      <c r="R128" s="131">
        <f>R129+R134</f>
        <v>0</v>
      </c>
      <c r="T128" s="132">
        <f>T129+T134</f>
        <v>0</v>
      </c>
      <c r="AR128" s="126" t="s">
        <v>105</v>
      </c>
      <c r="AT128" s="133" t="s">
        <v>75</v>
      </c>
      <c r="AU128" s="133" t="s">
        <v>76</v>
      </c>
      <c r="AY128" s="126" t="s">
        <v>282</v>
      </c>
      <c r="BK128" s="134">
        <f>BK129+BK134</f>
        <v>0</v>
      </c>
    </row>
    <row r="129" spans="2:65" s="11" customFormat="1" ht="22.9" customHeight="1" x14ac:dyDescent="0.2">
      <c r="B129" s="125"/>
      <c r="D129" s="126" t="s">
        <v>75</v>
      </c>
      <c r="E129" s="135" t="s">
        <v>5674</v>
      </c>
      <c r="F129" s="135" t="s">
        <v>5944</v>
      </c>
      <c r="I129" s="128"/>
      <c r="J129" s="136">
        <f>BK129</f>
        <v>0</v>
      </c>
      <c r="L129" s="125"/>
      <c r="M129" s="130"/>
      <c r="P129" s="131">
        <f>SUM(P130:P133)</f>
        <v>0</v>
      </c>
      <c r="R129" s="131">
        <f>SUM(R130:R133)</f>
        <v>0</v>
      </c>
      <c r="T129" s="132">
        <f>SUM(T130:T133)</f>
        <v>0</v>
      </c>
      <c r="AR129" s="126" t="s">
        <v>105</v>
      </c>
      <c r="AT129" s="133" t="s">
        <v>75</v>
      </c>
      <c r="AU129" s="133" t="s">
        <v>83</v>
      </c>
      <c r="AY129" s="126" t="s">
        <v>282</v>
      </c>
      <c r="BK129" s="134">
        <f>SUM(BK130:BK133)</f>
        <v>0</v>
      </c>
    </row>
    <row r="130" spans="2:65" s="1" customFormat="1" ht="24.2" customHeight="1" x14ac:dyDescent="0.2">
      <c r="B130" s="32"/>
      <c r="C130" s="137" t="s">
        <v>105</v>
      </c>
      <c r="D130" s="137" t="s">
        <v>284</v>
      </c>
      <c r="E130" s="138" t="s">
        <v>7565</v>
      </c>
      <c r="F130" s="139" t="s">
        <v>7566</v>
      </c>
      <c r="G130" s="140" t="s">
        <v>471</v>
      </c>
      <c r="H130" s="141">
        <v>70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679</v>
      </c>
      <c r="AT130" s="149" t="s">
        <v>284</v>
      </c>
      <c r="AU130" s="149" t="s">
        <v>85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679</v>
      </c>
      <c r="BM130" s="149" t="s">
        <v>7567</v>
      </c>
    </row>
    <row r="131" spans="2:65" s="1" customFormat="1" ht="16.5" customHeight="1" x14ac:dyDescent="0.2">
      <c r="B131" s="32"/>
      <c r="C131" s="179" t="s">
        <v>288</v>
      </c>
      <c r="D131" s="179" t="s">
        <v>1020</v>
      </c>
      <c r="E131" s="180" t="s">
        <v>7568</v>
      </c>
      <c r="F131" s="181" t="s">
        <v>7569</v>
      </c>
      <c r="G131" s="182" t="s">
        <v>471</v>
      </c>
      <c r="H131" s="183">
        <v>70</v>
      </c>
      <c r="I131" s="184"/>
      <c r="J131" s="185">
        <f>ROUND(I131*H131,2)</f>
        <v>0</v>
      </c>
      <c r="K131" s="186"/>
      <c r="L131" s="187"/>
      <c r="M131" s="188" t="s">
        <v>1</v>
      </c>
      <c r="N131" s="189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1802</v>
      </c>
      <c r="AT131" s="149" t="s">
        <v>1020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679</v>
      </c>
      <c r="BM131" s="149" t="s">
        <v>7570</v>
      </c>
    </row>
    <row r="132" spans="2:65" s="1" customFormat="1" ht="16.5" customHeight="1" x14ac:dyDescent="0.2">
      <c r="B132" s="32"/>
      <c r="C132" s="179" t="s">
        <v>330</v>
      </c>
      <c r="D132" s="179" t="s">
        <v>1020</v>
      </c>
      <c r="E132" s="180" t="s">
        <v>7571</v>
      </c>
      <c r="F132" s="181" t="s">
        <v>7572</v>
      </c>
      <c r="G132" s="182" t="s">
        <v>613</v>
      </c>
      <c r="H132" s="183">
        <v>1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1802</v>
      </c>
      <c r="AT132" s="149" t="s">
        <v>1020</v>
      </c>
      <c r="AU132" s="149" t="s">
        <v>85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679</v>
      </c>
      <c r="BM132" s="149" t="s">
        <v>7573</v>
      </c>
    </row>
    <row r="133" spans="2:65" s="1" customFormat="1" ht="16.5" customHeight="1" x14ac:dyDescent="0.2">
      <c r="B133" s="32"/>
      <c r="C133" s="179" t="s">
        <v>338</v>
      </c>
      <c r="D133" s="179" t="s">
        <v>1020</v>
      </c>
      <c r="E133" s="180" t="s">
        <v>7574</v>
      </c>
      <c r="F133" s="181" t="s">
        <v>7575</v>
      </c>
      <c r="G133" s="182" t="s">
        <v>613</v>
      </c>
      <c r="H133" s="183">
        <v>1</v>
      </c>
      <c r="I133" s="184"/>
      <c r="J133" s="185">
        <f>ROUND(I133*H133,2)</f>
        <v>0</v>
      </c>
      <c r="K133" s="186"/>
      <c r="L133" s="187"/>
      <c r="M133" s="188" t="s">
        <v>1</v>
      </c>
      <c r="N133" s="189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1802</v>
      </c>
      <c r="AT133" s="149" t="s">
        <v>1020</v>
      </c>
      <c r="AU133" s="149" t="s">
        <v>85</v>
      </c>
      <c r="AY133" s="17" t="s">
        <v>282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679</v>
      </c>
      <c r="BM133" s="149" t="s">
        <v>7576</v>
      </c>
    </row>
    <row r="134" spans="2:65" s="11" customFormat="1" ht="22.9" customHeight="1" x14ac:dyDescent="0.2">
      <c r="B134" s="125"/>
      <c r="D134" s="126" t="s">
        <v>75</v>
      </c>
      <c r="E134" s="135" t="s">
        <v>5083</v>
      </c>
      <c r="F134" s="135" t="s">
        <v>5084</v>
      </c>
      <c r="I134" s="128"/>
      <c r="J134" s="136">
        <f>BK134</f>
        <v>0</v>
      </c>
      <c r="L134" s="125"/>
      <c r="M134" s="130"/>
      <c r="P134" s="131">
        <f>SUM(P135:P137)</f>
        <v>0</v>
      </c>
      <c r="R134" s="131">
        <f>SUM(R135:R137)</f>
        <v>0</v>
      </c>
      <c r="T134" s="132">
        <f>SUM(T135:T137)</f>
        <v>0</v>
      </c>
      <c r="AR134" s="126" t="s">
        <v>105</v>
      </c>
      <c r="AT134" s="133" t="s">
        <v>75</v>
      </c>
      <c r="AU134" s="133" t="s">
        <v>83</v>
      </c>
      <c r="AY134" s="126" t="s">
        <v>282</v>
      </c>
      <c r="BK134" s="134">
        <f>SUM(BK135:BK137)</f>
        <v>0</v>
      </c>
    </row>
    <row r="135" spans="2:65" s="1" customFormat="1" ht="24.2" customHeight="1" x14ac:dyDescent="0.2">
      <c r="B135" s="32"/>
      <c r="C135" s="137" t="s">
        <v>343</v>
      </c>
      <c r="D135" s="137" t="s">
        <v>284</v>
      </c>
      <c r="E135" s="138" t="s">
        <v>5085</v>
      </c>
      <c r="F135" s="139" t="s">
        <v>5086</v>
      </c>
      <c r="G135" s="140" t="s">
        <v>471</v>
      </c>
      <c r="H135" s="141">
        <v>40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679</v>
      </c>
      <c r="AT135" s="149" t="s">
        <v>284</v>
      </c>
      <c r="AU135" s="149" t="s">
        <v>85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679</v>
      </c>
      <c r="BM135" s="149" t="s">
        <v>7577</v>
      </c>
    </row>
    <row r="136" spans="2:65" s="1" customFormat="1" ht="24.2" customHeight="1" x14ac:dyDescent="0.2">
      <c r="B136" s="32"/>
      <c r="C136" s="137" t="s">
        <v>350</v>
      </c>
      <c r="D136" s="137" t="s">
        <v>284</v>
      </c>
      <c r="E136" s="138" t="s">
        <v>5088</v>
      </c>
      <c r="F136" s="139" t="s">
        <v>5089</v>
      </c>
      <c r="G136" s="140" t="s">
        <v>471</v>
      </c>
      <c r="H136" s="141">
        <v>40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679</v>
      </c>
      <c r="AT136" s="149" t="s">
        <v>284</v>
      </c>
      <c r="AU136" s="149" t="s">
        <v>85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679</v>
      </c>
      <c r="BM136" s="149" t="s">
        <v>7578</v>
      </c>
    </row>
    <row r="137" spans="2:65" s="1" customFormat="1" ht="24.2" customHeight="1" x14ac:dyDescent="0.2">
      <c r="B137" s="32"/>
      <c r="C137" s="137" t="s">
        <v>356</v>
      </c>
      <c r="D137" s="137" t="s">
        <v>284</v>
      </c>
      <c r="E137" s="138" t="s">
        <v>5091</v>
      </c>
      <c r="F137" s="139" t="s">
        <v>5092</v>
      </c>
      <c r="G137" s="140" t="s">
        <v>471</v>
      </c>
      <c r="H137" s="141">
        <v>40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679</v>
      </c>
      <c r="AT137" s="149" t="s">
        <v>284</v>
      </c>
      <c r="AU137" s="149" t="s">
        <v>85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679</v>
      </c>
      <c r="BM137" s="149" t="s">
        <v>7579</v>
      </c>
    </row>
    <row r="138" spans="2:65" s="11" customFormat="1" ht="25.9" customHeight="1" x14ac:dyDescent="0.2">
      <c r="B138" s="125"/>
      <c r="D138" s="126" t="s">
        <v>75</v>
      </c>
      <c r="E138" s="127" t="s">
        <v>3359</v>
      </c>
      <c r="F138" s="127" t="s">
        <v>3360</v>
      </c>
      <c r="I138" s="128"/>
      <c r="J138" s="129">
        <f>BK138</f>
        <v>0</v>
      </c>
      <c r="L138" s="125"/>
      <c r="M138" s="130"/>
      <c r="P138" s="131">
        <f>P139</f>
        <v>0</v>
      </c>
      <c r="R138" s="131">
        <f>R139</f>
        <v>6.4999999999999997E-4</v>
      </c>
      <c r="T138" s="132">
        <f>T139</f>
        <v>0</v>
      </c>
      <c r="AR138" s="126" t="s">
        <v>330</v>
      </c>
      <c r="AT138" s="133" t="s">
        <v>75</v>
      </c>
      <c r="AU138" s="133" t="s">
        <v>76</v>
      </c>
      <c r="AY138" s="126" t="s">
        <v>282</v>
      </c>
      <c r="BK138" s="134">
        <f>BK139</f>
        <v>0</v>
      </c>
    </row>
    <row r="139" spans="2:65" s="11" customFormat="1" ht="22.9" customHeight="1" x14ac:dyDescent="0.2">
      <c r="B139" s="125"/>
      <c r="D139" s="126" t="s">
        <v>75</v>
      </c>
      <c r="E139" s="135" t="s">
        <v>5097</v>
      </c>
      <c r="F139" s="135" t="s">
        <v>5098</v>
      </c>
      <c r="I139" s="128"/>
      <c r="J139" s="136">
        <f>BK139</f>
        <v>0</v>
      </c>
      <c r="L139" s="125"/>
      <c r="M139" s="130"/>
      <c r="P139" s="131">
        <f>SUM(P140:P142)</f>
        <v>0</v>
      </c>
      <c r="R139" s="131">
        <f>SUM(R140:R142)</f>
        <v>6.4999999999999997E-4</v>
      </c>
      <c r="T139" s="132">
        <f>SUM(T140:T142)</f>
        <v>0</v>
      </c>
      <c r="AR139" s="126" t="s">
        <v>330</v>
      </c>
      <c r="AT139" s="133" t="s">
        <v>75</v>
      </c>
      <c r="AU139" s="133" t="s">
        <v>83</v>
      </c>
      <c r="AY139" s="126" t="s">
        <v>282</v>
      </c>
      <c r="BK139" s="134">
        <f>SUM(BK140:BK142)</f>
        <v>0</v>
      </c>
    </row>
    <row r="140" spans="2:65" s="1" customFormat="1" ht="21.75" customHeight="1" x14ac:dyDescent="0.2">
      <c r="B140" s="32"/>
      <c r="C140" s="137" t="s">
        <v>361</v>
      </c>
      <c r="D140" s="137" t="s">
        <v>284</v>
      </c>
      <c r="E140" s="138" t="s">
        <v>5099</v>
      </c>
      <c r="F140" s="139" t="s">
        <v>7580</v>
      </c>
      <c r="G140" s="140" t="s">
        <v>792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3366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3366</v>
      </c>
      <c r="BM140" s="149" t="s">
        <v>7581</v>
      </c>
    </row>
    <row r="141" spans="2:65" s="1" customFormat="1" ht="29.25" x14ac:dyDescent="0.2">
      <c r="B141" s="32"/>
      <c r="D141" s="152" t="s">
        <v>3804</v>
      </c>
      <c r="F141" s="198" t="s">
        <v>7582</v>
      </c>
      <c r="I141" s="199"/>
      <c r="L141" s="32"/>
      <c r="M141" s="200"/>
      <c r="T141" s="56"/>
      <c r="AT141" s="17" t="s">
        <v>3804</v>
      </c>
      <c r="AU141" s="17" t="s">
        <v>85</v>
      </c>
    </row>
    <row r="142" spans="2:65" s="1" customFormat="1" ht="33" customHeight="1" x14ac:dyDescent="0.2">
      <c r="B142" s="32"/>
      <c r="C142" s="179" t="s">
        <v>185</v>
      </c>
      <c r="D142" s="179" t="s">
        <v>1020</v>
      </c>
      <c r="E142" s="180" t="s">
        <v>7583</v>
      </c>
      <c r="F142" s="181" t="s">
        <v>7584</v>
      </c>
      <c r="G142" s="182" t="s">
        <v>613</v>
      </c>
      <c r="H142" s="183">
        <v>1</v>
      </c>
      <c r="I142" s="184"/>
      <c r="J142" s="185">
        <f>ROUND(I142*H142,2)</f>
        <v>0</v>
      </c>
      <c r="K142" s="186"/>
      <c r="L142" s="187"/>
      <c r="M142" s="203" t="s">
        <v>1</v>
      </c>
      <c r="N142" s="204" t="s">
        <v>41</v>
      </c>
      <c r="O142" s="195"/>
      <c r="P142" s="196">
        <f>O142*H142</f>
        <v>0</v>
      </c>
      <c r="Q142" s="196">
        <v>6.4999999999999997E-4</v>
      </c>
      <c r="R142" s="196">
        <f>Q142*H142</f>
        <v>6.4999999999999997E-4</v>
      </c>
      <c r="S142" s="196">
        <v>0</v>
      </c>
      <c r="T142" s="197">
        <f>S142*H142</f>
        <v>0</v>
      </c>
      <c r="AR142" s="149" t="s">
        <v>3366</v>
      </c>
      <c r="AT142" s="149" t="s">
        <v>1020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3366</v>
      </c>
      <c r="BM142" s="149" t="s">
        <v>7585</v>
      </c>
    </row>
    <row r="143" spans="2:65" s="1" customFormat="1" ht="6.95" customHeight="1" x14ac:dyDescent="0.2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LoxJW8iv9FKlidfTZqpb4nBMU555gLicVTzrdcH/dk5BligFgjSrcVGLWNFHel5n4mwJ9PIPm6Ba8CsxWapuKw==" saltValue="Ic236oAaZLUpIBdqmqqJhmTO5mBWiiCTFYioFk6s/xR8V8UnhVXJklzA2xtNvNpChAzyuSZESIpZmhYXS4/yAQ==" spinCount="100000" sheet="1" objects="1" scenarios="1" formatColumns="0" formatRows="0" autoFilter="0"/>
  <autoFilter ref="C122:K14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204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7586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ROUND(J123,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ROUND((SUM(BE123:BE144)),  2)</f>
        <v>0</v>
      </c>
      <c r="I33" s="96">
        <v>0.21</v>
      </c>
      <c r="J33" s="86">
        <f>ROUND(((SUM(BE123:BE144))*I33),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ROUND((SUM(BF123:BF144)),  2)</f>
        <v>0</v>
      </c>
      <c r="I34" s="96">
        <v>0.15</v>
      </c>
      <c r="J34" s="86">
        <f>ROUND(((SUM(BF123:BF144))*I34),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ROUND((SUM(BG123:BG144)),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ROUND((SUM(BH123:BH144)),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ROUND((SUM(BI123:BI144)),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17 - SO 17 - Přípojka PE3NY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J123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244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9" customFormat="1" ht="19.899999999999999" customHeight="1" x14ac:dyDescent="0.2">
      <c r="B98" s="112"/>
      <c r="D98" s="113" t="s">
        <v>4705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2:12" s="8" customFormat="1" ht="24.95" customHeight="1" x14ac:dyDescent="0.2">
      <c r="B99" s="108"/>
      <c r="D99" s="109" t="s">
        <v>4706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 x14ac:dyDescent="0.2">
      <c r="B100" s="112"/>
      <c r="D100" s="113" t="s">
        <v>5916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12" s="9" customFormat="1" ht="19.899999999999999" customHeight="1" x14ac:dyDescent="0.2">
      <c r="B101" s="112"/>
      <c r="D101" s="113" t="s">
        <v>4707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12" s="8" customFormat="1" ht="24.95" customHeight="1" x14ac:dyDescent="0.2">
      <c r="B102" s="108"/>
      <c r="D102" s="109" t="s">
        <v>264</v>
      </c>
      <c r="E102" s="110"/>
      <c r="F102" s="110"/>
      <c r="G102" s="110"/>
      <c r="H102" s="110"/>
      <c r="I102" s="110"/>
      <c r="J102" s="111">
        <f>J141</f>
        <v>0</v>
      </c>
      <c r="L102" s="108"/>
    </row>
    <row r="103" spans="2:12" s="9" customFormat="1" ht="19.899999999999999" customHeight="1" x14ac:dyDescent="0.2">
      <c r="B103" s="112"/>
      <c r="D103" s="113" t="s">
        <v>4708</v>
      </c>
      <c r="E103" s="114"/>
      <c r="F103" s="114"/>
      <c r="G103" s="114"/>
      <c r="H103" s="114"/>
      <c r="I103" s="114"/>
      <c r="J103" s="115">
        <f>J142</f>
        <v>0</v>
      </c>
      <c r="L103" s="112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 x14ac:dyDescent="0.2">
      <c r="B110" s="32"/>
      <c r="C110" s="21" t="s">
        <v>267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54" t="str">
        <f>E7</f>
        <v>MŠ Vokovická</v>
      </c>
      <c r="F113" s="255"/>
      <c r="G113" s="255"/>
      <c r="H113" s="255"/>
      <c r="L113" s="32"/>
    </row>
    <row r="114" spans="2:65" s="1" customFormat="1" ht="12" customHeight="1" x14ac:dyDescent="0.2">
      <c r="B114" s="32"/>
      <c r="C114" s="27" t="s">
        <v>226</v>
      </c>
      <c r="L114" s="32"/>
    </row>
    <row r="115" spans="2:65" s="1" customFormat="1" ht="16.5" customHeight="1" x14ac:dyDescent="0.2">
      <c r="B115" s="32"/>
      <c r="E115" s="231" t="str">
        <f>E9</f>
        <v>17 - SO 17 - Přípojka PE3NY</v>
      </c>
      <c r="F115" s="253"/>
      <c r="G115" s="253"/>
      <c r="H115" s="253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20</v>
      </c>
      <c r="F117" s="25" t="str">
        <f>F12</f>
        <v>Vokovice, p.č. 1281/256, 1281/257</v>
      </c>
      <c r="I117" s="27" t="s">
        <v>22</v>
      </c>
      <c r="J117" s="52" t="str">
        <f>IF(J12="","",J12)</f>
        <v>21. 2. 2023</v>
      </c>
      <c r="L117" s="32"/>
    </row>
    <row r="118" spans="2:65" s="1" customFormat="1" ht="6.95" customHeight="1" x14ac:dyDescent="0.2">
      <c r="B118" s="32"/>
      <c r="L118" s="32"/>
    </row>
    <row r="119" spans="2:65" s="1" customFormat="1" ht="25.7" customHeight="1" x14ac:dyDescent="0.2">
      <c r="B119" s="32"/>
      <c r="C119" s="27" t="s">
        <v>24</v>
      </c>
      <c r="F119" s="25" t="str">
        <f>E15</f>
        <v>Městská část Praha 6, Čs. Armády 601/23</v>
      </c>
      <c r="I119" s="27" t="s">
        <v>30</v>
      </c>
      <c r="J119" s="30" t="str">
        <f>E21</f>
        <v>ra15 a.s., ATELIER SEVER s.r.o.</v>
      </c>
      <c r="L119" s="32"/>
    </row>
    <row r="120" spans="2:65" s="1" customFormat="1" ht="15.2" customHeight="1" x14ac:dyDescent="0.2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Ecoten s.r.o.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6"/>
      <c r="C122" s="117" t="s">
        <v>268</v>
      </c>
      <c r="D122" s="118" t="s">
        <v>61</v>
      </c>
      <c r="E122" s="118" t="s">
        <v>57</v>
      </c>
      <c r="F122" s="118" t="s">
        <v>58</v>
      </c>
      <c r="G122" s="118" t="s">
        <v>269</v>
      </c>
      <c r="H122" s="118" t="s">
        <v>270</v>
      </c>
      <c r="I122" s="118" t="s">
        <v>271</v>
      </c>
      <c r="J122" s="119" t="s">
        <v>232</v>
      </c>
      <c r="K122" s="120" t="s">
        <v>272</v>
      </c>
      <c r="L122" s="116"/>
      <c r="M122" s="59" t="s">
        <v>1</v>
      </c>
      <c r="N122" s="60" t="s">
        <v>40</v>
      </c>
      <c r="O122" s="60" t="s">
        <v>273</v>
      </c>
      <c r="P122" s="60" t="s">
        <v>274</v>
      </c>
      <c r="Q122" s="60" t="s">
        <v>275</v>
      </c>
      <c r="R122" s="60" t="s">
        <v>276</v>
      </c>
      <c r="S122" s="60" t="s">
        <v>277</v>
      </c>
      <c r="T122" s="61" t="s">
        <v>278</v>
      </c>
    </row>
    <row r="123" spans="2:65" s="1" customFormat="1" ht="22.9" customHeight="1" x14ac:dyDescent="0.25">
      <c r="B123" s="32"/>
      <c r="C123" s="64" t="s">
        <v>279</v>
      </c>
      <c r="J123" s="121">
        <f>BK123</f>
        <v>0</v>
      </c>
      <c r="L123" s="32"/>
      <c r="M123" s="62"/>
      <c r="N123" s="53"/>
      <c r="O123" s="53"/>
      <c r="P123" s="122">
        <f>P124+P128+P141</f>
        <v>0</v>
      </c>
      <c r="Q123" s="53"/>
      <c r="R123" s="122">
        <f>R124+R128+R141</f>
        <v>2.8500000000000001E-2</v>
      </c>
      <c r="S123" s="53"/>
      <c r="T123" s="123">
        <f>T124+T128+T141</f>
        <v>0</v>
      </c>
      <c r="AT123" s="17" t="s">
        <v>75</v>
      </c>
      <c r="AU123" s="17" t="s">
        <v>234</v>
      </c>
      <c r="BK123" s="124">
        <f>BK124+BK128+BK141</f>
        <v>0</v>
      </c>
    </row>
    <row r="124" spans="2:65" s="11" customFormat="1" ht="25.9" customHeight="1" x14ac:dyDescent="0.2">
      <c r="B124" s="125"/>
      <c r="D124" s="126" t="s">
        <v>75</v>
      </c>
      <c r="E124" s="127" t="s">
        <v>1431</v>
      </c>
      <c r="F124" s="127" t="s">
        <v>1432</v>
      </c>
      <c r="I124" s="128"/>
      <c r="J124" s="129">
        <f>BK124</f>
        <v>0</v>
      </c>
      <c r="L124" s="125"/>
      <c r="M124" s="130"/>
      <c r="P124" s="131">
        <f>P125</f>
        <v>0</v>
      </c>
      <c r="R124" s="131">
        <f>R125</f>
        <v>2.8500000000000001E-2</v>
      </c>
      <c r="T124" s="132">
        <f>T125</f>
        <v>0</v>
      </c>
      <c r="AR124" s="126" t="s">
        <v>85</v>
      </c>
      <c r="AT124" s="133" t="s">
        <v>75</v>
      </c>
      <c r="AU124" s="133" t="s">
        <v>76</v>
      </c>
      <c r="AY124" s="126" t="s">
        <v>282</v>
      </c>
      <c r="BK124" s="134">
        <f>BK125</f>
        <v>0</v>
      </c>
    </row>
    <row r="125" spans="2:65" s="11" customFormat="1" ht="22.9" customHeight="1" x14ac:dyDescent="0.2">
      <c r="B125" s="125"/>
      <c r="D125" s="126" t="s">
        <v>75</v>
      </c>
      <c r="E125" s="135" t="s">
        <v>4723</v>
      </c>
      <c r="F125" s="135" t="s">
        <v>4724</v>
      </c>
      <c r="I125" s="128"/>
      <c r="J125" s="136">
        <f>BK125</f>
        <v>0</v>
      </c>
      <c r="L125" s="125"/>
      <c r="M125" s="130"/>
      <c r="P125" s="131">
        <f>SUM(P126:P127)</f>
        <v>0</v>
      </c>
      <c r="R125" s="131">
        <f>SUM(R126:R127)</f>
        <v>2.8500000000000001E-2</v>
      </c>
      <c r="T125" s="132">
        <f>SUM(T126:T127)</f>
        <v>0</v>
      </c>
      <c r="AR125" s="126" t="s">
        <v>85</v>
      </c>
      <c r="AT125" s="133" t="s">
        <v>75</v>
      </c>
      <c r="AU125" s="133" t="s">
        <v>83</v>
      </c>
      <c r="AY125" s="126" t="s">
        <v>282</v>
      </c>
      <c r="BK125" s="134">
        <f>SUM(BK126:BK127)</f>
        <v>0</v>
      </c>
    </row>
    <row r="126" spans="2:65" s="1" customFormat="1" ht="24.2" customHeight="1" x14ac:dyDescent="0.2">
      <c r="B126" s="32"/>
      <c r="C126" s="137" t="s">
        <v>83</v>
      </c>
      <c r="D126" s="137" t="s">
        <v>284</v>
      </c>
      <c r="E126" s="138" t="s">
        <v>7559</v>
      </c>
      <c r="F126" s="139" t="s">
        <v>7560</v>
      </c>
      <c r="G126" s="140" t="s">
        <v>471</v>
      </c>
      <c r="H126" s="141">
        <v>75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199</v>
      </c>
      <c r="AT126" s="149" t="s">
        <v>284</v>
      </c>
      <c r="AU126" s="149" t="s">
        <v>85</v>
      </c>
      <c r="AY126" s="17" t="s">
        <v>282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199</v>
      </c>
      <c r="BM126" s="149" t="s">
        <v>7587</v>
      </c>
    </row>
    <row r="127" spans="2:65" s="1" customFormat="1" ht="16.5" customHeight="1" x14ac:dyDescent="0.2">
      <c r="B127" s="32"/>
      <c r="C127" s="179" t="s">
        <v>85</v>
      </c>
      <c r="D127" s="179" t="s">
        <v>1020</v>
      </c>
      <c r="E127" s="180" t="s">
        <v>7562</v>
      </c>
      <c r="F127" s="181" t="s">
        <v>7563</v>
      </c>
      <c r="G127" s="182" t="s">
        <v>471</v>
      </c>
      <c r="H127" s="183">
        <v>75</v>
      </c>
      <c r="I127" s="184"/>
      <c r="J127" s="185">
        <f>ROUND(I127*H127,2)</f>
        <v>0</v>
      </c>
      <c r="K127" s="186"/>
      <c r="L127" s="187"/>
      <c r="M127" s="188" t="s">
        <v>1</v>
      </c>
      <c r="N127" s="189" t="s">
        <v>41</v>
      </c>
      <c r="P127" s="147">
        <f>O127*H127</f>
        <v>0</v>
      </c>
      <c r="Q127" s="147">
        <v>3.8000000000000002E-4</v>
      </c>
      <c r="R127" s="147">
        <f>Q127*H127</f>
        <v>2.8500000000000001E-2</v>
      </c>
      <c r="S127" s="147">
        <v>0</v>
      </c>
      <c r="T127" s="148">
        <f>S127*H127</f>
        <v>0</v>
      </c>
      <c r="AR127" s="149" t="s">
        <v>498</v>
      </c>
      <c r="AT127" s="149" t="s">
        <v>1020</v>
      </c>
      <c r="AU127" s="149" t="s">
        <v>85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199</v>
      </c>
      <c r="BM127" s="149" t="s">
        <v>7588</v>
      </c>
    </row>
    <row r="128" spans="2:65" s="11" customFormat="1" ht="25.9" customHeight="1" x14ac:dyDescent="0.2">
      <c r="B128" s="125"/>
      <c r="D128" s="126" t="s">
        <v>75</v>
      </c>
      <c r="E128" s="127" t="s">
        <v>1020</v>
      </c>
      <c r="F128" s="127" t="s">
        <v>5082</v>
      </c>
      <c r="I128" s="128"/>
      <c r="J128" s="129">
        <f>BK128</f>
        <v>0</v>
      </c>
      <c r="L128" s="125"/>
      <c r="M128" s="130"/>
      <c r="P128" s="131">
        <f>P129+P137</f>
        <v>0</v>
      </c>
      <c r="R128" s="131">
        <f>R129+R137</f>
        <v>0</v>
      </c>
      <c r="T128" s="132">
        <f>T129+T137</f>
        <v>0</v>
      </c>
      <c r="AR128" s="126" t="s">
        <v>105</v>
      </c>
      <c r="AT128" s="133" t="s">
        <v>75</v>
      </c>
      <c r="AU128" s="133" t="s">
        <v>76</v>
      </c>
      <c r="AY128" s="126" t="s">
        <v>282</v>
      </c>
      <c r="BK128" s="134">
        <f>BK129+BK137</f>
        <v>0</v>
      </c>
    </row>
    <row r="129" spans="2:65" s="11" customFormat="1" ht="22.9" customHeight="1" x14ac:dyDescent="0.2">
      <c r="B129" s="125"/>
      <c r="D129" s="126" t="s">
        <v>75</v>
      </c>
      <c r="E129" s="135" t="s">
        <v>5674</v>
      </c>
      <c r="F129" s="135" t="s">
        <v>5944</v>
      </c>
      <c r="I129" s="128"/>
      <c r="J129" s="136">
        <f>BK129</f>
        <v>0</v>
      </c>
      <c r="L129" s="125"/>
      <c r="M129" s="130"/>
      <c r="P129" s="131">
        <f>SUM(P130:P136)</f>
        <v>0</v>
      </c>
      <c r="R129" s="131">
        <f>SUM(R130:R136)</f>
        <v>0</v>
      </c>
      <c r="T129" s="132">
        <f>SUM(T130:T136)</f>
        <v>0</v>
      </c>
      <c r="AR129" s="126" t="s">
        <v>105</v>
      </c>
      <c r="AT129" s="133" t="s">
        <v>75</v>
      </c>
      <c r="AU129" s="133" t="s">
        <v>83</v>
      </c>
      <c r="AY129" s="126" t="s">
        <v>282</v>
      </c>
      <c r="BK129" s="134">
        <f>SUM(BK130:BK136)</f>
        <v>0</v>
      </c>
    </row>
    <row r="130" spans="2:65" s="1" customFormat="1" ht="24.2" customHeight="1" x14ac:dyDescent="0.2">
      <c r="B130" s="32"/>
      <c r="C130" s="137" t="s">
        <v>105</v>
      </c>
      <c r="D130" s="137" t="s">
        <v>284</v>
      </c>
      <c r="E130" s="138" t="s">
        <v>7565</v>
      </c>
      <c r="F130" s="139" t="s">
        <v>7566</v>
      </c>
      <c r="G130" s="140" t="s">
        <v>471</v>
      </c>
      <c r="H130" s="141">
        <v>170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679</v>
      </c>
      <c r="AT130" s="149" t="s">
        <v>284</v>
      </c>
      <c r="AU130" s="149" t="s">
        <v>85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679</v>
      </c>
      <c r="BM130" s="149" t="s">
        <v>7589</v>
      </c>
    </row>
    <row r="131" spans="2:65" s="1" customFormat="1" ht="16.5" customHeight="1" x14ac:dyDescent="0.2">
      <c r="B131" s="32"/>
      <c r="C131" s="179" t="s">
        <v>288</v>
      </c>
      <c r="D131" s="179" t="s">
        <v>1020</v>
      </c>
      <c r="E131" s="180" t="s">
        <v>7590</v>
      </c>
      <c r="F131" s="181" t="s">
        <v>7591</v>
      </c>
      <c r="G131" s="182" t="s">
        <v>471</v>
      </c>
      <c r="H131" s="183">
        <v>85</v>
      </c>
      <c r="I131" s="184"/>
      <c r="J131" s="185">
        <f>ROUND(I131*H131,2)</f>
        <v>0</v>
      </c>
      <c r="K131" s="186"/>
      <c r="L131" s="187"/>
      <c r="M131" s="188" t="s">
        <v>1</v>
      </c>
      <c r="N131" s="189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1802</v>
      </c>
      <c r="AT131" s="149" t="s">
        <v>1020</v>
      </c>
      <c r="AU131" s="149" t="s">
        <v>85</v>
      </c>
      <c r="AY131" s="17" t="s">
        <v>282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679</v>
      </c>
      <c r="BM131" s="149" t="s">
        <v>7592</v>
      </c>
    </row>
    <row r="132" spans="2:65" s="1" customFormat="1" ht="19.5" x14ac:dyDescent="0.2">
      <c r="B132" s="32"/>
      <c r="D132" s="152" t="s">
        <v>3804</v>
      </c>
      <c r="F132" s="198" t="s">
        <v>7593</v>
      </c>
      <c r="I132" s="199"/>
      <c r="L132" s="32"/>
      <c r="M132" s="200"/>
      <c r="T132" s="56"/>
      <c r="AT132" s="17" t="s">
        <v>3804</v>
      </c>
      <c r="AU132" s="17" t="s">
        <v>85</v>
      </c>
    </row>
    <row r="133" spans="2:65" s="1" customFormat="1" ht="16.5" customHeight="1" x14ac:dyDescent="0.2">
      <c r="B133" s="32"/>
      <c r="C133" s="179" t="s">
        <v>330</v>
      </c>
      <c r="D133" s="179" t="s">
        <v>1020</v>
      </c>
      <c r="E133" s="180" t="s">
        <v>7594</v>
      </c>
      <c r="F133" s="181" t="s">
        <v>7595</v>
      </c>
      <c r="G133" s="182" t="s">
        <v>471</v>
      </c>
      <c r="H133" s="183">
        <v>85</v>
      </c>
      <c r="I133" s="184"/>
      <c r="J133" s="185">
        <f>ROUND(I133*H133,2)</f>
        <v>0</v>
      </c>
      <c r="K133" s="186"/>
      <c r="L133" s="187"/>
      <c r="M133" s="188" t="s">
        <v>1</v>
      </c>
      <c r="N133" s="189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1802</v>
      </c>
      <c r="AT133" s="149" t="s">
        <v>1020</v>
      </c>
      <c r="AU133" s="149" t="s">
        <v>85</v>
      </c>
      <c r="AY133" s="17" t="s">
        <v>282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679</v>
      </c>
      <c r="BM133" s="149" t="s">
        <v>7596</v>
      </c>
    </row>
    <row r="134" spans="2:65" s="1" customFormat="1" ht="29.25" x14ac:dyDescent="0.2">
      <c r="B134" s="32"/>
      <c r="D134" s="152" t="s">
        <v>3804</v>
      </c>
      <c r="F134" s="198" t="s">
        <v>7597</v>
      </c>
      <c r="I134" s="199"/>
      <c r="L134" s="32"/>
      <c r="M134" s="200"/>
      <c r="T134" s="56"/>
      <c r="AT134" s="17" t="s">
        <v>3804</v>
      </c>
      <c r="AU134" s="17" t="s">
        <v>85</v>
      </c>
    </row>
    <row r="135" spans="2:65" s="1" customFormat="1" ht="16.5" customHeight="1" x14ac:dyDescent="0.2">
      <c r="B135" s="32"/>
      <c r="C135" s="179" t="s">
        <v>338</v>
      </c>
      <c r="D135" s="179" t="s">
        <v>1020</v>
      </c>
      <c r="E135" s="180" t="s">
        <v>7571</v>
      </c>
      <c r="F135" s="181" t="s">
        <v>7572</v>
      </c>
      <c r="G135" s="182" t="s">
        <v>613</v>
      </c>
      <c r="H135" s="183">
        <v>1</v>
      </c>
      <c r="I135" s="184"/>
      <c r="J135" s="185">
        <f>ROUND(I135*H135,2)</f>
        <v>0</v>
      </c>
      <c r="K135" s="186"/>
      <c r="L135" s="187"/>
      <c r="M135" s="188" t="s">
        <v>1</v>
      </c>
      <c r="N135" s="189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1802</v>
      </c>
      <c r="AT135" s="149" t="s">
        <v>1020</v>
      </c>
      <c r="AU135" s="149" t="s">
        <v>85</v>
      </c>
      <c r="AY135" s="17" t="s">
        <v>282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679</v>
      </c>
      <c r="BM135" s="149" t="s">
        <v>7598</v>
      </c>
    </row>
    <row r="136" spans="2:65" s="1" customFormat="1" ht="16.5" customHeight="1" x14ac:dyDescent="0.2">
      <c r="B136" s="32"/>
      <c r="C136" s="179" t="s">
        <v>343</v>
      </c>
      <c r="D136" s="179" t="s">
        <v>1020</v>
      </c>
      <c r="E136" s="180" t="s">
        <v>7574</v>
      </c>
      <c r="F136" s="181" t="s">
        <v>7575</v>
      </c>
      <c r="G136" s="182" t="s">
        <v>613</v>
      </c>
      <c r="H136" s="183">
        <v>1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1802</v>
      </c>
      <c r="AT136" s="149" t="s">
        <v>1020</v>
      </c>
      <c r="AU136" s="149" t="s">
        <v>85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679</v>
      </c>
      <c r="BM136" s="149" t="s">
        <v>7599</v>
      </c>
    </row>
    <row r="137" spans="2:65" s="11" customFormat="1" ht="22.9" customHeight="1" x14ac:dyDescent="0.2">
      <c r="B137" s="125"/>
      <c r="D137" s="126" t="s">
        <v>75</v>
      </c>
      <c r="E137" s="135" t="s">
        <v>5083</v>
      </c>
      <c r="F137" s="135" t="s">
        <v>5084</v>
      </c>
      <c r="I137" s="128"/>
      <c r="J137" s="136">
        <f>BK137</f>
        <v>0</v>
      </c>
      <c r="L137" s="125"/>
      <c r="M137" s="130"/>
      <c r="P137" s="131">
        <f>SUM(P138:P140)</f>
        <v>0</v>
      </c>
      <c r="R137" s="131">
        <f>SUM(R138:R140)</f>
        <v>0</v>
      </c>
      <c r="T137" s="132">
        <f>SUM(T138:T140)</f>
        <v>0</v>
      </c>
      <c r="AR137" s="126" t="s">
        <v>105</v>
      </c>
      <c r="AT137" s="133" t="s">
        <v>75</v>
      </c>
      <c r="AU137" s="133" t="s">
        <v>83</v>
      </c>
      <c r="AY137" s="126" t="s">
        <v>282</v>
      </c>
      <c r="BK137" s="134">
        <f>SUM(BK138:BK140)</f>
        <v>0</v>
      </c>
    </row>
    <row r="138" spans="2:65" s="1" customFormat="1" ht="24.2" customHeight="1" x14ac:dyDescent="0.2">
      <c r="B138" s="32"/>
      <c r="C138" s="137" t="s">
        <v>350</v>
      </c>
      <c r="D138" s="137" t="s">
        <v>284</v>
      </c>
      <c r="E138" s="138" t="s">
        <v>5085</v>
      </c>
      <c r="F138" s="139" t="s">
        <v>5086</v>
      </c>
      <c r="G138" s="140" t="s">
        <v>471</v>
      </c>
      <c r="H138" s="141">
        <v>55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679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679</v>
      </c>
      <c r="BM138" s="149" t="s">
        <v>7600</v>
      </c>
    </row>
    <row r="139" spans="2:65" s="1" customFormat="1" ht="24.2" customHeight="1" x14ac:dyDescent="0.2">
      <c r="B139" s="32"/>
      <c r="C139" s="137" t="s">
        <v>356</v>
      </c>
      <c r="D139" s="137" t="s">
        <v>284</v>
      </c>
      <c r="E139" s="138" t="s">
        <v>5088</v>
      </c>
      <c r="F139" s="139" t="s">
        <v>5089</v>
      </c>
      <c r="G139" s="140" t="s">
        <v>471</v>
      </c>
      <c r="H139" s="141">
        <v>55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679</v>
      </c>
      <c r="AT139" s="149" t="s">
        <v>284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679</v>
      </c>
      <c r="BM139" s="149" t="s">
        <v>7601</v>
      </c>
    </row>
    <row r="140" spans="2:65" s="1" customFormat="1" ht="24.2" customHeight="1" x14ac:dyDescent="0.2">
      <c r="B140" s="32"/>
      <c r="C140" s="137" t="s">
        <v>361</v>
      </c>
      <c r="D140" s="137" t="s">
        <v>284</v>
      </c>
      <c r="E140" s="138" t="s">
        <v>5091</v>
      </c>
      <c r="F140" s="139" t="s">
        <v>5092</v>
      </c>
      <c r="G140" s="140" t="s">
        <v>471</v>
      </c>
      <c r="H140" s="141">
        <v>55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679</v>
      </c>
      <c r="AT140" s="149" t="s">
        <v>284</v>
      </c>
      <c r="AU140" s="149" t="s">
        <v>85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679</v>
      </c>
      <c r="BM140" s="149" t="s">
        <v>7602</v>
      </c>
    </row>
    <row r="141" spans="2:65" s="11" customFormat="1" ht="25.9" customHeight="1" x14ac:dyDescent="0.2">
      <c r="B141" s="125"/>
      <c r="D141" s="126" t="s">
        <v>75</v>
      </c>
      <c r="E141" s="127" t="s">
        <v>3359</v>
      </c>
      <c r="F141" s="127" t="s">
        <v>3360</v>
      </c>
      <c r="I141" s="128"/>
      <c r="J141" s="129">
        <f>BK141</f>
        <v>0</v>
      </c>
      <c r="L141" s="125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6" t="s">
        <v>330</v>
      </c>
      <c r="AT141" s="133" t="s">
        <v>75</v>
      </c>
      <c r="AU141" s="133" t="s">
        <v>76</v>
      </c>
      <c r="AY141" s="126" t="s">
        <v>282</v>
      </c>
      <c r="BK141" s="134">
        <f>BK142</f>
        <v>0</v>
      </c>
    </row>
    <row r="142" spans="2:65" s="11" customFormat="1" ht="22.9" customHeight="1" x14ac:dyDescent="0.2">
      <c r="B142" s="125"/>
      <c r="D142" s="126" t="s">
        <v>75</v>
      </c>
      <c r="E142" s="135" t="s">
        <v>5097</v>
      </c>
      <c r="F142" s="135" t="s">
        <v>5098</v>
      </c>
      <c r="I142" s="128"/>
      <c r="J142" s="136">
        <f>BK142</f>
        <v>0</v>
      </c>
      <c r="L142" s="125"/>
      <c r="M142" s="130"/>
      <c r="P142" s="131">
        <f>SUM(P143:P144)</f>
        <v>0</v>
      </c>
      <c r="R142" s="131">
        <f>SUM(R143:R144)</f>
        <v>0</v>
      </c>
      <c r="T142" s="132">
        <f>SUM(T143:T144)</f>
        <v>0</v>
      </c>
      <c r="AR142" s="126" t="s">
        <v>330</v>
      </c>
      <c r="AT142" s="133" t="s">
        <v>75</v>
      </c>
      <c r="AU142" s="133" t="s">
        <v>83</v>
      </c>
      <c r="AY142" s="126" t="s">
        <v>282</v>
      </c>
      <c r="BK142" s="134">
        <f>SUM(BK143:BK144)</f>
        <v>0</v>
      </c>
    </row>
    <row r="143" spans="2:65" s="1" customFormat="1" ht="21.75" customHeight="1" x14ac:dyDescent="0.2">
      <c r="B143" s="32"/>
      <c r="C143" s="137" t="s">
        <v>185</v>
      </c>
      <c r="D143" s="137" t="s">
        <v>284</v>
      </c>
      <c r="E143" s="138" t="s">
        <v>7603</v>
      </c>
      <c r="F143" s="139" t="s">
        <v>7604</v>
      </c>
      <c r="G143" s="140" t="s">
        <v>792</v>
      </c>
      <c r="H143" s="141">
        <v>1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3366</v>
      </c>
      <c r="AT143" s="149" t="s">
        <v>284</v>
      </c>
      <c r="AU143" s="149" t="s">
        <v>85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3366</v>
      </c>
      <c r="BM143" s="149" t="s">
        <v>7605</v>
      </c>
    </row>
    <row r="144" spans="2:65" s="1" customFormat="1" ht="29.25" x14ac:dyDescent="0.2">
      <c r="B144" s="32"/>
      <c r="D144" s="152" t="s">
        <v>3804</v>
      </c>
      <c r="F144" s="198" t="s">
        <v>7606</v>
      </c>
      <c r="I144" s="199"/>
      <c r="L144" s="32"/>
      <c r="M144" s="201"/>
      <c r="N144" s="195"/>
      <c r="O144" s="195"/>
      <c r="P144" s="195"/>
      <c r="Q144" s="195"/>
      <c r="R144" s="195"/>
      <c r="S144" s="195"/>
      <c r="T144" s="202"/>
      <c r="AT144" s="17" t="s">
        <v>3804</v>
      </c>
      <c r="AU144" s="17" t="s">
        <v>85</v>
      </c>
    </row>
    <row r="145" spans="2:12" s="1" customFormat="1" ht="6.95" customHeight="1" x14ac:dyDescent="0.2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iw2s3bk48h1F1mLAUYfWGEFEb3/2CA3dvPXC3xmfWqaHyHV32JZ8K6mmKL246Ivalhl+XuKl9PiGFQTz3Ra74A==" saltValue="r5TajsyRsMEe26eShlKaSXhRJdaP7BDDXWv+PByGx3ZyMvBlKp5EWNggoryTgBDJDXf9en2cdCCJlkXs/BKtJA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topLeftCell="A13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207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7607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ROUND((SUM(BE119:BE153)),  2)</f>
        <v>0</v>
      </c>
      <c r="I33" s="96">
        <v>0.21</v>
      </c>
      <c r="J33" s="86">
        <f>ROUND(((SUM(BE119:BE153))*I33),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ROUND((SUM(BF119:BF153)),  2)</f>
        <v>0</v>
      </c>
      <c r="I34" s="96">
        <v>0.15</v>
      </c>
      <c r="J34" s="86">
        <f>ROUND(((SUM(BF119:BF153))*I34),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ROUND((SUM(BG119:BG153)),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ROUND((SUM(BH119:BH153)),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ROUND((SUM(BI119:BI153)),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18 - SO 18 - Přípojka teplovodu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J119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7608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8" customFormat="1" ht="24.95" customHeight="1" x14ac:dyDescent="0.2">
      <c r="B98" s="108"/>
      <c r="D98" s="109" t="s">
        <v>7609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8" customFormat="1" ht="24.95" customHeight="1" x14ac:dyDescent="0.2">
      <c r="B99" s="108"/>
      <c r="D99" s="109" t="s">
        <v>7610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267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16.5" customHeight="1" x14ac:dyDescent="0.2">
      <c r="B109" s="32"/>
      <c r="E109" s="254" t="str">
        <f>E7</f>
        <v>MŠ Vokovická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226</v>
      </c>
      <c r="L110" s="32"/>
    </row>
    <row r="111" spans="2:12" s="1" customFormat="1" ht="16.5" customHeight="1" x14ac:dyDescent="0.2">
      <c r="B111" s="32"/>
      <c r="E111" s="231" t="str">
        <f>E9</f>
        <v>18 - SO 18 - Přípojka teplovodu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>Vokovice, p.č. 1281/256, 1281/257</v>
      </c>
      <c r="I113" s="27" t="s">
        <v>22</v>
      </c>
      <c r="J113" s="52" t="str">
        <f>IF(J12="","",J12)</f>
        <v>21. 2. 2023</v>
      </c>
      <c r="L113" s="32"/>
    </row>
    <row r="114" spans="2:65" s="1" customFormat="1" ht="6.95" customHeight="1" x14ac:dyDescent="0.2">
      <c r="B114" s="32"/>
      <c r="L114" s="32"/>
    </row>
    <row r="115" spans="2:65" s="1" customFormat="1" ht="25.7" customHeight="1" x14ac:dyDescent="0.2">
      <c r="B115" s="32"/>
      <c r="C115" s="27" t="s">
        <v>24</v>
      </c>
      <c r="F115" s="25" t="str">
        <f>E15</f>
        <v>Městská část Praha 6, Čs. Armády 601/23</v>
      </c>
      <c r="I115" s="27" t="s">
        <v>30</v>
      </c>
      <c r="J115" s="30" t="str">
        <f>E21</f>
        <v>ra15 a.s., ATELIER SEVER s.r.o.</v>
      </c>
      <c r="L115" s="32"/>
    </row>
    <row r="116" spans="2:65" s="1" customFormat="1" ht="15.2" customHeight="1" x14ac:dyDescent="0.2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>Ecoten s.r.o.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268</v>
      </c>
      <c r="D118" s="118" t="s">
        <v>61</v>
      </c>
      <c r="E118" s="118" t="s">
        <v>57</v>
      </c>
      <c r="F118" s="118" t="s">
        <v>58</v>
      </c>
      <c r="G118" s="118" t="s">
        <v>269</v>
      </c>
      <c r="H118" s="118" t="s">
        <v>270</v>
      </c>
      <c r="I118" s="118" t="s">
        <v>271</v>
      </c>
      <c r="J118" s="119" t="s">
        <v>232</v>
      </c>
      <c r="K118" s="120" t="s">
        <v>272</v>
      </c>
      <c r="L118" s="116"/>
      <c r="M118" s="59" t="s">
        <v>1</v>
      </c>
      <c r="N118" s="60" t="s">
        <v>40</v>
      </c>
      <c r="O118" s="60" t="s">
        <v>273</v>
      </c>
      <c r="P118" s="60" t="s">
        <v>274</v>
      </c>
      <c r="Q118" s="60" t="s">
        <v>275</v>
      </c>
      <c r="R118" s="60" t="s">
        <v>276</v>
      </c>
      <c r="S118" s="60" t="s">
        <v>277</v>
      </c>
      <c r="T118" s="61" t="s">
        <v>278</v>
      </c>
    </row>
    <row r="119" spans="2:65" s="1" customFormat="1" ht="22.9" customHeight="1" x14ac:dyDescent="0.25">
      <c r="B119" s="32"/>
      <c r="C119" s="64" t="s">
        <v>279</v>
      </c>
      <c r="J119" s="121">
        <f>BK119</f>
        <v>0</v>
      </c>
      <c r="L119" s="32"/>
      <c r="M119" s="62"/>
      <c r="N119" s="53"/>
      <c r="O119" s="53"/>
      <c r="P119" s="122">
        <f>P120+P135+P151</f>
        <v>0</v>
      </c>
      <c r="Q119" s="53"/>
      <c r="R119" s="122">
        <f>R120+R135+R151</f>
        <v>0</v>
      </c>
      <c r="S119" s="53"/>
      <c r="T119" s="123">
        <f>T120+T135+T151</f>
        <v>0</v>
      </c>
      <c r="AT119" s="17" t="s">
        <v>75</v>
      </c>
      <c r="AU119" s="17" t="s">
        <v>234</v>
      </c>
      <c r="BK119" s="124">
        <f>BK120+BK135+BK151</f>
        <v>0</v>
      </c>
    </row>
    <row r="120" spans="2:65" s="11" customFormat="1" ht="25.9" customHeight="1" x14ac:dyDescent="0.2">
      <c r="B120" s="125"/>
      <c r="D120" s="126" t="s">
        <v>75</v>
      </c>
      <c r="E120" s="127" t="s">
        <v>83</v>
      </c>
      <c r="F120" s="127" t="s">
        <v>7611</v>
      </c>
      <c r="I120" s="128"/>
      <c r="J120" s="129">
        <f>BK120</f>
        <v>0</v>
      </c>
      <c r="L120" s="125"/>
      <c r="M120" s="130"/>
      <c r="P120" s="131">
        <f>SUM(P121:P134)</f>
        <v>0</v>
      </c>
      <c r="R120" s="131">
        <f>SUM(R121:R134)</f>
        <v>0</v>
      </c>
      <c r="T120" s="132">
        <f>SUM(T121:T134)</f>
        <v>0</v>
      </c>
      <c r="AR120" s="126" t="s">
        <v>83</v>
      </c>
      <c r="AT120" s="133" t="s">
        <v>75</v>
      </c>
      <c r="AU120" s="133" t="s">
        <v>76</v>
      </c>
      <c r="AY120" s="126" t="s">
        <v>282</v>
      </c>
      <c r="BK120" s="134">
        <f>SUM(BK121:BK134)</f>
        <v>0</v>
      </c>
    </row>
    <row r="121" spans="2:65" s="1" customFormat="1" ht="37.9" customHeight="1" x14ac:dyDescent="0.2">
      <c r="B121" s="32"/>
      <c r="C121" s="179" t="s">
        <v>83</v>
      </c>
      <c r="D121" s="179" t="s">
        <v>1020</v>
      </c>
      <c r="E121" s="180" t="s">
        <v>7612</v>
      </c>
      <c r="F121" s="181" t="s">
        <v>7613</v>
      </c>
      <c r="G121" s="182" t="s">
        <v>3492</v>
      </c>
      <c r="H121" s="183">
        <v>110</v>
      </c>
      <c r="I121" s="184"/>
      <c r="J121" s="185">
        <f t="shared" ref="J121:J134" si="0">ROUND(I121*H121,2)</f>
        <v>0</v>
      </c>
      <c r="K121" s="186"/>
      <c r="L121" s="187"/>
      <c r="M121" s="188" t="s">
        <v>1</v>
      </c>
      <c r="N121" s="189" t="s">
        <v>41</v>
      </c>
      <c r="P121" s="147">
        <f t="shared" ref="P121:P134" si="1">O121*H121</f>
        <v>0</v>
      </c>
      <c r="Q121" s="147">
        <v>0</v>
      </c>
      <c r="R121" s="147">
        <f t="shared" ref="R121:R134" si="2">Q121*H121</f>
        <v>0</v>
      </c>
      <c r="S121" s="147">
        <v>0</v>
      </c>
      <c r="T121" s="148">
        <f t="shared" ref="T121:T134" si="3">S121*H121</f>
        <v>0</v>
      </c>
      <c r="AR121" s="149" t="s">
        <v>1802</v>
      </c>
      <c r="AT121" s="149" t="s">
        <v>1020</v>
      </c>
      <c r="AU121" s="149" t="s">
        <v>83</v>
      </c>
      <c r="AY121" s="17" t="s">
        <v>282</v>
      </c>
      <c r="BE121" s="150">
        <f t="shared" ref="BE121:BE134" si="4">IF(N121="základní",J121,0)</f>
        <v>0</v>
      </c>
      <c r="BF121" s="150">
        <f t="shared" ref="BF121:BF134" si="5">IF(N121="snížená",J121,0)</f>
        <v>0</v>
      </c>
      <c r="BG121" s="150">
        <f t="shared" ref="BG121:BG134" si="6">IF(N121="zákl. přenesená",J121,0)</f>
        <v>0</v>
      </c>
      <c r="BH121" s="150">
        <f t="shared" ref="BH121:BH134" si="7">IF(N121="sníž. přenesená",J121,0)</f>
        <v>0</v>
      </c>
      <c r="BI121" s="150">
        <f t="shared" ref="BI121:BI134" si="8">IF(N121="nulová",J121,0)</f>
        <v>0</v>
      </c>
      <c r="BJ121" s="17" t="s">
        <v>83</v>
      </c>
      <c r="BK121" s="150">
        <f t="shared" ref="BK121:BK134" si="9">ROUND(I121*H121,2)</f>
        <v>0</v>
      </c>
      <c r="BL121" s="17" t="s">
        <v>679</v>
      </c>
      <c r="BM121" s="149" t="s">
        <v>85</v>
      </c>
    </row>
    <row r="122" spans="2:65" s="1" customFormat="1" ht="37.9" customHeight="1" x14ac:dyDescent="0.2">
      <c r="B122" s="32"/>
      <c r="C122" s="137" t="s">
        <v>85</v>
      </c>
      <c r="D122" s="137" t="s">
        <v>284</v>
      </c>
      <c r="E122" s="138" t="s">
        <v>7614</v>
      </c>
      <c r="F122" s="139" t="s">
        <v>7615</v>
      </c>
      <c r="G122" s="140" t="s">
        <v>3492</v>
      </c>
      <c r="H122" s="141">
        <v>110</v>
      </c>
      <c r="I122" s="142"/>
      <c r="J122" s="143">
        <f t="shared" si="0"/>
        <v>0</v>
      </c>
      <c r="K122" s="144"/>
      <c r="L122" s="32"/>
      <c r="M122" s="145" t="s">
        <v>1</v>
      </c>
      <c r="N122" s="146" t="s">
        <v>41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679</v>
      </c>
      <c r="AT122" s="149" t="s">
        <v>284</v>
      </c>
      <c r="AU122" s="149" t="s">
        <v>83</v>
      </c>
      <c r="AY122" s="17" t="s">
        <v>282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83</v>
      </c>
      <c r="BK122" s="150">
        <f t="shared" si="9"/>
        <v>0</v>
      </c>
      <c r="BL122" s="17" t="s">
        <v>679</v>
      </c>
      <c r="BM122" s="149" t="s">
        <v>288</v>
      </c>
    </row>
    <row r="123" spans="2:65" s="1" customFormat="1" ht="24.2" customHeight="1" x14ac:dyDescent="0.2">
      <c r="B123" s="32"/>
      <c r="C123" s="179" t="s">
        <v>105</v>
      </c>
      <c r="D123" s="179" t="s">
        <v>1020</v>
      </c>
      <c r="E123" s="180" t="s">
        <v>7616</v>
      </c>
      <c r="F123" s="181" t="s">
        <v>7617</v>
      </c>
      <c r="G123" s="182" t="s">
        <v>2246</v>
      </c>
      <c r="H123" s="183">
        <v>12</v>
      </c>
      <c r="I123" s="184"/>
      <c r="J123" s="185">
        <f t="shared" si="0"/>
        <v>0</v>
      </c>
      <c r="K123" s="186"/>
      <c r="L123" s="187"/>
      <c r="M123" s="188" t="s">
        <v>1</v>
      </c>
      <c r="N123" s="189" t="s">
        <v>41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1802</v>
      </c>
      <c r="AT123" s="149" t="s">
        <v>1020</v>
      </c>
      <c r="AU123" s="149" t="s">
        <v>83</v>
      </c>
      <c r="AY123" s="17" t="s">
        <v>282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83</v>
      </c>
      <c r="BK123" s="150">
        <f t="shared" si="9"/>
        <v>0</v>
      </c>
      <c r="BL123" s="17" t="s">
        <v>679</v>
      </c>
      <c r="BM123" s="149" t="s">
        <v>338</v>
      </c>
    </row>
    <row r="124" spans="2:65" s="1" customFormat="1" ht="24.2" customHeight="1" x14ac:dyDescent="0.2">
      <c r="B124" s="32"/>
      <c r="C124" s="137" t="s">
        <v>288</v>
      </c>
      <c r="D124" s="137" t="s">
        <v>284</v>
      </c>
      <c r="E124" s="138" t="s">
        <v>7618</v>
      </c>
      <c r="F124" s="139" t="s">
        <v>7619</v>
      </c>
      <c r="G124" s="140" t="s">
        <v>2246</v>
      </c>
      <c r="H124" s="141">
        <v>12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41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679</v>
      </c>
      <c r="AT124" s="149" t="s">
        <v>284</v>
      </c>
      <c r="AU124" s="149" t="s">
        <v>83</v>
      </c>
      <c r="AY124" s="17" t="s">
        <v>282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83</v>
      </c>
      <c r="BK124" s="150">
        <f t="shared" si="9"/>
        <v>0</v>
      </c>
      <c r="BL124" s="17" t="s">
        <v>679</v>
      </c>
      <c r="BM124" s="149" t="s">
        <v>350</v>
      </c>
    </row>
    <row r="125" spans="2:65" s="1" customFormat="1" ht="16.5" customHeight="1" x14ac:dyDescent="0.2">
      <c r="B125" s="32"/>
      <c r="C125" s="179" t="s">
        <v>330</v>
      </c>
      <c r="D125" s="179" t="s">
        <v>1020</v>
      </c>
      <c r="E125" s="180" t="s">
        <v>7620</v>
      </c>
      <c r="F125" s="181" t="s">
        <v>7621</v>
      </c>
      <c r="G125" s="182" t="s">
        <v>2246</v>
      </c>
      <c r="H125" s="183">
        <v>22</v>
      </c>
      <c r="I125" s="184"/>
      <c r="J125" s="185">
        <f t="shared" si="0"/>
        <v>0</v>
      </c>
      <c r="K125" s="186"/>
      <c r="L125" s="187"/>
      <c r="M125" s="188" t="s">
        <v>1</v>
      </c>
      <c r="N125" s="189" t="s">
        <v>41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1802</v>
      </c>
      <c r="AT125" s="149" t="s">
        <v>1020</v>
      </c>
      <c r="AU125" s="149" t="s">
        <v>83</v>
      </c>
      <c r="AY125" s="17" t="s">
        <v>282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83</v>
      </c>
      <c r="BK125" s="150">
        <f t="shared" si="9"/>
        <v>0</v>
      </c>
      <c r="BL125" s="17" t="s">
        <v>679</v>
      </c>
      <c r="BM125" s="149" t="s">
        <v>361</v>
      </c>
    </row>
    <row r="126" spans="2:65" s="1" customFormat="1" ht="16.5" customHeight="1" x14ac:dyDescent="0.2">
      <c r="B126" s="32"/>
      <c r="C126" s="137" t="s">
        <v>338</v>
      </c>
      <c r="D126" s="137" t="s">
        <v>284</v>
      </c>
      <c r="E126" s="138" t="s">
        <v>7622</v>
      </c>
      <c r="F126" s="139" t="s">
        <v>7623</v>
      </c>
      <c r="G126" s="140" t="s">
        <v>2246</v>
      </c>
      <c r="H126" s="141">
        <v>22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679</v>
      </c>
      <c r="AT126" s="149" t="s">
        <v>284</v>
      </c>
      <c r="AU126" s="149" t="s">
        <v>83</v>
      </c>
      <c r="AY126" s="17" t="s">
        <v>282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679</v>
      </c>
      <c r="BM126" s="149" t="s">
        <v>188</v>
      </c>
    </row>
    <row r="127" spans="2:65" s="1" customFormat="1" ht="16.5" customHeight="1" x14ac:dyDescent="0.2">
      <c r="B127" s="32"/>
      <c r="C127" s="179" t="s">
        <v>343</v>
      </c>
      <c r="D127" s="179" t="s">
        <v>1020</v>
      </c>
      <c r="E127" s="180" t="s">
        <v>7624</v>
      </c>
      <c r="F127" s="181" t="s">
        <v>7625</v>
      </c>
      <c r="G127" s="182" t="s">
        <v>3492</v>
      </c>
      <c r="H127" s="183">
        <v>110</v>
      </c>
      <c r="I127" s="184"/>
      <c r="J127" s="185">
        <f t="shared" si="0"/>
        <v>0</v>
      </c>
      <c r="K127" s="186"/>
      <c r="L127" s="187"/>
      <c r="M127" s="188" t="s">
        <v>1</v>
      </c>
      <c r="N127" s="189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1802</v>
      </c>
      <c r="AT127" s="149" t="s">
        <v>1020</v>
      </c>
      <c r="AU127" s="149" t="s">
        <v>83</v>
      </c>
      <c r="AY127" s="17" t="s">
        <v>282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679</v>
      </c>
      <c r="BM127" s="149" t="s">
        <v>194</v>
      </c>
    </row>
    <row r="128" spans="2:65" s="1" customFormat="1" ht="16.5" customHeight="1" x14ac:dyDescent="0.2">
      <c r="B128" s="32"/>
      <c r="C128" s="137" t="s">
        <v>350</v>
      </c>
      <c r="D128" s="137" t="s">
        <v>284</v>
      </c>
      <c r="E128" s="138" t="s">
        <v>7626</v>
      </c>
      <c r="F128" s="139" t="s">
        <v>7627</v>
      </c>
      <c r="G128" s="140" t="s">
        <v>3492</v>
      </c>
      <c r="H128" s="141">
        <v>110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679</v>
      </c>
      <c r="AT128" s="149" t="s">
        <v>284</v>
      </c>
      <c r="AU128" s="149" t="s">
        <v>83</v>
      </c>
      <c r="AY128" s="17" t="s">
        <v>282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679</v>
      </c>
      <c r="BM128" s="149" t="s">
        <v>199</v>
      </c>
    </row>
    <row r="129" spans="2:65" s="1" customFormat="1" ht="16.5" customHeight="1" x14ac:dyDescent="0.2">
      <c r="B129" s="32"/>
      <c r="C129" s="179" t="s">
        <v>356</v>
      </c>
      <c r="D129" s="179" t="s">
        <v>1020</v>
      </c>
      <c r="E129" s="180" t="s">
        <v>7628</v>
      </c>
      <c r="F129" s="181" t="s">
        <v>7629</v>
      </c>
      <c r="G129" s="182" t="s">
        <v>2246</v>
      </c>
      <c r="H129" s="183">
        <v>4</v>
      </c>
      <c r="I129" s="184"/>
      <c r="J129" s="185">
        <f t="shared" si="0"/>
        <v>0</v>
      </c>
      <c r="K129" s="186"/>
      <c r="L129" s="187"/>
      <c r="M129" s="188" t="s">
        <v>1</v>
      </c>
      <c r="N129" s="189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1802</v>
      </c>
      <c r="AT129" s="149" t="s">
        <v>1020</v>
      </c>
      <c r="AU129" s="149" t="s">
        <v>83</v>
      </c>
      <c r="AY129" s="17" t="s">
        <v>282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679</v>
      </c>
      <c r="BM129" s="149" t="s">
        <v>205</v>
      </c>
    </row>
    <row r="130" spans="2:65" s="1" customFormat="1" ht="16.5" customHeight="1" x14ac:dyDescent="0.2">
      <c r="B130" s="32"/>
      <c r="C130" s="137" t="s">
        <v>361</v>
      </c>
      <c r="D130" s="137" t="s">
        <v>284</v>
      </c>
      <c r="E130" s="138" t="s">
        <v>7630</v>
      </c>
      <c r="F130" s="139" t="s">
        <v>7631</v>
      </c>
      <c r="G130" s="140" t="s">
        <v>2246</v>
      </c>
      <c r="H130" s="141">
        <v>4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679</v>
      </c>
      <c r="AT130" s="149" t="s">
        <v>284</v>
      </c>
      <c r="AU130" s="149" t="s">
        <v>83</v>
      </c>
      <c r="AY130" s="17" t="s">
        <v>282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679</v>
      </c>
      <c r="BM130" s="149" t="s">
        <v>208</v>
      </c>
    </row>
    <row r="131" spans="2:65" s="1" customFormat="1" ht="16.5" customHeight="1" x14ac:dyDescent="0.2">
      <c r="B131" s="32"/>
      <c r="C131" s="179" t="s">
        <v>185</v>
      </c>
      <c r="D131" s="179" t="s">
        <v>1020</v>
      </c>
      <c r="E131" s="180" t="s">
        <v>7632</v>
      </c>
      <c r="F131" s="181" t="s">
        <v>7633</v>
      </c>
      <c r="G131" s="182" t="s">
        <v>2246</v>
      </c>
      <c r="H131" s="183">
        <v>2</v>
      </c>
      <c r="I131" s="184"/>
      <c r="J131" s="185">
        <f t="shared" si="0"/>
        <v>0</v>
      </c>
      <c r="K131" s="186"/>
      <c r="L131" s="187"/>
      <c r="M131" s="188" t="s">
        <v>1</v>
      </c>
      <c r="N131" s="189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1802</v>
      </c>
      <c r="AT131" s="149" t="s">
        <v>1020</v>
      </c>
      <c r="AU131" s="149" t="s">
        <v>83</v>
      </c>
      <c r="AY131" s="17" t="s">
        <v>282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679</v>
      </c>
      <c r="BM131" s="149" t="s">
        <v>222</v>
      </c>
    </row>
    <row r="132" spans="2:65" s="1" customFormat="1" ht="16.5" customHeight="1" x14ac:dyDescent="0.2">
      <c r="B132" s="32"/>
      <c r="C132" s="137" t="s">
        <v>188</v>
      </c>
      <c r="D132" s="137" t="s">
        <v>284</v>
      </c>
      <c r="E132" s="138" t="s">
        <v>7634</v>
      </c>
      <c r="F132" s="139" t="s">
        <v>7635</v>
      </c>
      <c r="G132" s="140" t="s">
        <v>2246</v>
      </c>
      <c r="H132" s="141">
        <v>2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679</v>
      </c>
      <c r="AT132" s="149" t="s">
        <v>284</v>
      </c>
      <c r="AU132" s="149" t="s">
        <v>83</v>
      </c>
      <c r="AY132" s="17" t="s">
        <v>282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679</v>
      </c>
      <c r="BM132" s="149" t="s">
        <v>453</v>
      </c>
    </row>
    <row r="133" spans="2:65" s="1" customFormat="1" ht="16.5" customHeight="1" x14ac:dyDescent="0.2">
      <c r="B133" s="32"/>
      <c r="C133" s="179" t="s">
        <v>191</v>
      </c>
      <c r="D133" s="179" t="s">
        <v>1020</v>
      </c>
      <c r="E133" s="180" t="s">
        <v>7636</v>
      </c>
      <c r="F133" s="181" t="s">
        <v>7637</v>
      </c>
      <c r="G133" s="182" t="s">
        <v>2246</v>
      </c>
      <c r="H133" s="183">
        <v>96</v>
      </c>
      <c r="I133" s="184"/>
      <c r="J133" s="185">
        <f t="shared" si="0"/>
        <v>0</v>
      </c>
      <c r="K133" s="186"/>
      <c r="L133" s="187"/>
      <c r="M133" s="188" t="s">
        <v>1</v>
      </c>
      <c r="N133" s="189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1802</v>
      </c>
      <c r="AT133" s="149" t="s">
        <v>1020</v>
      </c>
      <c r="AU133" s="149" t="s">
        <v>83</v>
      </c>
      <c r="AY133" s="17" t="s">
        <v>282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679</v>
      </c>
      <c r="BM133" s="149" t="s">
        <v>463</v>
      </c>
    </row>
    <row r="134" spans="2:65" s="1" customFormat="1" ht="16.5" customHeight="1" x14ac:dyDescent="0.2">
      <c r="B134" s="32"/>
      <c r="C134" s="137" t="s">
        <v>194</v>
      </c>
      <c r="D134" s="137" t="s">
        <v>284</v>
      </c>
      <c r="E134" s="138" t="s">
        <v>7638</v>
      </c>
      <c r="F134" s="139" t="s">
        <v>7639</v>
      </c>
      <c r="G134" s="140" t="s">
        <v>2246</v>
      </c>
      <c r="H134" s="141">
        <v>96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679</v>
      </c>
      <c r="AT134" s="149" t="s">
        <v>284</v>
      </c>
      <c r="AU134" s="149" t="s">
        <v>83</v>
      </c>
      <c r="AY134" s="17" t="s">
        <v>282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679</v>
      </c>
      <c r="BM134" s="149" t="s">
        <v>476</v>
      </c>
    </row>
    <row r="135" spans="2:65" s="11" customFormat="1" ht="25.9" customHeight="1" x14ac:dyDescent="0.2">
      <c r="B135" s="125"/>
      <c r="D135" s="126" t="s">
        <v>75</v>
      </c>
      <c r="E135" s="127" t="s">
        <v>85</v>
      </c>
      <c r="F135" s="127" t="s">
        <v>7640</v>
      </c>
      <c r="I135" s="128"/>
      <c r="J135" s="129">
        <f>BK135</f>
        <v>0</v>
      </c>
      <c r="L135" s="125"/>
      <c r="M135" s="130"/>
      <c r="P135" s="131">
        <f>SUM(P136:P150)</f>
        <v>0</v>
      </c>
      <c r="R135" s="131">
        <f>SUM(R136:R150)</f>
        <v>0</v>
      </c>
      <c r="T135" s="132">
        <f>SUM(T136:T150)</f>
        <v>0</v>
      </c>
      <c r="AR135" s="126" t="s">
        <v>83</v>
      </c>
      <c r="AT135" s="133" t="s">
        <v>75</v>
      </c>
      <c r="AU135" s="133" t="s">
        <v>76</v>
      </c>
      <c r="AY135" s="126" t="s">
        <v>282</v>
      </c>
      <c r="BK135" s="134">
        <f>SUM(BK136:BK150)</f>
        <v>0</v>
      </c>
    </row>
    <row r="136" spans="2:65" s="1" customFormat="1" ht="16.5" customHeight="1" x14ac:dyDescent="0.2">
      <c r="B136" s="32"/>
      <c r="C136" s="137" t="s">
        <v>8</v>
      </c>
      <c r="D136" s="137" t="s">
        <v>284</v>
      </c>
      <c r="E136" s="138" t="s">
        <v>80</v>
      </c>
      <c r="F136" s="139" t="s">
        <v>7641</v>
      </c>
      <c r="G136" s="140" t="s">
        <v>295</v>
      </c>
      <c r="H136" s="141">
        <v>37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288</v>
      </c>
      <c r="AT136" s="149" t="s">
        <v>284</v>
      </c>
      <c r="AU136" s="149" t="s">
        <v>83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288</v>
      </c>
      <c r="BM136" s="149" t="s">
        <v>7642</v>
      </c>
    </row>
    <row r="137" spans="2:65" s="1" customFormat="1" ht="16.5" customHeight="1" x14ac:dyDescent="0.2">
      <c r="B137" s="32"/>
      <c r="C137" s="179" t="s">
        <v>199</v>
      </c>
      <c r="D137" s="179" t="s">
        <v>1020</v>
      </c>
      <c r="E137" s="180" t="s">
        <v>7643</v>
      </c>
      <c r="F137" s="181" t="s">
        <v>7644</v>
      </c>
      <c r="G137" s="182" t="s">
        <v>295</v>
      </c>
      <c r="H137" s="183">
        <v>13.8</v>
      </c>
      <c r="I137" s="184"/>
      <c r="J137" s="185">
        <f>ROUND(I137*H137,2)</f>
        <v>0</v>
      </c>
      <c r="K137" s="186"/>
      <c r="L137" s="187"/>
      <c r="M137" s="188" t="s">
        <v>1</v>
      </c>
      <c r="N137" s="189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350</v>
      </c>
      <c r="AT137" s="149" t="s">
        <v>1020</v>
      </c>
      <c r="AU137" s="149" t="s">
        <v>83</v>
      </c>
      <c r="AY137" s="17" t="s">
        <v>282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288</v>
      </c>
      <c r="BM137" s="149" t="s">
        <v>7645</v>
      </c>
    </row>
    <row r="138" spans="2:65" s="1" customFormat="1" ht="16.5" customHeight="1" x14ac:dyDescent="0.2">
      <c r="B138" s="32"/>
      <c r="C138" s="137" t="s">
        <v>202</v>
      </c>
      <c r="D138" s="137" t="s">
        <v>284</v>
      </c>
      <c r="E138" s="138" t="s">
        <v>152</v>
      </c>
      <c r="F138" s="139" t="s">
        <v>7646</v>
      </c>
      <c r="G138" s="140" t="s">
        <v>295</v>
      </c>
      <c r="H138" s="141">
        <v>13.8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288</v>
      </c>
      <c r="AT138" s="149" t="s">
        <v>284</v>
      </c>
      <c r="AU138" s="149" t="s">
        <v>83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7647</v>
      </c>
    </row>
    <row r="139" spans="2:65" s="1" customFormat="1" ht="16.5" customHeight="1" x14ac:dyDescent="0.2">
      <c r="B139" s="32"/>
      <c r="C139" s="137" t="s">
        <v>205</v>
      </c>
      <c r="D139" s="137" t="s">
        <v>284</v>
      </c>
      <c r="E139" s="138" t="s">
        <v>4571</v>
      </c>
      <c r="F139" s="139" t="s">
        <v>4572</v>
      </c>
      <c r="G139" s="140" t="s">
        <v>295</v>
      </c>
      <c r="H139" s="141">
        <v>21.507999999999999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288</v>
      </c>
      <c r="AT139" s="149" t="s">
        <v>284</v>
      </c>
      <c r="AU139" s="149" t="s">
        <v>83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7648</v>
      </c>
    </row>
    <row r="140" spans="2:65" s="12" customFormat="1" x14ac:dyDescent="0.2">
      <c r="B140" s="151"/>
      <c r="D140" s="152" t="s">
        <v>290</v>
      </c>
      <c r="E140" s="153" t="s">
        <v>1</v>
      </c>
      <c r="F140" s="154" t="s">
        <v>7649</v>
      </c>
      <c r="H140" s="155">
        <v>23.2</v>
      </c>
      <c r="I140" s="156"/>
      <c r="L140" s="151"/>
      <c r="M140" s="157"/>
      <c r="T140" s="158"/>
      <c r="AT140" s="153" t="s">
        <v>290</v>
      </c>
      <c r="AU140" s="153" t="s">
        <v>83</v>
      </c>
      <c r="AV140" s="12" t="s">
        <v>85</v>
      </c>
      <c r="AW140" s="12" t="s">
        <v>32</v>
      </c>
      <c r="AX140" s="12" t="s">
        <v>76</v>
      </c>
      <c r="AY140" s="153" t="s">
        <v>282</v>
      </c>
    </row>
    <row r="141" spans="2:65" s="12" customFormat="1" x14ac:dyDescent="0.2">
      <c r="B141" s="151"/>
      <c r="D141" s="152" t="s">
        <v>290</v>
      </c>
      <c r="E141" s="153" t="s">
        <v>1</v>
      </c>
      <c r="F141" s="154" t="s">
        <v>7650</v>
      </c>
      <c r="H141" s="155">
        <v>-1.6919999999999999</v>
      </c>
      <c r="I141" s="156"/>
      <c r="L141" s="151"/>
      <c r="M141" s="157"/>
      <c r="T141" s="158"/>
      <c r="AT141" s="153" t="s">
        <v>290</v>
      </c>
      <c r="AU141" s="153" t="s">
        <v>83</v>
      </c>
      <c r="AV141" s="12" t="s">
        <v>85</v>
      </c>
      <c r="AW141" s="12" t="s">
        <v>32</v>
      </c>
      <c r="AX141" s="12" t="s">
        <v>76</v>
      </c>
      <c r="AY141" s="153" t="s">
        <v>282</v>
      </c>
    </row>
    <row r="142" spans="2:65" s="13" customFormat="1" x14ac:dyDescent="0.2">
      <c r="B142" s="159"/>
      <c r="D142" s="152" t="s">
        <v>290</v>
      </c>
      <c r="E142" s="160" t="s">
        <v>1</v>
      </c>
      <c r="F142" s="161" t="s">
        <v>292</v>
      </c>
      <c r="H142" s="162">
        <v>21.507999999999999</v>
      </c>
      <c r="I142" s="163"/>
      <c r="L142" s="159"/>
      <c r="M142" s="164"/>
      <c r="T142" s="165"/>
      <c r="AT142" s="160" t="s">
        <v>290</v>
      </c>
      <c r="AU142" s="160" t="s">
        <v>83</v>
      </c>
      <c r="AV142" s="13" t="s">
        <v>288</v>
      </c>
      <c r="AW142" s="13" t="s">
        <v>32</v>
      </c>
      <c r="AX142" s="13" t="s">
        <v>83</v>
      </c>
      <c r="AY142" s="160" t="s">
        <v>282</v>
      </c>
    </row>
    <row r="143" spans="2:65" s="1" customFormat="1" ht="37.9" customHeight="1" x14ac:dyDescent="0.2">
      <c r="B143" s="32"/>
      <c r="C143" s="137" t="s">
        <v>416</v>
      </c>
      <c r="D143" s="137" t="s">
        <v>284</v>
      </c>
      <c r="E143" s="138" t="s">
        <v>351</v>
      </c>
      <c r="F143" s="139" t="s">
        <v>352</v>
      </c>
      <c r="G143" s="140" t="s">
        <v>295</v>
      </c>
      <c r="H143" s="141">
        <v>15.492000000000001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288</v>
      </c>
      <c r="AT143" s="149" t="s">
        <v>284</v>
      </c>
      <c r="AU143" s="149" t="s">
        <v>83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288</v>
      </c>
      <c r="BM143" s="149" t="s">
        <v>7651</v>
      </c>
    </row>
    <row r="144" spans="2:65" s="12" customFormat="1" x14ac:dyDescent="0.2">
      <c r="B144" s="151"/>
      <c r="D144" s="152" t="s">
        <v>290</v>
      </c>
      <c r="E144" s="153" t="s">
        <v>1</v>
      </c>
      <c r="F144" s="154" t="s">
        <v>7652</v>
      </c>
      <c r="H144" s="155">
        <v>15.492000000000001</v>
      </c>
      <c r="I144" s="156"/>
      <c r="L144" s="151"/>
      <c r="M144" s="157"/>
      <c r="T144" s="158"/>
      <c r="AT144" s="153" t="s">
        <v>290</v>
      </c>
      <c r="AU144" s="153" t="s">
        <v>83</v>
      </c>
      <c r="AV144" s="12" t="s">
        <v>85</v>
      </c>
      <c r="AW144" s="12" t="s">
        <v>32</v>
      </c>
      <c r="AX144" s="12" t="s">
        <v>76</v>
      </c>
      <c r="AY144" s="153" t="s">
        <v>282</v>
      </c>
    </row>
    <row r="145" spans="2:65" s="13" customFormat="1" x14ac:dyDescent="0.2">
      <c r="B145" s="159"/>
      <c r="D145" s="152" t="s">
        <v>290</v>
      </c>
      <c r="E145" s="160" t="s">
        <v>1</v>
      </c>
      <c r="F145" s="161" t="s">
        <v>292</v>
      </c>
      <c r="H145" s="162">
        <v>15.492000000000001</v>
      </c>
      <c r="I145" s="163"/>
      <c r="L145" s="159"/>
      <c r="M145" s="164"/>
      <c r="T145" s="165"/>
      <c r="AT145" s="160" t="s">
        <v>290</v>
      </c>
      <c r="AU145" s="160" t="s">
        <v>83</v>
      </c>
      <c r="AV145" s="13" t="s">
        <v>288</v>
      </c>
      <c r="AW145" s="13" t="s">
        <v>32</v>
      </c>
      <c r="AX145" s="13" t="s">
        <v>83</v>
      </c>
      <c r="AY145" s="160" t="s">
        <v>282</v>
      </c>
    </row>
    <row r="146" spans="2:65" s="1" customFormat="1" ht="37.9" customHeight="1" x14ac:dyDescent="0.2">
      <c r="B146" s="32"/>
      <c r="C146" s="137" t="s">
        <v>208</v>
      </c>
      <c r="D146" s="137" t="s">
        <v>284</v>
      </c>
      <c r="E146" s="138" t="s">
        <v>357</v>
      </c>
      <c r="F146" s="139" t="s">
        <v>358</v>
      </c>
      <c r="G146" s="140" t="s">
        <v>295</v>
      </c>
      <c r="H146" s="141">
        <v>464.76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288</v>
      </c>
      <c r="AT146" s="149" t="s">
        <v>284</v>
      </c>
      <c r="AU146" s="149" t="s">
        <v>83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7653</v>
      </c>
    </row>
    <row r="147" spans="2:65" s="12" customFormat="1" x14ac:dyDescent="0.2">
      <c r="B147" s="151"/>
      <c r="D147" s="152" t="s">
        <v>290</v>
      </c>
      <c r="F147" s="154" t="s">
        <v>7654</v>
      </c>
      <c r="H147" s="155">
        <v>464.76</v>
      </c>
      <c r="I147" s="156"/>
      <c r="L147" s="151"/>
      <c r="M147" s="157"/>
      <c r="T147" s="158"/>
      <c r="AT147" s="153" t="s">
        <v>290</v>
      </c>
      <c r="AU147" s="153" t="s">
        <v>83</v>
      </c>
      <c r="AV147" s="12" t="s">
        <v>85</v>
      </c>
      <c r="AW147" s="12" t="s">
        <v>4</v>
      </c>
      <c r="AX147" s="12" t="s">
        <v>83</v>
      </c>
      <c r="AY147" s="153" t="s">
        <v>282</v>
      </c>
    </row>
    <row r="148" spans="2:65" s="1" customFormat="1" ht="24.2" customHeight="1" x14ac:dyDescent="0.2">
      <c r="B148" s="32"/>
      <c r="C148" s="137" t="s">
        <v>7</v>
      </c>
      <c r="D148" s="137" t="s">
        <v>284</v>
      </c>
      <c r="E148" s="138" t="s">
        <v>4229</v>
      </c>
      <c r="F148" s="139" t="s">
        <v>4230</v>
      </c>
      <c r="G148" s="140" t="s">
        <v>376</v>
      </c>
      <c r="H148" s="141">
        <v>25.872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288</v>
      </c>
      <c r="AT148" s="149" t="s">
        <v>284</v>
      </c>
      <c r="AU148" s="149" t="s">
        <v>83</v>
      </c>
      <c r="AY148" s="17" t="s">
        <v>282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288</v>
      </c>
      <c r="BM148" s="149" t="s">
        <v>7655</v>
      </c>
    </row>
    <row r="149" spans="2:65" s="12" customFormat="1" x14ac:dyDescent="0.2">
      <c r="B149" s="151"/>
      <c r="D149" s="152" t="s">
        <v>290</v>
      </c>
      <c r="F149" s="154" t="s">
        <v>7656</v>
      </c>
      <c r="H149" s="155">
        <v>25.872</v>
      </c>
      <c r="I149" s="156"/>
      <c r="L149" s="151"/>
      <c r="M149" s="157"/>
      <c r="T149" s="158"/>
      <c r="AT149" s="153" t="s">
        <v>290</v>
      </c>
      <c r="AU149" s="153" t="s">
        <v>83</v>
      </c>
      <c r="AV149" s="12" t="s">
        <v>85</v>
      </c>
      <c r="AW149" s="12" t="s">
        <v>4</v>
      </c>
      <c r="AX149" s="12" t="s">
        <v>83</v>
      </c>
      <c r="AY149" s="153" t="s">
        <v>282</v>
      </c>
    </row>
    <row r="150" spans="2:65" s="1" customFormat="1" ht="16.5" customHeight="1" x14ac:dyDescent="0.2">
      <c r="B150" s="32"/>
      <c r="C150" s="137" t="s">
        <v>222</v>
      </c>
      <c r="D150" s="137" t="s">
        <v>284</v>
      </c>
      <c r="E150" s="138" t="s">
        <v>379</v>
      </c>
      <c r="F150" s="139" t="s">
        <v>380</v>
      </c>
      <c r="G150" s="140" t="s">
        <v>295</v>
      </c>
      <c r="H150" s="141">
        <v>15.492000000000001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288</v>
      </c>
      <c r="AT150" s="149" t="s">
        <v>284</v>
      </c>
      <c r="AU150" s="149" t="s">
        <v>83</v>
      </c>
      <c r="AY150" s="17" t="s">
        <v>282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288</v>
      </c>
      <c r="BM150" s="149" t="s">
        <v>7657</v>
      </c>
    </row>
    <row r="151" spans="2:65" s="11" customFormat="1" ht="25.9" customHeight="1" x14ac:dyDescent="0.2">
      <c r="B151" s="125"/>
      <c r="D151" s="126" t="s">
        <v>75</v>
      </c>
      <c r="E151" s="127" t="s">
        <v>3676</v>
      </c>
      <c r="F151" s="127" t="s">
        <v>7658</v>
      </c>
      <c r="I151" s="128"/>
      <c r="J151" s="129">
        <f>BK151</f>
        <v>0</v>
      </c>
      <c r="L151" s="125"/>
      <c r="M151" s="130"/>
      <c r="P151" s="131">
        <f>SUM(P152:P153)</f>
        <v>0</v>
      </c>
      <c r="R151" s="131">
        <f>SUM(R152:R153)</f>
        <v>0</v>
      </c>
      <c r="T151" s="132">
        <f>SUM(T152:T153)</f>
        <v>0</v>
      </c>
      <c r="AR151" s="126" t="s">
        <v>83</v>
      </c>
      <c r="AT151" s="133" t="s">
        <v>75</v>
      </c>
      <c r="AU151" s="133" t="s">
        <v>76</v>
      </c>
      <c r="AY151" s="126" t="s">
        <v>282</v>
      </c>
      <c r="BK151" s="134">
        <f>SUM(BK152:BK153)</f>
        <v>0</v>
      </c>
    </row>
    <row r="152" spans="2:65" s="1" customFormat="1" ht="16.5" customHeight="1" x14ac:dyDescent="0.2">
      <c r="B152" s="32"/>
      <c r="C152" s="137" t="s">
        <v>447</v>
      </c>
      <c r="D152" s="137" t="s">
        <v>284</v>
      </c>
      <c r="E152" s="138" t="s">
        <v>7659</v>
      </c>
      <c r="F152" s="139" t="s">
        <v>3772</v>
      </c>
      <c r="G152" s="140" t="s">
        <v>3565</v>
      </c>
      <c r="H152" s="141">
        <v>1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679</v>
      </c>
      <c r="AT152" s="149" t="s">
        <v>284</v>
      </c>
      <c r="AU152" s="149" t="s">
        <v>83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679</v>
      </c>
      <c r="BM152" s="149" t="s">
        <v>487</v>
      </c>
    </row>
    <row r="153" spans="2:65" s="1" customFormat="1" ht="24.2" customHeight="1" x14ac:dyDescent="0.2">
      <c r="B153" s="32"/>
      <c r="C153" s="137" t="s">
        <v>453</v>
      </c>
      <c r="D153" s="137" t="s">
        <v>284</v>
      </c>
      <c r="E153" s="138" t="s">
        <v>7660</v>
      </c>
      <c r="F153" s="139" t="s">
        <v>3774</v>
      </c>
      <c r="G153" s="140" t="s">
        <v>3565</v>
      </c>
      <c r="H153" s="141">
        <v>1</v>
      </c>
      <c r="I153" s="142"/>
      <c r="J153" s="143">
        <f>ROUND(I153*H153,2)</f>
        <v>0</v>
      </c>
      <c r="K153" s="144"/>
      <c r="L153" s="32"/>
      <c r="M153" s="193" t="s">
        <v>1</v>
      </c>
      <c r="N153" s="194" t="s">
        <v>41</v>
      </c>
      <c r="O153" s="195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AR153" s="149" t="s">
        <v>679</v>
      </c>
      <c r="AT153" s="149" t="s">
        <v>284</v>
      </c>
      <c r="AU153" s="149" t="s">
        <v>83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679</v>
      </c>
      <c r="BM153" s="149" t="s">
        <v>498</v>
      </c>
    </row>
    <row r="154" spans="2:65" s="1" customFormat="1" ht="6.95" customHeight="1" x14ac:dyDescent="0.2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K+T1D/qjBRptDIVSd8/ANfx0Wg9Z9rc7YezZYoECr/6jfJiFyb/ct7wEEK8bVke9INtR/wi7Zq7CYGmdqNHaTg==" saltValue="UILKGn/6TGJupQJiwsUwoSqZzgxJ4H5AjPxIyRfBfBQqVsDvLEBlv43bA1OmWfOMTjv5ixSbW13xUDMZNSpi2w==" spinCount="100000" sheet="1" objects="1" scenarios="1" formatColumns="0" formatRows="0" autoFilter="0"/>
  <autoFilter ref="C118:K15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210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7661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ROUND((SUM(BE121:BE205)),  2)</f>
        <v>0</v>
      </c>
      <c r="I33" s="96">
        <v>0.21</v>
      </c>
      <c r="J33" s="86">
        <f>ROUND(((SUM(BE121:BE205))*I33),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ROUND((SUM(BF121:BF205)),  2)</f>
        <v>0</v>
      </c>
      <c r="I34" s="96">
        <v>0.15</v>
      </c>
      <c r="J34" s="86">
        <f>ROUND(((SUM(BF121:BF205))*I34),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ROUND((SUM(BG121:BG205)),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ROUND((SUM(BH121:BH205)),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ROUND((SUM(BI121:BI205)),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20 - SO 20 - Závlahový systém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J121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7662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8" customFormat="1" ht="24.95" customHeight="1" x14ac:dyDescent="0.2">
      <c r="B98" s="108"/>
      <c r="D98" s="109" t="s">
        <v>7663</v>
      </c>
      <c r="E98" s="110"/>
      <c r="F98" s="110"/>
      <c r="G98" s="110"/>
      <c r="H98" s="110"/>
      <c r="I98" s="110"/>
      <c r="J98" s="111">
        <f>J131</f>
        <v>0</v>
      </c>
      <c r="L98" s="108"/>
    </row>
    <row r="99" spans="2:12" s="8" customFormat="1" ht="24.95" customHeight="1" x14ac:dyDescent="0.2">
      <c r="B99" s="108"/>
      <c r="D99" s="109" t="s">
        <v>7664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12" s="8" customFormat="1" ht="24.95" customHeight="1" x14ac:dyDescent="0.2">
      <c r="B100" s="108"/>
      <c r="D100" s="109" t="s">
        <v>7665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8" customFormat="1" ht="24.95" customHeight="1" x14ac:dyDescent="0.2">
      <c r="B101" s="108"/>
      <c r="D101" s="109" t="s">
        <v>7666</v>
      </c>
      <c r="E101" s="110"/>
      <c r="F101" s="110"/>
      <c r="G101" s="110"/>
      <c r="H101" s="110"/>
      <c r="I101" s="110"/>
      <c r="J101" s="111">
        <f>J195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267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54" t="str">
        <f>E7</f>
        <v>MŠ Vokovická</v>
      </c>
      <c r="F111" s="255"/>
      <c r="G111" s="255"/>
      <c r="H111" s="255"/>
      <c r="L111" s="32"/>
    </row>
    <row r="112" spans="2:12" s="1" customFormat="1" ht="12" customHeight="1" x14ac:dyDescent="0.2">
      <c r="B112" s="32"/>
      <c r="C112" s="27" t="s">
        <v>226</v>
      </c>
      <c r="L112" s="32"/>
    </row>
    <row r="113" spans="2:65" s="1" customFormat="1" ht="16.5" customHeight="1" x14ac:dyDescent="0.2">
      <c r="B113" s="32"/>
      <c r="E113" s="231" t="str">
        <f>E9</f>
        <v>20 - SO 20 - Závlahový systém</v>
      </c>
      <c r="F113" s="253"/>
      <c r="G113" s="253"/>
      <c r="H113" s="253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Vokovice, p.č. 1281/256, 1281/257</v>
      </c>
      <c r="I115" s="27" t="s">
        <v>22</v>
      </c>
      <c r="J115" s="52" t="str">
        <f>IF(J12="","",J12)</f>
        <v>21. 2. 2023</v>
      </c>
      <c r="L115" s="32"/>
    </row>
    <row r="116" spans="2:65" s="1" customFormat="1" ht="6.95" customHeight="1" x14ac:dyDescent="0.2">
      <c r="B116" s="32"/>
      <c r="L116" s="32"/>
    </row>
    <row r="117" spans="2:65" s="1" customFormat="1" ht="25.7" customHeight="1" x14ac:dyDescent="0.2">
      <c r="B117" s="32"/>
      <c r="C117" s="27" t="s">
        <v>24</v>
      </c>
      <c r="F117" s="25" t="str">
        <f>E15</f>
        <v>Městská část Praha 6, Čs. Armády 601/23</v>
      </c>
      <c r="I117" s="27" t="s">
        <v>30</v>
      </c>
      <c r="J117" s="30" t="str">
        <f>E21</f>
        <v>ra15 a.s., ATELIER SEVER s.r.o.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Ecoten s.r.o.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268</v>
      </c>
      <c r="D120" s="118" t="s">
        <v>61</v>
      </c>
      <c r="E120" s="118" t="s">
        <v>57</v>
      </c>
      <c r="F120" s="118" t="s">
        <v>58</v>
      </c>
      <c r="G120" s="118" t="s">
        <v>269</v>
      </c>
      <c r="H120" s="118" t="s">
        <v>270</v>
      </c>
      <c r="I120" s="118" t="s">
        <v>271</v>
      </c>
      <c r="J120" s="119" t="s">
        <v>232</v>
      </c>
      <c r="K120" s="120" t="s">
        <v>272</v>
      </c>
      <c r="L120" s="116"/>
      <c r="M120" s="59" t="s">
        <v>1</v>
      </c>
      <c r="N120" s="60" t="s">
        <v>40</v>
      </c>
      <c r="O120" s="60" t="s">
        <v>273</v>
      </c>
      <c r="P120" s="60" t="s">
        <v>274</v>
      </c>
      <c r="Q120" s="60" t="s">
        <v>275</v>
      </c>
      <c r="R120" s="60" t="s">
        <v>276</v>
      </c>
      <c r="S120" s="60" t="s">
        <v>277</v>
      </c>
      <c r="T120" s="61" t="s">
        <v>278</v>
      </c>
    </row>
    <row r="121" spans="2:65" s="1" customFormat="1" ht="22.9" customHeight="1" x14ac:dyDescent="0.25">
      <c r="B121" s="32"/>
      <c r="C121" s="64" t="s">
        <v>279</v>
      </c>
      <c r="J121" s="121">
        <f>BK121</f>
        <v>0</v>
      </c>
      <c r="L121" s="32"/>
      <c r="M121" s="62"/>
      <c r="N121" s="53"/>
      <c r="O121" s="53"/>
      <c r="P121" s="122">
        <f>P122+P131+P134+P158+P195</f>
        <v>0</v>
      </c>
      <c r="Q121" s="53"/>
      <c r="R121" s="122">
        <f>R122+R131+R134+R158+R195</f>
        <v>0</v>
      </c>
      <c r="S121" s="53"/>
      <c r="T121" s="123">
        <f>T122+T131+T134+T158+T195</f>
        <v>0</v>
      </c>
      <c r="AT121" s="17" t="s">
        <v>75</v>
      </c>
      <c r="AU121" s="17" t="s">
        <v>234</v>
      </c>
      <c r="BK121" s="124">
        <f>BK122+BK131+BK134+BK158+BK195</f>
        <v>0</v>
      </c>
    </row>
    <row r="122" spans="2:65" s="11" customFormat="1" ht="25.9" customHeight="1" x14ac:dyDescent="0.2">
      <c r="B122" s="125"/>
      <c r="D122" s="126" t="s">
        <v>75</v>
      </c>
      <c r="E122" s="127" t="s">
        <v>3676</v>
      </c>
      <c r="F122" s="127" t="s">
        <v>283</v>
      </c>
      <c r="I122" s="128"/>
      <c r="J122" s="129">
        <f>BK122</f>
        <v>0</v>
      </c>
      <c r="L122" s="125"/>
      <c r="M122" s="130"/>
      <c r="P122" s="131">
        <f>SUM(P123:P130)</f>
        <v>0</v>
      </c>
      <c r="R122" s="131">
        <f>SUM(R123:R130)</f>
        <v>0</v>
      </c>
      <c r="T122" s="132">
        <f>SUM(T123:T130)</f>
        <v>0</v>
      </c>
      <c r="AR122" s="126" t="s">
        <v>83</v>
      </c>
      <c r="AT122" s="133" t="s">
        <v>75</v>
      </c>
      <c r="AU122" s="133" t="s">
        <v>76</v>
      </c>
      <c r="AY122" s="126" t="s">
        <v>282</v>
      </c>
      <c r="BK122" s="134">
        <f>SUM(BK123:BK130)</f>
        <v>0</v>
      </c>
    </row>
    <row r="123" spans="2:65" s="1" customFormat="1" ht="21.75" customHeight="1" x14ac:dyDescent="0.2">
      <c r="B123" s="32"/>
      <c r="C123" s="137" t="s">
        <v>83</v>
      </c>
      <c r="D123" s="137" t="s">
        <v>284</v>
      </c>
      <c r="E123" s="138" t="s">
        <v>7667</v>
      </c>
      <c r="F123" s="139" t="s">
        <v>7668</v>
      </c>
      <c r="G123" s="140" t="s">
        <v>295</v>
      </c>
      <c r="H123" s="141">
        <v>32.799999999999997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288</v>
      </c>
      <c r="AT123" s="149" t="s">
        <v>284</v>
      </c>
      <c r="AU123" s="149" t="s">
        <v>83</v>
      </c>
      <c r="AY123" s="17" t="s">
        <v>282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288</v>
      </c>
      <c r="BM123" s="149" t="s">
        <v>85</v>
      </c>
    </row>
    <row r="124" spans="2:65" s="1" customFormat="1" ht="19.5" x14ac:dyDescent="0.2">
      <c r="B124" s="32"/>
      <c r="D124" s="152" t="s">
        <v>3804</v>
      </c>
      <c r="F124" s="198" t="s">
        <v>7669</v>
      </c>
      <c r="I124" s="199"/>
      <c r="L124" s="32"/>
      <c r="M124" s="200"/>
      <c r="T124" s="56"/>
      <c r="AT124" s="17" t="s">
        <v>3804</v>
      </c>
      <c r="AU124" s="17" t="s">
        <v>83</v>
      </c>
    </row>
    <row r="125" spans="2:65" s="1" customFormat="1" ht="16.5" customHeight="1" x14ac:dyDescent="0.2">
      <c r="B125" s="32"/>
      <c r="C125" s="137" t="s">
        <v>85</v>
      </c>
      <c r="D125" s="137" t="s">
        <v>284</v>
      </c>
      <c r="E125" s="138" t="s">
        <v>7670</v>
      </c>
      <c r="F125" s="139" t="s">
        <v>7671</v>
      </c>
      <c r="G125" s="140" t="s">
        <v>295</v>
      </c>
      <c r="H125" s="141">
        <v>11.86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288</v>
      </c>
      <c r="AT125" s="149" t="s">
        <v>284</v>
      </c>
      <c r="AU125" s="149" t="s">
        <v>83</v>
      </c>
      <c r="AY125" s="17" t="s">
        <v>282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288</v>
      </c>
      <c r="BM125" s="149" t="s">
        <v>288</v>
      </c>
    </row>
    <row r="126" spans="2:65" s="1" customFormat="1" ht="29.25" x14ac:dyDescent="0.2">
      <c r="B126" s="32"/>
      <c r="D126" s="152" t="s">
        <v>3804</v>
      </c>
      <c r="F126" s="198" t="s">
        <v>7672</v>
      </c>
      <c r="I126" s="199"/>
      <c r="L126" s="32"/>
      <c r="M126" s="200"/>
      <c r="T126" s="56"/>
      <c r="AT126" s="17" t="s">
        <v>3804</v>
      </c>
      <c r="AU126" s="17" t="s">
        <v>83</v>
      </c>
    </row>
    <row r="127" spans="2:65" s="1" customFormat="1" ht="21.75" customHeight="1" x14ac:dyDescent="0.2">
      <c r="B127" s="32"/>
      <c r="C127" s="137" t="s">
        <v>105</v>
      </c>
      <c r="D127" s="137" t="s">
        <v>284</v>
      </c>
      <c r="E127" s="138" t="s">
        <v>7673</v>
      </c>
      <c r="F127" s="139" t="s">
        <v>7674</v>
      </c>
      <c r="G127" s="140" t="s">
        <v>295</v>
      </c>
      <c r="H127" s="141">
        <v>44.66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288</v>
      </c>
      <c r="AT127" s="149" t="s">
        <v>284</v>
      </c>
      <c r="AU127" s="149" t="s">
        <v>83</v>
      </c>
      <c r="AY127" s="17" t="s">
        <v>282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288</v>
      </c>
      <c r="BM127" s="149" t="s">
        <v>338</v>
      </c>
    </row>
    <row r="128" spans="2:65" s="1" customFormat="1" ht="21.75" customHeight="1" x14ac:dyDescent="0.2">
      <c r="B128" s="32"/>
      <c r="C128" s="137" t="s">
        <v>288</v>
      </c>
      <c r="D128" s="137" t="s">
        <v>284</v>
      </c>
      <c r="E128" s="138" t="s">
        <v>7675</v>
      </c>
      <c r="F128" s="139" t="s">
        <v>7676</v>
      </c>
      <c r="G128" s="140" t="s">
        <v>295</v>
      </c>
      <c r="H128" s="141">
        <v>44.66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288</v>
      </c>
      <c r="AT128" s="149" t="s">
        <v>284</v>
      </c>
      <c r="AU128" s="149" t="s">
        <v>83</v>
      </c>
      <c r="AY128" s="17" t="s">
        <v>282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288</v>
      </c>
      <c r="BM128" s="149" t="s">
        <v>350</v>
      </c>
    </row>
    <row r="129" spans="2:65" s="1" customFormat="1" ht="16.5" customHeight="1" x14ac:dyDescent="0.2">
      <c r="B129" s="32"/>
      <c r="C129" s="137" t="s">
        <v>330</v>
      </c>
      <c r="D129" s="137" t="s">
        <v>284</v>
      </c>
      <c r="E129" s="138" t="s">
        <v>7677</v>
      </c>
      <c r="F129" s="139" t="s">
        <v>7678</v>
      </c>
      <c r="G129" s="140" t="s">
        <v>295</v>
      </c>
      <c r="H129" s="141">
        <v>28.7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288</v>
      </c>
      <c r="AT129" s="149" t="s">
        <v>284</v>
      </c>
      <c r="AU129" s="149" t="s">
        <v>83</v>
      </c>
      <c r="AY129" s="17" t="s">
        <v>282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288</v>
      </c>
      <c r="BM129" s="149" t="s">
        <v>361</v>
      </c>
    </row>
    <row r="130" spans="2:65" s="1" customFormat="1" ht="19.5" x14ac:dyDescent="0.2">
      <c r="B130" s="32"/>
      <c r="D130" s="152" t="s">
        <v>3804</v>
      </c>
      <c r="F130" s="198" t="s">
        <v>7679</v>
      </c>
      <c r="I130" s="199"/>
      <c r="L130" s="32"/>
      <c r="M130" s="200"/>
      <c r="T130" s="56"/>
      <c r="AT130" s="17" t="s">
        <v>3804</v>
      </c>
      <c r="AU130" s="17" t="s">
        <v>83</v>
      </c>
    </row>
    <row r="131" spans="2:65" s="11" customFormat="1" ht="25.9" customHeight="1" x14ac:dyDescent="0.2">
      <c r="B131" s="125"/>
      <c r="D131" s="126" t="s">
        <v>75</v>
      </c>
      <c r="E131" s="127" t="s">
        <v>3687</v>
      </c>
      <c r="F131" s="127" t="s">
        <v>794</v>
      </c>
      <c r="I131" s="128"/>
      <c r="J131" s="129">
        <f>BK131</f>
        <v>0</v>
      </c>
      <c r="L131" s="125"/>
      <c r="M131" s="130"/>
      <c r="P131" s="131">
        <f>SUM(P132:P133)</f>
        <v>0</v>
      </c>
      <c r="R131" s="131">
        <f>SUM(R132:R133)</f>
        <v>0</v>
      </c>
      <c r="T131" s="132">
        <f>SUM(T132:T133)</f>
        <v>0</v>
      </c>
      <c r="AR131" s="126" t="s">
        <v>83</v>
      </c>
      <c r="AT131" s="133" t="s">
        <v>75</v>
      </c>
      <c r="AU131" s="133" t="s">
        <v>76</v>
      </c>
      <c r="AY131" s="126" t="s">
        <v>282</v>
      </c>
      <c r="BK131" s="134">
        <f>SUM(BK132:BK133)</f>
        <v>0</v>
      </c>
    </row>
    <row r="132" spans="2:65" s="1" customFormat="1" ht="21.75" customHeight="1" x14ac:dyDescent="0.2">
      <c r="B132" s="32"/>
      <c r="C132" s="137" t="s">
        <v>338</v>
      </c>
      <c r="D132" s="137" t="s">
        <v>284</v>
      </c>
      <c r="E132" s="138" t="s">
        <v>7680</v>
      </c>
      <c r="F132" s="139" t="s">
        <v>7681</v>
      </c>
      <c r="G132" s="140" t="s">
        <v>295</v>
      </c>
      <c r="H132" s="141">
        <v>8.1999999999999993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288</v>
      </c>
      <c r="AT132" s="149" t="s">
        <v>284</v>
      </c>
      <c r="AU132" s="149" t="s">
        <v>83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288</v>
      </c>
      <c r="BM132" s="149" t="s">
        <v>188</v>
      </c>
    </row>
    <row r="133" spans="2:65" s="1" customFormat="1" ht="19.5" x14ac:dyDescent="0.2">
      <c r="B133" s="32"/>
      <c r="D133" s="152" t="s">
        <v>3804</v>
      </c>
      <c r="F133" s="198" t="s">
        <v>7682</v>
      </c>
      <c r="I133" s="199"/>
      <c r="L133" s="32"/>
      <c r="M133" s="200"/>
      <c r="T133" s="56"/>
      <c r="AT133" s="17" t="s">
        <v>3804</v>
      </c>
      <c r="AU133" s="17" t="s">
        <v>83</v>
      </c>
    </row>
    <row r="134" spans="2:65" s="11" customFormat="1" ht="25.9" customHeight="1" x14ac:dyDescent="0.2">
      <c r="B134" s="125"/>
      <c r="D134" s="126" t="s">
        <v>75</v>
      </c>
      <c r="E134" s="127" t="s">
        <v>3830</v>
      </c>
      <c r="F134" s="127" t="s">
        <v>7683</v>
      </c>
      <c r="I134" s="128"/>
      <c r="J134" s="129">
        <f>BK134</f>
        <v>0</v>
      </c>
      <c r="L134" s="125"/>
      <c r="M134" s="130"/>
      <c r="P134" s="131">
        <f>SUM(P135:P157)</f>
        <v>0</v>
      </c>
      <c r="R134" s="131">
        <f>SUM(R135:R157)</f>
        <v>0</v>
      </c>
      <c r="T134" s="132">
        <f>SUM(T135:T157)</f>
        <v>0</v>
      </c>
      <c r="AR134" s="126" t="s">
        <v>83</v>
      </c>
      <c r="AT134" s="133" t="s">
        <v>75</v>
      </c>
      <c r="AU134" s="133" t="s">
        <v>76</v>
      </c>
      <c r="AY134" s="126" t="s">
        <v>282</v>
      </c>
      <c r="BK134" s="134">
        <f>SUM(BK135:BK157)</f>
        <v>0</v>
      </c>
    </row>
    <row r="135" spans="2:65" s="1" customFormat="1" ht="21.75" customHeight="1" x14ac:dyDescent="0.2">
      <c r="B135" s="32"/>
      <c r="C135" s="179" t="s">
        <v>343</v>
      </c>
      <c r="D135" s="179" t="s">
        <v>1020</v>
      </c>
      <c r="E135" s="180" t="s">
        <v>7684</v>
      </c>
      <c r="F135" s="181" t="s">
        <v>7685</v>
      </c>
      <c r="G135" s="182" t="s">
        <v>471</v>
      </c>
      <c r="H135" s="183">
        <v>410</v>
      </c>
      <c r="I135" s="184"/>
      <c r="J135" s="185">
        <f t="shared" ref="J135:J157" si="0">ROUND(I135*H135,2)</f>
        <v>0</v>
      </c>
      <c r="K135" s="186"/>
      <c r="L135" s="187"/>
      <c r="M135" s="188" t="s">
        <v>1</v>
      </c>
      <c r="N135" s="189" t="s">
        <v>41</v>
      </c>
      <c r="P135" s="147">
        <f t="shared" ref="P135:P157" si="1">O135*H135</f>
        <v>0</v>
      </c>
      <c r="Q135" s="147">
        <v>0</v>
      </c>
      <c r="R135" s="147">
        <f t="shared" ref="R135:R157" si="2">Q135*H135</f>
        <v>0</v>
      </c>
      <c r="S135" s="147">
        <v>0</v>
      </c>
      <c r="T135" s="148">
        <f t="shared" ref="T135:T157" si="3">S135*H135</f>
        <v>0</v>
      </c>
      <c r="AR135" s="149" t="s">
        <v>350</v>
      </c>
      <c r="AT135" s="149" t="s">
        <v>1020</v>
      </c>
      <c r="AU135" s="149" t="s">
        <v>83</v>
      </c>
      <c r="AY135" s="17" t="s">
        <v>282</v>
      </c>
      <c r="BE135" s="150">
        <f t="shared" ref="BE135:BE157" si="4">IF(N135="základní",J135,0)</f>
        <v>0</v>
      </c>
      <c r="BF135" s="150">
        <f t="shared" ref="BF135:BF157" si="5">IF(N135="snížená",J135,0)</f>
        <v>0</v>
      </c>
      <c r="BG135" s="150">
        <f t="shared" ref="BG135:BG157" si="6">IF(N135="zákl. přenesená",J135,0)</f>
        <v>0</v>
      </c>
      <c r="BH135" s="150">
        <f t="shared" ref="BH135:BH157" si="7">IF(N135="sníž. přenesená",J135,0)</f>
        <v>0</v>
      </c>
      <c r="BI135" s="150">
        <f t="shared" ref="BI135:BI157" si="8">IF(N135="nulová",J135,0)</f>
        <v>0</v>
      </c>
      <c r="BJ135" s="17" t="s">
        <v>83</v>
      </c>
      <c r="BK135" s="150">
        <f t="shared" ref="BK135:BK157" si="9">ROUND(I135*H135,2)</f>
        <v>0</v>
      </c>
      <c r="BL135" s="17" t="s">
        <v>288</v>
      </c>
      <c r="BM135" s="149" t="s">
        <v>194</v>
      </c>
    </row>
    <row r="136" spans="2:65" s="1" customFormat="1" ht="16.5" customHeight="1" x14ac:dyDescent="0.2">
      <c r="B136" s="32"/>
      <c r="C136" s="179" t="s">
        <v>350</v>
      </c>
      <c r="D136" s="179" t="s">
        <v>1020</v>
      </c>
      <c r="E136" s="180" t="s">
        <v>7686</v>
      </c>
      <c r="F136" s="181" t="s">
        <v>7687</v>
      </c>
      <c r="G136" s="182" t="s">
        <v>3565</v>
      </c>
      <c r="H136" s="183">
        <v>1</v>
      </c>
      <c r="I136" s="184"/>
      <c r="J136" s="185">
        <f t="shared" si="0"/>
        <v>0</v>
      </c>
      <c r="K136" s="186"/>
      <c r="L136" s="187"/>
      <c r="M136" s="188" t="s">
        <v>1</v>
      </c>
      <c r="N136" s="189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350</v>
      </c>
      <c r="AT136" s="149" t="s">
        <v>1020</v>
      </c>
      <c r="AU136" s="149" t="s">
        <v>83</v>
      </c>
      <c r="AY136" s="17" t="s">
        <v>282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288</v>
      </c>
      <c r="BM136" s="149" t="s">
        <v>199</v>
      </c>
    </row>
    <row r="137" spans="2:65" s="1" customFormat="1" ht="21.75" customHeight="1" x14ac:dyDescent="0.2">
      <c r="B137" s="32"/>
      <c r="C137" s="137" t="s">
        <v>356</v>
      </c>
      <c r="D137" s="137" t="s">
        <v>284</v>
      </c>
      <c r="E137" s="138" t="s">
        <v>7688</v>
      </c>
      <c r="F137" s="139" t="s">
        <v>7689</v>
      </c>
      <c r="G137" s="140" t="s">
        <v>471</v>
      </c>
      <c r="H137" s="141">
        <v>410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288</v>
      </c>
      <c r="AT137" s="149" t="s">
        <v>284</v>
      </c>
      <c r="AU137" s="149" t="s">
        <v>83</v>
      </c>
      <c r="AY137" s="17" t="s">
        <v>282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288</v>
      </c>
      <c r="BM137" s="149" t="s">
        <v>205</v>
      </c>
    </row>
    <row r="138" spans="2:65" s="1" customFormat="1" ht="21.75" customHeight="1" x14ac:dyDescent="0.2">
      <c r="B138" s="32"/>
      <c r="C138" s="179" t="s">
        <v>361</v>
      </c>
      <c r="D138" s="179" t="s">
        <v>1020</v>
      </c>
      <c r="E138" s="180" t="s">
        <v>7690</v>
      </c>
      <c r="F138" s="181" t="s">
        <v>7691</v>
      </c>
      <c r="G138" s="182" t="s">
        <v>471</v>
      </c>
      <c r="H138" s="183">
        <v>180</v>
      </c>
      <c r="I138" s="184"/>
      <c r="J138" s="185">
        <f t="shared" si="0"/>
        <v>0</v>
      </c>
      <c r="K138" s="186"/>
      <c r="L138" s="187"/>
      <c r="M138" s="188" t="s">
        <v>1</v>
      </c>
      <c r="N138" s="189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350</v>
      </c>
      <c r="AT138" s="149" t="s">
        <v>1020</v>
      </c>
      <c r="AU138" s="149" t="s">
        <v>83</v>
      </c>
      <c r="AY138" s="17" t="s">
        <v>282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288</v>
      </c>
      <c r="BM138" s="149" t="s">
        <v>208</v>
      </c>
    </row>
    <row r="139" spans="2:65" s="1" customFormat="1" ht="16.5" customHeight="1" x14ac:dyDescent="0.2">
      <c r="B139" s="32"/>
      <c r="C139" s="179" t="s">
        <v>185</v>
      </c>
      <c r="D139" s="179" t="s">
        <v>1020</v>
      </c>
      <c r="E139" s="180" t="s">
        <v>7692</v>
      </c>
      <c r="F139" s="181" t="s">
        <v>7693</v>
      </c>
      <c r="G139" s="182" t="s">
        <v>3565</v>
      </c>
      <c r="H139" s="183">
        <v>1</v>
      </c>
      <c r="I139" s="184"/>
      <c r="J139" s="185">
        <f t="shared" si="0"/>
        <v>0</v>
      </c>
      <c r="K139" s="186"/>
      <c r="L139" s="187"/>
      <c r="M139" s="188" t="s">
        <v>1</v>
      </c>
      <c r="N139" s="189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350</v>
      </c>
      <c r="AT139" s="149" t="s">
        <v>1020</v>
      </c>
      <c r="AU139" s="149" t="s">
        <v>83</v>
      </c>
      <c r="AY139" s="17" t="s">
        <v>282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288</v>
      </c>
      <c r="BM139" s="149" t="s">
        <v>222</v>
      </c>
    </row>
    <row r="140" spans="2:65" s="1" customFormat="1" ht="21.75" customHeight="1" x14ac:dyDescent="0.2">
      <c r="B140" s="32"/>
      <c r="C140" s="137" t="s">
        <v>188</v>
      </c>
      <c r="D140" s="137" t="s">
        <v>284</v>
      </c>
      <c r="E140" s="138" t="s">
        <v>7694</v>
      </c>
      <c r="F140" s="139" t="s">
        <v>7695</v>
      </c>
      <c r="G140" s="140" t="s">
        <v>471</v>
      </c>
      <c r="H140" s="141">
        <v>180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288</v>
      </c>
      <c r="AT140" s="149" t="s">
        <v>284</v>
      </c>
      <c r="AU140" s="149" t="s">
        <v>83</v>
      </c>
      <c r="AY140" s="17" t="s">
        <v>282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288</v>
      </c>
      <c r="BM140" s="149" t="s">
        <v>453</v>
      </c>
    </row>
    <row r="141" spans="2:65" s="1" customFormat="1" ht="16.5" customHeight="1" x14ac:dyDescent="0.2">
      <c r="B141" s="32"/>
      <c r="C141" s="137" t="s">
        <v>191</v>
      </c>
      <c r="D141" s="137" t="s">
        <v>284</v>
      </c>
      <c r="E141" s="138" t="s">
        <v>7696</v>
      </c>
      <c r="F141" s="139" t="s">
        <v>7697</v>
      </c>
      <c r="G141" s="140" t="s">
        <v>471</v>
      </c>
      <c r="H141" s="141">
        <v>50</v>
      </c>
      <c r="I141" s="142"/>
      <c r="J141" s="143">
        <f t="shared" si="0"/>
        <v>0</v>
      </c>
      <c r="K141" s="144"/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288</v>
      </c>
      <c r="AT141" s="149" t="s">
        <v>284</v>
      </c>
      <c r="AU141" s="149" t="s">
        <v>83</v>
      </c>
      <c r="AY141" s="17" t="s">
        <v>282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288</v>
      </c>
      <c r="BM141" s="149" t="s">
        <v>463</v>
      </c>
    </row>
    <row r="142" spans="2:65" s="1" customFormat="1" ht="21.75" customHeight="1" x14ac:dyDescent="0.2">
      <c r="B142" s="32"/>
      <c r="C142" s="179" t="s">
        <v>194</v>
      </c>
      <c r="D142" s="179" t="s">
        <v>1020</v>
      </c>
      <c r="E142" s="180" t="s">
        <v>7698</v>
      </c>
      <c r="F142" s="181" t="s">
        <v>7699</v>
      </c>
      <c r="G142" s="182" t="s">
        <v>613</v>
      </c>
      <c r="H142" s="183">
        <v>1</v>
      </c>
      <c r="I142" s="184"/>
      <c r="J142" s="185">
        <f t="shared" si="0"/>
        <v>0</v>
      </c>
      <c r="K142" s="186"/>
      <c r="L142" s="187"/>
      <c r="M142" s="188" t="s">
        <v>1</v>
      </c>
      <c r="N142" s="189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350</v>
      </c>
      <c r="AT142" s="149" t="s">
        <v>1020</v>
      </c>
      <c r="AU142" s="149" t="s">
        <v>83</v>
      </c>
      <c r="AY142" s="17" t="s">
        <v>282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288</v>
      </c>
      <c r="BM142" s="149" t="s">
        <v>476</v>
      </c>
    </row>
    <row r="143" spans="2:65" s="1" customFormat="1" ht="16.5" customHeight="1" x14ac:dyDescent="0.2">
      <c r="B143" s="32"/>
      <c r="C143" s="179" t="s">
        <v>8</v>
      </c>
      <c r="D143" s="179" t="s">
        <v>1020</v>
      </c>
      <c r="E143" s="180" t="s">
        <v>7700</v>
      </c>
      <c r="F143" s="181" t="s">
        <v>7701</v>
      </c>
      <c r="G143" s="182" t="s">
        <v>613</v>
      </c>
      <c r="H143" s="183">
        <v>1</v>
      </c>
      <c r="I143" s="184"/>
      <c r="J143" s="185">
        <f t="shared" si="0"/>
        <v>0</v>
      </c>
      <c r="K143" s="186"/>
      <c r="L143" s="187"/>
      <c r="M143" s="188" t="s">
        <v>1</v>
      </c>
      <c r="N143" s="189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350</v>
      </c>
      <c r="AT143" s="149" t="s">
        <v>1020</v>
      </c>
      <c r="AU143" s="149" t="s">
        <v>83</v>
      </c>
      <c r="AY143" s="17" t="s">
        <v>282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288</v>
      </c>
      <c r="BM143" s="149" t="s">
        <v>487</v>
      </c>
    </row>
    <row r="144" spans="2:65" s="1" customFormat="1" ht="16.5" customHeight="1" x14ac:dyDescent="0.2">
      <c r="B144" s="32"/>
      <c r="C144" s="179" t="s">
        <v>199</v>
      </c>
      <c r="D144" s="179" t="s">
        <v>1020</v>
      </c>
      <c r="E144" s="180" t="s">
        <v>7702</v>
      </c>
      <c r="F144" s="181" t="s">
        <v>7703</v>
      </c>
      <c r="G144" s="182" t="s">
        <v>613</v>
      </c>
      <c r="H144" s="183">
        <v>3</v>
      </c>
      <c r="I144" s="184"/>
      <c r="J144" s="185">
        <f t="shared" si="0"/>
        <v>0</v>
      </c>
      <c r="K144" s="186"/>
      <c r="L144" s="187"/>
      <c r="M144" s="188" t="s">
        <v>1</v>
      </c>
      <c r="N144" s="189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350</v>
      </c>
      <c r="AT144" s="149" t="s">
        <v>1020</v>
      </c>
      <c r="AU144" s="149" t="s">
        <v>83</v>
      </c>
      <c r="AY144" s="17" t="s">
        <v>282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288</v>
      </c>
      <c r="BM144" s="149" t="s">
        <v>498</v>
      </c>
    </row>
    <row r="145" spans="2:65" s="1" customFormat="1" ht="16.5" customHeight="1" x14ac:dyDescent="0.2">
      <c r="B145" s="32"/>
      <c r="C145" s="179" t="s">
        <v>202</v>
      </c>
      <c r="D145" s="179" t="s">
        <v>1020</v>
      </c>
      <c r="E145" s="180" t="s">
        <v>7704</v>
      </c>
      <c r="F145" s="181" t="s">
        <v>7705</v>
      </c>
      <c r="G145" s="182" t="s">
        <v>613</v>
      </c>
      <c r="H145" s="183">
        <v>1</v>
      </c>
      <c r="I145" s="184"/>
      <c r="J145" s="185">
        <f t="shared" si="0"/>
        <v>0</v>
      </c>
      <c r="K145" s="186"/>
      <c r="L145" s="187"/>
      <c r="M145" s="188" t="s">
        <v>1</v>
      </c>
      <c r="N145" s="189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350</v>
      </c>
      <c r="AT145" s="149" t="s">
        <v>1020</v>
      </c>
      <c r="AU145" s="149" t="s">
        <v>83</v>
      </c>
      <c r="AY145" s="17" t="s">
        <v>282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288</v>
      </c>
      <c r="BM145" s="149" t="s">
        <v>508</v>
      </c>
    </row>
    <row r="146" spans="2:65" s="1" customFormat="1" ht="24.2" customHeight="1" x14ac:dyDescent="0.2">
      <c r="B146" s="32"/>
      <c r="C146" s="179" t="s">
        <v>205</v>
      </c>
      <c r="D146" s="179" t="s">
        <v>1020</v>
      </c>
      <c r="E146" s="180" t="s">
        <v>7706</v>
      </c>
      <c r="F146" s="181" t="s">
        <v>7707</v>
      </c>
      <c r="G146" s="182" t="s">
        <v>613</v>
      </c>
      <c r="H146" s="183">
        <v>1</v>
      </c>
      <c r="I146" s="184"/>
      <c r="J146" s="185">
        <f t="shared" si="0"/>
        <v>0</v>
      </c>
      <c r="K146" s="186"/>
      <c r="L146" s="187"/>
      <c r="M146" s="188" t="s">
        <v>1</v>
      </c>
      <c r="N146" s="189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350</v>
      </c>
      <c r="AT146" s="149" t="s">
        <v>1020</v>
      </c>
      <c r="AU146" s="149" t="s">
        <v>83</v>
      </c>
      <c r="AY146" s="17" t="s">
        <v>282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288</v>
      </c>
      <c r="BM146" s="149" t="s">
        <v>518</v>
      </c>
    </row>
    <row r="147" spans="2:65" s="1" customFormat="1" ht="24.2" customHeight="1" x14ac:dyDescent="0.2">
      <c r="B147" s="32"/>
      <c r="C147" s="179" t="s">
        <v>416</v>
      </c>
      <c r="D147" s="179" t="s">
        <v>1020</v>
      </c>
      <c r="E147" s="180" t="s">
        <v>7708</v>
      </c>
      <c r="F147" s="181" t="s">
        <v>7709</v>
      </c>
      <c r="G147" s="182" t="s">
        <v>613</v>
      </c>
      <c r="H147" s="183">
        <v>1</v>
      </c>
      <c r="I147" s="184"/>
      <c r="J147" s="185">
        <f t="shared" si="0"/>
        <v>0</v>
      </c>
      <c r="K147" s="186"/>
      <c r="L147" s="187"/>
      <c r="M147" s="188" t="s">
        <v>1</v>
      </c>
      <c r="N147" s="189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350</v>
      </c>
      <c r="AT147" s="149" t="s">
        <v>1020</v>
      </c>
      <c r="AU147" s="149" t="s">
        <v>83</v>
      </c>
      <c r="AY147" s="17" t="s">
        <v>282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288</v>
      </c>
      <c r="BM147" s="149" t="s">
        <v>528</v>
      </c>
    </row>
    <row r="148" spans="2:65" s="1" customFormat="1" ht="21.75" customHeight="1" x14ac:dyDescent="0.2">
      <c r="B148" s="32"/>
      <c r="C148" s="179" t="s">
        <v>208</v>
      </c>
      <c r="D148" s="179" t="s">
        <v>1020</v>
      </c>
      <c r="E148" s="180" t="s">
        <v>7710</v>
      </c>
      <c r="F148" s="181" t="s">
        <v>7711</v>
      </c>
      <c r="G148" s="182" t="s">
        <v>613</v>
      </c>
      <c r="H148" s="183">
        <v>7</v>
      </c>
      <c r="I148" s="184"/>
      <c r="J148" s="185">
        <f t="shared" si="0"/>
        <v>0</v>
      </c>
      <c r="K148" s="186"/>
      <c r="L148" s="187"/>
      <c r="M148" s="188" t="s">
        <v>1</v>
      </c>
      <c r="N148" s="189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350</v>
      </c>
      <c r="AT148" s="149" t="s">
        <v>1020</v>
      </c>
      <c r="AU148" s="149" t="s">
        <v>83</v>
      </c>
      <c r="AY148" s="17" t="s">
        <v>282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288</v>
      </c>
      <c r="BM148" s="149" t="s">
        <v>545</v>
      </c>
    </row>
    <row r="149" spans="2:65" s="1" customFormat="1" ht="16.5" customHeight="1" x14ac:dyDescent="0.2">
      <c r="B149" s="32"/>
      <c r="C149" s="179" t="s">
        <v>7</v>
      </c>
      <c r="D149" s="179" t="s">
        <v>1020</v>
      </c>
      <c r="E149" s="180" t="s">
        <v>7712</v>
      </c>
      <c r="F149" s="181" t="s">
        <v>7713</v>
      </c>
      <c r="G149" s="182" t="s">
        <v>613</v>
      </c>
      <c r="H149" s="183">
        <v>4</v>
      </c>
      <c r="I149" s="184"/>
      <c r="J149" s="185">
        <f t="shared" si="0"/>
        <v>0</v>
      </c>
      <c r="K149" s="186"/>
      <c r="L149" s="187"/>
      <c r="M149" s="188" t="s">
        <v>1</v>
      </c>
      <c r="N149" s="189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350</v>
      </c>
      <c r="AT149" s="149" t="s">
        <v>1020</v>
      </c>
      <c r="AU149" s="149" t="s">
        <v>83</v>
      </c>
      <c r="AY149" s="17" t="s">
        <v>282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288</v>
      </c>
      <c r="BM149" s="149" t="s">
        <v>555</v>
      </c>
    </row>
    <row r="150" spans="2:65" s="1" customFormat="1" ht="16.5" customHeight="1" x14ac:dyDescent="0.2">
      <c r="B150" s="32"/>
      <c r="C150" s="179" t="s">
        <v>222</v>
      </c>
      <c r="D150" s="179" t="s">
        <v>1020</v>
      </c>
      <c r="E150" s="180" t="s">
        <v>7714</v>
      </c>
      <c r="F150" s="181" t="s">
        <v>7715</v>
      </c>
      <c r="G150" s="182" t="s">
        <v>613</v>
      </c>
      <c r="H150" s="183">
        <v>7</v>
      </c>
      <c r="I150" s="184"/>
      <c r="J150" s="185">
        <f t="shared" si="0"/>
        <v>0</v>
      </c>
      <c r="K150" s="186"/>
      <c r="L150" s="187"/>
      <c r="M150" s="188" t="s">
        <v>1</v>
      </c>
      <c r="N150" s="189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350</v>
      </c>
      <c r="AT150" s="149" t="s">
        <v>1020</v>
      </c>
      <c r="AU150" s="149" t="s">
        <v>83</v>
      </c>
      <c r="AY150" s="17" t="s">
        <v>282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288</v>
      </c>
      <c r="BM150" s="149" t="s">
        <v>566</v>
      </c>
    </row>
    <row r="151" spans="2:65" s="1" customFormat="1" ht="16.5" customHeight="1" x14ac:dyDescent="0.2">
      <c r="B151" s="32"/>
      <c r="C151" s="179" t="s">
        <v>447</v>
      </c>
      <c r="D151" s="179" t="s">
        <v>1020</v>
      </c>
      <c r="E151" s="180" t="s">
        <v>7716</v>
      </c>
      <c r="F151" s="181" t="s">
        <v>7717</v>
      </c>
      <c r="G151" s="182" t="s">
        <v>613</v>
      </c>
      <c r="H151" s="183">
        <v>2</v>
      </c>
      <c r="I151" s="184"/>
      <c r="J151" s="185">
        <f t="shared" si="0"/>
        <v>0</v>
      </c>
      <c r="K151" s="186"/>
      <c r="L151" s="187"/>
      <c r="M151" s="188" t="s">
        <v>1</v>
      </c>
      <c r="N151" s="189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350</v>
      </c>
      <c r="AT151" s="149" t="s">
        <v>1020</v>
      </c>
      <c r="AU151" s="149" t="s">
        <v>83</v>
      </c>
      <c r="AY151" s="17" t="s">
        <v>282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288</v>
      </c>
      <c r="BM151" s="149" t="s">
        <v>580</v>
      </c>
    </row>
    <row r="152" spans="2:65" s="1" customFormat="1" ht="16.5" customHeight="1" x14ac:dyDescent="0.2">
      <c r="B152" s="32"/>
      <c r="C152" s="179" t="s">
        <v>453</v>
      </c>
      <c r="D152" s="179" t="s">
        <v>1020</v>
      </c>
      <c r="E152" s="180" t="s">
        <v>7718</v>
      </c>
      <c r="F152" s="181" t="s">
        <v>7719</v>
      </c>
      <c r="G152" s="182" t="s">
        <v>613</v>
      </c>
      <c r="H152" s="183">
        <v>20</v>
      </c>
      <c r="I152" s="184"/>
      <c r="J152" s="185">
        <f t="shared" si="0"/>
        <v>0</v>
      </c>
      <c r="K152" s="186"/>
      <c r="L152" s="187"/>
      <c r="M152" s="188" t="s">
        <v>1</v>
      </c>
      <c r="N152" s="189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350</v>
      </c>
      <c r="AT152" s="149" t="s">
        <v>1020</v>
      </c>
      <c r="AU152" s="149" t="s">
        <v>83</v>
      </c>
      <c r="AY152" s="17" t="s">
        <v>282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288</v>
      </c>
      <c r="BM152" s="149" t="s">
        <v>615</v>
      </c>
    </row>
    <row r="153" spans="2:65" s="1" customFormat="1" ht="16.5" customHeight="1" x14ac:dyDescent="0.2">
      <c r="B153" s="32"/>
      <c r="C153" s="179" t="s">
        <v>459</v>
      </c>
      <c r="D153" s="179" t="s">
        <v>1020</v>
      </c>
      <c r="E153" s="180" t="s">
        <v>7720</v>
      </c>
      <c r="F153" s="181" t="s">
        <v>7721</v>
      </c>
      <c r="G153" s="182" t="s">
        <v>613</v>
      </c>
      <c r="H153" s="183">
        <v>4</v>
      </c>
      <c r="I153" s="184"/>
      <c r="J153" s="185">
        <f t="shared" si="0"/>
        <v>0</v>
      </c>
      <c r="K153" s="186"/>
      <c r="L153" s="187"/>
      <c r="M153" s="188" t="s">
        <v>1</v>
      </c>
      <c r="N153" s="189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350</v>
      </c>
      <c r="AT153" s="149" t="s">
        <v>1020</v>
      </c>
      <c r="AU153" s="149" t="s">
        <v>83</v>
      </c>
      <c r="AY153" s="17" t="s">
        <v>282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288</v>
      </c>
      <c r="BM153" s="149" t="s">
        <v>623</v>
      </c>
    </row>
    <row r="154" spans="2:65" s="1" customFormat="1" ht="16.5" customHeight="1" x14ac:dyDescent="0.2">
      <c r="B154" s="32"/>
      <c r="C154" s="179" t="s">
        <v>463</v>
      </c>
      <c r="D154" s="179" t="s">
        <v>1020</v>
      </c>
      <c r="E154" s="180" t="s">
        <v>7722</v>
      </c>
      <c r="F154" s="181" t="s">
        <v>7723</v>
      </c>
      <c r="G154" s="182" t="s">
        <v>613</v>
      </c>
      <c r="H154" s="183">
        <v>1</v>
      </c>
      <c r="I154" s="184"/>
      <c r="J154" s="185">
        <f t="shared" si="0"/>
        <v>0</v>
      </c>
      <c r="K154" s="186"/>
      <c r="L154" s="187"/>
      <c r="M154" s="188" t="s">
        <v>1</v>
      </c>
      <c r="N154" s="189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350</v>
      </c>
      <c r="AT154" s="149" t="s">
        <v>1020</v>
      </c>
      <c r="AU154" s="149" t="s">
        <v>83</v>
      </c>
      <c r="AY154" s="17" t="s">
        <v>282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288</v>
      </c>
      <c r="BM154" s="149" t="s">
        <v>631</v>
      </c>
    </row>
    <row r="155" spans="2:65" s="1" customFormat="1" ht="24.2" customHeight="1" x14ac:dyDescent="0.2">
      <c r="B155" s="32"/>
      <c r="C155" s="179" t="s">
        <v>468</v>
      </c>
      <c r="D155" s="179" t="s">
        <v>1020</v>
      </c>
      <c r="E155" s="180" t="s">
        <v>7724</v>
      </c>
      <c r="F155" s="181" t="s">
        <v>7725</v>
      </c>
      <c r="G155" s="182" t="s">
        <v>613</v>
      </c>
      <c r="H155" s="183">
        <v>1</v>
      </c>
      <c r="I155" s="184"/>
      <c r="J155" s="185">
        <f t="shared" si="0"/>
        <v>0</v>
      </c>
      <c r="K155" s="186"/>
      <c r="L155" s="187"/>
      <c r="M155" s="188" t="s">
        <v>1</v>
      </c>
      <c r="N155" s="189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350</v>
      </c>
      <c r="AT155" s="149" t="s">
        <v>1020</v>
      </c>
      <c r="AU155" s="149" t="s">
        <v>83</v>
      </c>
      <c r="AY155" s="17" t="s">
        <v>282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288</v>
      </c>
      <c r="BM155" s="149" t="s">
        <v>639</v>
      </c>
    </row>
    <row r="156" spans="2:65" s="1" customFormat="1" ht="16.5" customHeight="1" x14ac:dyDescent="0.2">
      <c r="B156" s="32"/>
      <c r="C156" s="179" t="s">
        <v>476</v>
      </c>
      <c r="D156" s="179" t="s">
        <v>1020</v>
      </c>
      <c r="E156" s="180" t="s">
        <v>7726</v>
      </c>
      <c r="F156" s="181" t="s">
        <v>7727</v>
      </c>
      <c r="G156" s="182" t="s">
        <v>613</v>
      </c>
      <c r="H156" s="183">
        <v>6</v>
      </c>
      <c r="I156" s="184"/>
      <c r="J156" s="185">
        <f t="shared" si="0"/>
        <v>0</v>
      </c>
      <c r="K156" s="186"/>
      <c r="L156" s="187"/>
      <c r="M156" s="188" t="s">
        <v>1</v>
      </c>
      <c r="N156" s="189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350</v>
      </c>
      <c r="AT156" s="149" t="s">
        <v>1020</v>
      </c>
      <c r="AU156" s="149" t="s">
        <v>83</v>
      </c>
      <c r="AY156" s="17" t="s">
        <v>282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288</v>
      </c>
      <c r="BM156" s="149" t="s">
        <v>647</v>
      </c>
    </row>
    <row r="157" spans="2:65" s="1" customFormat="1" ht="16.5" customHeight="1" x14ac:dyDescent="0.2">
      <c r="B157" s="32"/>
      <c r="C157" s="179" t="s">
        <v>482</v>
      </c>
      <c r="D157" s="179" t="s">
        <v>1020</v>
      </c>
      <c r="E157" s="180" t="s">
        <v>7728</v>
      </c>
      <c r="F157" s="181" t="s">
        <v>7729</v>
      </c>
      <c r="G157" s="182" t="s">
        <v>613</v>
      </c>
      <c r="H157" s="183">
        <v>2</v>
      </c>
      <c r="I157" s="184"/>
      <c r="J157" s="185">
        <f t="shared" si="0"/>
        <v>0</v>
      </c>
      <c r="K157" s="186"/>
      <c r="L157" s="187"/>
      <c r="M157" s="188" t="s">
        <v>1</v>
      </c>
      <c r="N157" s="189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350</v>
      </c>
      <c r="AT157" s="149" t="s">
        <v>1020</v>
      </c>
      <c r="AU157" s="149" t="s">
        <v>83</v>
      </c>
      <c r="AY157" s="17" t="s">
        <v>282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288</v>
      </c>
      <c r="BM157" s="149" t="s">
        <v>655</v>
      </c>
    </row>
    <row r="158" spans="2:65" s="11" customFormat="1" ht="25.9" customHeight="1" x14ac:dyDescent="0.2">
      <c r="B158" s="125"/>
      <c r="D158" s="126" t="s">
        <v>75</v>
      </c>
      <c r="E158" s="127" t="s">
        <v>3838</v>
      </c>
      <c r="F158" s="127" t="s">
        <v>7730</v>
      </c>
      <c r="I158" s="128"/>
      <c r="J158" s="129">
        <f>BK158</f>
        <v>0</v>
      </c>
      <c r="L158" s="125"/>
      <c r="M158" s="130"/>
      <c r="P158" s="131">
        <f>SUM(P159:P194)</f>
        <v>0</v>
      </c>
      <c r="R158" s="131">
        <f>SUM(R159:R194)</f>
        <v>0</v>
      </c>
      <c r="T158" s="132">
        <f>SUM(T159:T194)</f>
        <v>0</v>
      </c>
      <c r="AR158" s="126" t="s">
        <v>83</v>
      </c>
      <c r="AT158" s="133" t="s">
        <v>75</v>
      </c>
      <c r="AU158" s="133" t="s">
        <v>76</v>
      </c>
      <c r="AY158" s="126" t="s">
        <v>282</v>
      </c>
      <c r="BK158" s="134">
        <f>SUM(BK159:BK194)</f>
        <v>0</v>
      </c>
    </row>
    <row r="159" spans="2:65" s="1" customFormat="1" ht="24.2" customHeight="1" x14ac:dyDescent="0.2">
      <c r="B159" s="32"/>
      <c r="C159" s="179" t="s">
        <v>487</v>
      </c>
      <c r="D159" s="179" t="s">
        <v>1020</v>
      </c>
      <c r="E159" s="180" t="s">
        <v>7731</v>
      </c>
      <c r="F159" s="181" t="s">
        <v>7732</v>
      </c>
      <c r="G159" s="182" t="s">
        <v>613</v>
      </c>
      <c r="H159" s="183">
        <v>95</v>
      </c>
      <c r="I159" s="184"/>
      <c r="J159" s="185">
        <f t="shared" ref="J159:J194" si="10">ROUND(I159*H159,2)</f>
        <v>0</v>
      </c>
      <c r="K159" s="186"/>
      <c r="L159" s="187"/>
      <c r="M159" s="188" t="s">
        <v>1</v>
      </c>
      <c r="N159" s="189" t="s">
        <v>41</v>
      </c>
      <c r="P159" s="147">
        <f t="shared" ref="P159:P194" si="11">O159*H159</f>
        <v>0</v>
      </c>
      <c r="Q159" s="147">
        <v>0</v>
      </c>
      <c r="R159" s="147">
        <f t="shared" ref="R159:R194" si="12">Q159*H159</f>
        <v>0</v>
      </c>
      <c r="S159" s="147">
        <v>0</v>
      </c>
      <c r="T159" s="148">
        <f t="shared" ref="T159:T194" si="13">S159*H159</f>
        <v>0</v>
      </c>
      <c r="AR159" s="149" t="s">
        <v>350</v>
      </c>
      <c r="AT159" s="149" t="s">
        <v>1020</v>
      </c>
      <c r="AU159" s="149" t="s">
        <v>83</v>
      </c>
      <c r="AY159" s="17" t="s">
        <v>282</v>
      </c>
      <c r="BE159" s="150">
        <f t="shared" ref="BE159:BE194" si="14">IF(N159="základní",J159,0)</f>
        <v>0</v>
      </c>
      <c r="BF159" s="150">
        <f t="shared" ref="BF159:BF194" si="15">IF(N159="snížená",J159,0)</f>
        <v>0</v>
      </c>
      <c r="BG159" s="150">
        <f t="shared" ref="BG159:BG194" si="16">IF(N159="zákl. přenesená",J159,0)</f>
        <v>0</v>
      </c>
      <c r="BH159" s="150">
        <f t="shared" ref="BH159:BH194" si="17">IF(N159="sníž. přenesená",J159,0)</f>
        <v>0</v>
      </c>
      <c r="BI159" s="150">
        <f t="shared" ref="BI159:BI194" si="18">IF(N159="nulová",J159,0)</f>
        <v>0</v>
      </c>
      <c r="BJ159" s="17" t="s">
        <v>83</v>
      </c>
      <c r="BK159" s="150">
        <f t="shared" ref="BK159:BK194" si="19">ROUND(I159*H159,2)</f>
        <v>0</v>
      </c>
      <c r="BL159" s="17" t="s">
        <v>288</v>
      </c>
      <c r="BM159" s="149" t="s">
        <v>663</v>
      </c>
    </row>
    <row r="160" spans="2:65" s="1" customFormat="1" ht="16.5" customHeight="1" x14ac:dyDescent="0.2">
      <c r="B160" s="32"/>
      <c r="C160" s="179" t="s">
        <v>493</v>
      </c>
      <c r="D160" s="179" t="s">
        <v>1020</v>
      </c>
      <c r="E160" s="180" t="s">
        <v>7733</v>
      </c>
      <c r="F160" s="181" t="s">
        <v>7734</v>
      </c>
      <c r="G160" s="182" t="s">
        <v>613</v>
      </c>
      <c r="H160" s="183">
        <v>47</v>
      </c>
      <c r="I160" s="184"/>
      <c r="J160" s="185">
        <f t="shared" si="10"/>
        <v>0</v>
      </c>
      <c r="K160" s="186"/>
      <c r="L160" s="187"/>
      <c r="M160" s="188" t="s">
        <v>1</v>
      </c>
      <c r="N160" s="189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350</v>
      </c>
      <c r="AT160" s="149" t="s">
        <v>1020</v>
      </c>
      <c r="AU160" s="149" t="s">
        <v>83</v>
      </c>
      <c r="AY160" s="17" t="s">
        <v>282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288</v>
      </c>
      <c r="BM160" s="149" t="s">
        <v>671</v>
      </c>
    </row>
    <row r="161" spans="2:65" s="1" customFormat="1" ht="16.5" customHeight="1" x14ac:dyDescent="0.2">
      <c r="B161" s="32"/>
      <c r="C161" s="179" t="s">
        <v>498</v>
      </c>
      <c r="D161" s="179" t="s">
        <v>1020</v>
      </c>
      <c r="E161" s="180" t="s">
        <v>7735</v>
      </c>
      <c r="F161" s="181" t="s">
        <v>7736</v>
      </c>
      <c r="G161" s="182" t="s">
        <v>613</v>
      </c>
      <c r="H161" s="183">
        <v>4</v>
      </c>
      <c r="I161" s="184"/>
      <c r="J161" s="185">
        <f t="shared" si="10"/>
        <v>0</v>
      </c>
      <c r="K161" s="186"/>
      <c r="L161" s="187"/>
      <c r="M161" s="188" t="s">
        <v>1</v>
      </c>
      <c r="N161" s="189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350</v>
      </c>
      <c r="AT161" s="149" t="s">
        <v>1020</v>
      </c>
      <c r="AU161" s="149" t="s">
        <v>83</v>
      </c>
      <c r="AY161" s="17" t="s">
        <v>282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288</v>
      </c>
      <c r="BM161" s="149" t="s">
        <v>679</v>
      </c>
    </row>
    <row r="162" spans="2:65" s="1" customFormat="1" ht="16.5" customHeight="1" x14ac:dyDescent="0.2">
      <c r="B162" s="32"/>
      <c r="C162" s="179" t="s">
        <v>503</v>
      </c>
      <c r="D162" s="179" t="s">
        <v>1020</v>
      </c>
      <c r="E162" s="180" t="s">
        <v>7737</v>
      </c>
      <c r="F162" s="181" t="s">
        <v>7738</v>
      </c>
      <c r="G162" s="182" t="s">
        <v>613</v>
      </c>
      <c r="H162" s="183">
        <v>3</v>
      </c>
      <c r="I162" s="184"/>
      <c r="J162" s="185">
        <f t="shared" si="10"/>
        <v>0</v>
      </c>
      <c r="K162" s="186"/>
      <c r="L162" s="187"/>
      <c r="M162" s="188" t="s">
        <v>1</v>
      </c>
      <c r="N162" s="189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350</v>
      </c>
      <c r="AT162" s="149" t="s">
        <v>1020</v>
      </c>
      <c r="AU162" s="149" t="s">
        <v>83</v>
      </c>
      <c r="AY162" s="17" t="s">
        <v>282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288</v>
      </c>
      <c r="BM162" s="149" t="s">
        <v>689</v>
      </c>
    </row>
    <row r="163" spans="2:65" s="1" customFormat="1" ht="21.75" customHeight="1" x14ac:dyDescent="0.2">
      <c r="B163" s="32"/>
      <c r="C163" s="179" t="s">
        <v>508</v>
      </c>
      <c r="D163" s="179" t="s">
        <v>1020</v>
      </c>
      <c r="E163" s="180" t="s">
        <v>7739</v>
      </c>
      <c r="F163" s="181" t="s">
        <v>7740</v>
      </c>
      <c r="G163" s="182" t="s">
        <v>613</v>
      </c>
      <c r="H163" s="183">
        <v>2</v>
      </c>
      <c r="I163" s="184"/>
      <c r="J163" s="185">
        <f t="shared" si="10"/>
        <v>0</v>
      </c>
      <c r="K163" s="186"/>
      <c r="L163" s="187"/>
      <c r="M163" s="188" t="s">
        <v>1</v>
      </c>
      <c r="N163" s="189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350</v>
      </c>
      <c r="AT163" s="149" t="s">
        <v>1020</v>
      </c>
      <c r="AU163" s="149" t="s">
        <v>83</v>
      </c>
      <c r="AY163" s="17" t="s">
        <v>282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288</v>
      </c>
      <c r="BM163" s="149" t="s">
        <v>699</v>
      </c>
    </row>
    <row r="164" spans="2:65" s="1" customFormat="1" ht="16.5" customHeight="1" x14ac:dyDescent="0.2">
      <c r="B164" s="32"/>
      <c r="C164" s="179" t="s">
        <v>513</v>
      </c>
      <c r="D164" s="179" t="s">
        <v>1020</v>
      </c>
      <c r="E164" s="180" t="s">
        <v>7741</v>
      </c>
      <c r="F164" s="181" t="s">
        <v>7742</v>
      </c>
      <c r="G164" s="182" t="s">
        <v>613</v>
      </c>
      <c r="H164" s="183">
        <v>39</v>
      </c>
      <c r="I164" s="184"/>
      <c r="J164" s="185">
        <f t="shared" si="10"/>
        <v>0</v>
      </c>
      <c r="K164" s="186"/>
      <c r="L164" s="187"/>
      <c r="M164" s="188" t="s">
        <v>1</v>
      </c>
      <c r="N164" s="189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350</v>
      </c>
      <c r="AT164" s="149" t="s">
        <v>1020</v>
      </c>
      <c r="AU164" s="149" t="s">
        <v>83</v>
      </c>
      <c r="AY164" s="17" t="s">
        <v>282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288</v>
      </c>
      <c r="BM164" s="149" t="s">
        <v>709</v>
      </c>
    </row>
    <row r="165" spans="2:65" s="1" customFormat="1" ht="33" customHeight="1" x14ac:dyDescent="0.2">
      <c r="B165" s="32"/>
      <c r="C165" s="179" t="s">
        <v>518</v>
      </c>
      <c r="D165" s="179" t="s">
        <v>1020</v>
      </c>
      <c r="E165" s="180" t="s">
        <v>7743</v>
      </c>
      <c r="F165" s="181" t="s">
        <v>7744</v>
      </c>
      <c r="G165" s="182" t="s">
        <v>613</v>
      </c>
      <c r="H165" s="183">
        <v>7</v>
      </c>
      <c r="I165" s="184"/>
      <c r="J165" s="185">
        <f t="shared" si="10"/>
        <v>0</v>
      </c>
      <c r="K165" s="186"/>
      <c r="L165" s="187"/>
      <c r="M165" s="188" t="s">
        <v>1</v>
      </c>
      <c r="N165" s="189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350</v>
      </c>
      <c r="AT165" s="149" t="s">
        <v>1020</v>
      </c>
      <c r="AU165" s="149" t="s">
        <v>83</v>
      </c>
      <c r="AY165" s="17" t="s">
        <v>282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288</v>
      </c>
      <c r="BM165" s="149" t="s">
        <v>736</v>
      </c>
    </row>
    <row r="166" spans="2:65" s="1" customFormat="1" ht="16.5" customHeight="1" x14ac:dyDescent="0.2">
      <c r="B166" s="32"/>
      <c r="C166" s="179" t="s">
        <v>523</v>
      </c>
      <c r="D166" s="179" t="s">
        <v>1020</v>
      </c>
      <c r="E166" s="180" t="s">
        <v>7745</v>
      </c>
      <c r="F166" s="181" t="s">
        <v>7746</v>
      </c>
      <c r="G166" s="182" t="s">
        <v>613</v>
      </c>
      <c r="H166" s="183">
        <v>2</v>
      </c>
      <c r="I166" s="184"/>
      <c r="J166" s="185">
        <f t="shared" si="10"/>
        <v>0</v>
      </c>
      <c r="K166" s="186"/>
      <c r="L166" s="187"/>
      <c r="M166" s="188" t="s">
        <v>1</v>
      </c>
      <c r="N166" s="189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350</v>
      </c>
      <c r="AT166" s="149" t="s">
        <v>1020</v>
      </c>
      <c r="AU166" s="149" t="s">
        <v>83</v>
      </c>
      <c r="AY166" s="17" t="s">
        <v>282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288</v>
      </c>
      <c r="BM166" s="149" t="s">
        <v>749</v>
      </c>
    </row>
    <row r="167" spans="2:65" s="1" customFormat="1" ht="16.5" customHeight="1" x14ac:dyDescent="0.2">
      <c r="B167" s="32"/>
      <c r="C167" s="179" t="s">
        <v>528</v>
      </c>
      <c r="D167" s="179" t="s">
        <v>1020</v>
      </c>
      <c r="E167" s="180" t="s">
        <v>7747</v>
      </c>
      <c r="F167" s="181" t="s">
        <v>7748</v>
      </c>
      <c r="G167" s="182" t="s">
        <v>613</v>
      </c>
      <c r="H167" s="183">
        <v>1</v>
      </c>
      <c r="I167" s="184"/>
      <c r="J167" s="185">
        <f t="shared" si="10"/>
        <v>0</v>
      </c>
      <c r="K167" s="186"/>
      <c r="L167" s="187"/>
      <c r="M167" s="188" t="s">
        <v>1</v>
      </c>
      <c r="N167" s="189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350</v>
      </c>
      <c r="AT167" s="149" t="s">
        <v>1020</v>
      </c>
      <c r="AU167" s="149" t="s">
        <v>83</v>
      </c>
      <c r="AY167" s="17" t="s">
        <v>282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288</v>
      </c>
      <c r="BM167" s="149" t="s">
        <v>765</v>
      </c>
    </row>
    <row r="168" spans="2:65" s="1" customFormat="1" ht="16.5" customHeight="1" x14ac:dyDescent="0.2">
      <c r="B168" s="32"/>
      <c r="C168" s="179" t="s">
        <v>539</v>
      </c>
      <c r="D168" s="179" t="s">
        <v>1020</v>
      </c>
      <c r="E168" s="180" t="s">
        <v>7749</v>
      </c>
      <c r="F168" s="181" t="s">
        <v>7750</v>
      </c>
      <c r="G168" s="182" t="s">
        <v>613</v>
      </c>
      <c r="H168" s="183">
        <v>1</v>
      </c>
      <c r="I168" s="184"/>
      <c r="J168" s="185">
        <f t="shared" si="10"/>
        <v>0</v>
      </c>
      <c r="K168" s="186"/>
      <c r="L168" s="187"/>
      <c r="M168" s="188" t="s">
        <v>1</v>
      </c>
      <c r="N168" s="189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350</v>
      </c>
      <c r="AT168" s="149" t="s">
        <v>1020</v>
      </c>
      <c r="AU168" s="149" t="s">
        <v>83</v>
      </c>
      <c r="AY168" s="17" t="s">
        <v>282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288</v>
      </c>
      <c r="BM168" s="149" t="s">
        <v>775</v>
      </c>
    </row>
    <row r="169" spans="2:65" s="1" customFormat="1" ht="16.5" customHeight="1" x14ac:dyDescent="0.2">
      <c r="B169" s="32"/>
      <c r="C169" s="179" t="s">
        <v>545</v>
      </c>
      <c r="D169" s="179" t="s">
        <v>1020</v>
      </c>
      <c r="E169" s="180" t="s">
        <v>7751</v>
      </c>
      <c r="F169" s="181" t="s">
        <v>7752</v>
      </c>
      <c r="G169" s="182" t="s">
        <v>613</v>
      </c>
      <c r="H169" s="183">
        <v>100</v>
      </c>
      <c r="I169" s="184"/>
      <c r="J169" s="185">
        <f t="shared" si="10"/>
        <v>0</v>
      </c>
      <c r="K169" s="186"/>
      <c r="L169" s="187"/>
      <c r="M169" s="188" t="s">
        <v>1</v>
      </c>
      <c r="N169" s="189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350</v>
      </c>
      <c r="AT169" s="149" t="s">
        <v>1020</v>
      </c>
      <c r="AU169" s="149" t="s">
        <v>83</v>
      </c>
      <c r="AY169" s="17" t="s">
        <v>282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288</v>
      </c>
      <c r="BM169" s="149" t="s">
        <v>784</v>
      </c>
    </row>
    <row r="170" spans="2:65" s="1" customFormat="1" ht="16.5" customHeight="1" x14ac:dyDescent="0.2">
      <c r="B170" s="32"/>
      <c r="C170" s="179" t="s">
        <v>550</v>
      </c>
      <c r="D170" s="179" t="s">
        <v>1020</v>
      </c>
      <c r="E170" s="180" t="s">
        <v>7753</v>
      </c>
      <c r="F170" s="181" t="s">
        <v>7754</v>
      </c>
      <c r="G170" s="182" t="s">
        <v>613</v>
      </c>
      <c r="H170" s="183">
        <v>7</v>
      </c>
      <c r="I170" s="184"/>
      <c r="J170" s="185">
        <f t="shared" si="10"/>
        <v>0</v>
      </c>
      <c r="K170" s="186"/>
      <c r="L170" s="187"/>
      <c r="M170" s="188" t="s">
        <v>1</v>
      </c>
      <c r="N170" s="189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350</v>
      </c>
      <c r="AT170" s="149" t="s">
        <v>1020</v>
      </c>
      <c r="AU170" s="149" t="s">
        <v>83</v>
      </c>
      <c r="AY170" s="17" t="s">
        <v>282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288</v>
      </c>
      <c r="BM170" s="149" t="s">
        <v>795</v>
      </c>
    </row>
    <row r="171" spans="2:65" s="1" customFormat="1" ht="16.5" customHeight="1" x14ac:dyDescent="0.2">
      <c r="B171" s="32"/>
      <c r="C171" s="179" t="s">
        <v>555</v>
      </c>
      <c r="D171" s="179" t="s">
        <v>1020</v>
      </c>
      <c r="E171" s="180" t="s">
        <v>7755</v>
      </c>
      <c r="F171" s="181" t="s">
        <v>7756</v>
      </c>
      <c r="G171" s="182" t="s">
        <v>613</v>
      </c>
      <c r="H171" s="183">
        <v>30</v>
      </c>
      <c r="I171" s="184"/>
      <c r="J171" s="185">
        <f t="shared" si="10"/>
        <v>0</v>
      </c>
      <c r="K171" s="186"/>
      <c r="L171" s="187"/>
      <c r="M171" s="188" t="s">
        <v>1</v>
      </c>
      <c r="N171" s="189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350</v>
      </c>
      <c r="AT171" s="149" t="s">
        <v>1020</v>
      </c>
      <c r="AU171" s="149" t="s">
        <v>83</v>
      </c>
      <c r="AY171" s="17" t="s">
        <v>282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288</v>
      </c>
      <c r="BM171" s="149" t="s">
        <v>809</v>
      </c>
    </row>
    <row r="172" spans="2:65" s="1" customFormat="1" ht="24.2" customHeight="1" x14ac:dyDescent="0.2">
      <c r="B172" s="32"/>
      <c r="C172" s="179" t="s">
        <v>560</v>
      </c>
      <c r="D172" s="179" t="s">
        <v>1020</v>
      </c>
      <c r="E172" s="180" t="s">
        <v>7757</v>
      </c>
      <c r="F172" s="181" t="s">
        <v>7758</v>
      </c>
      <c r="G172" s="182" t="s">
        <v>613</v>
      </c>
      <c r="H172" s="183">
        <v>80</v>
      </c>
      <c r="I172" s="184"/>
      <c r="J172" s="185">
        <f t="shared" si="10"/>
        <v>0</v>
      </c>
      <c r="K172" s="186"/>
      <c r="L172" s="187"/>
      <c r="M172" s="188" t="s">
        <v>1</v>
      </c>
      <c r="N172" s="189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350</v>
      </c>
      <c r="AT172" s="149" t="s">
        <v>1020</v>
      </c>
      <c r="AU172" s="149" t="s">
        <v>83</v>
      </c>
      <c r="AY172" s="17" t="s">
        <v>282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288</v>
      </c>
      <c r="BM172" s="149" t="s">
        <v>817</v>
      </c>
    </row>
    <row r="173" spans="2:65" s="1" customFormat="1" ht="24.2" customHeight="1" x14ac:dyDescent="0.2">
      <c r="B173" s="32"/>
      <c r="C173" s="179" t="s">
        <v>566</v>
      </c>
      <c r="D173" s="179" t="s">
        <v>1020</v>
      </c>
      <c r="E173" s="180" t="s">
        <v>7759</v>
      </c>
      <c r="F173" s="181" t="s">
        <v>7760</v>
      </c>
      <c r="G173" s="182" t="s">
        <v>613</v>
      </c>
      <c r="H173" s="183">
        <v>4</v>
      </c>
      <c r="I173" s="184"/>
      <c r="J173" s="185">
        <f t="shared" si="10"/>
        <v>0</v>
      </c>
      <c r="K173" s="186"/>
      <c r="L173" s="187"/>
      <c r="M173" s="188" t="s">
        <v>1</v>
      </c>
      <c r="N173" s="189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350</v>
      </c>
      <c r="AT173" s="149" t="s">
        <v>1020</v>
      </c>
      <c r="AU173" s="149" t="s">
        <v>83</v>
      </c>
      <c r="AY173" s="17" t="s">
        <v>282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288</v>
      </c>
      <c r="BM173" s="149" t="s">
        <v>826</v>
      </c>
    </row>
    <row r="174" spans="2:65" s="1" customFormat="1" ht="21.75" customHeight="1" x14ac:dyDescent="0.2">
      <c r="B174" s="32"/>
      <c r="C174" s="179" t="s">
        <v>574</v>
      </c>
      <c r="D174" s="179" t="s">
        <v>1020</v>
      </c>
      <c r="E174" s="180" t="s">
        <v>7761</v>
      </c>
      <c r="F174" s="181" t="s">
        <v>7762</v>
      </c>
      <c r="G174" s="182" t="s">
        <v>613</v>
      </c>
      <c r="H174" s="183">
        <v>2</v>
      </c>
      <c r="I174" s="184"/>
      <c r="J174" s="185">
        <f t="shared" si="10"/>
        <v>0</v>
      </c>
      <c r="K174" s="186"/>
      <c r="L174" s="187"/>
      <c r="M174" s="188" t="s">
        <v>1</v>
      </c>
      <c r="N174" s="189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350</v>
      </c>
      <c r="AT174" s="149" t="s">
        <v>1020</v>
      </c>
      <c r="AU174" s="149" t="s">
        <v>83</v>
      </c>
      <c r="AY174" s="17" t="s">
        <v>282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288</v>
      </c>
      <c r="BM174" s="149" t="s">
        <v>836</v>
      </c>
    </row>
    <row r="175" spans="2:65" s="1" customFormat="1" ht="21.75" customHeight="1" x14ac:dyDescent="0.2">
      <c r="B175" s="32"/>
      <c r="C175" s="179" t="s">
        <v>580</v>
      </c>
      <c r="D175" s="179" t="s">
        <v>1020</v>
      </c>
      <c r="E175" s="180" t="s">
        <v>7763</v>
      </c>
      <c r="F175" s="181" t="s">
        <v>7764</v>
      </c>
      <c r="G175" s="182" t="s">
        <v>613</v>
      </c>
      <c r="H175" s="183">
        <v>3</v>
      </c>
      <c r="I175" s="184"/>
      <c r="J175" s="185">
        <f t="shared" si="10"/>
        <v>0</v>
      </c>
      <c r="K175" s="186"/>
      <c r="L175" s="187"/>
      <c r="M175" s="188" t="s">
        <v>1</v>
      </c>
      <c r="N175" s="189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350</v>
      </c>
      <c r="AT175" s="149" t="s">
        <v>1020</v>
      </c>
      <c r="AU175" s="149" t="s">
        <v>83</v>
      </c>
      <c r="AY175" s="17" t="s">
        <v>282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288</v>
      </c>
      <c r="BM175" s="149" t="s">
        <v>845</v>
      </c>
    </row>
    <row r="176" spans="2:65" s="1" customFormat="1" ht="16.5" customHeight="1" x14ac:dyDescent="0.2">
      <c r="B176" s="32"/>
      <c r="C176" s="179" t="s">
        <v>610</v>
      </c>
      <c r="D176" s="179" t="s">
        <v>1020</v>
      </c>
      <c r="E176" s="180" t="s">
        <v>7765</v>
      </c>
      <c r="F176" s="181" t="s">
        <v>7766</v>
      </c>
      <c r="G176" s="182" t="s">
        <v>613</v>
      </c>
      <c r="H176" s="183">
        <v>3</v>
      </c>
      <c r="I176" s="184"/>
      <c r="J176" s="185">
        <f t="shared" si="10"/>
        <v>0</v>
      </c>
      <c r="K176" s="186"/>
      <c r="L176" s="187"/>
      <c r="M176" s="188" t="s">
        <v>1</v>
      </c>
      <c r="N176" s="189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350</v>
      </c>
      <c r="AT176" s="149" t="s">
        <v>1020</v>
      </c>
      <c r="AU176" s="149" t="s">
        <v>83</v>
      </c>
      <c r="AY176" s="17" t="s">
        <v>282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288</v>
      </c>
      <c r="BM176" s="149" t="s">
        <v>855</v>
      </c>
    </row>
    <row r="177" spans="2:65" s="1" customFormat="1" ht="16.5" customHeight="1" x14ac:dyDescent="0.2">
      <c r="B177" s="32"/>
      <c r="C177" s="179" t="s">
        <v>615</v>
      </c>
      <c r="D177" s="179" t="s">
        <v>1020</v>
      </c>
      <c r="E177" s="180" t="s">
        <v>7767</v>
      </c>
      <c r="F177" s="181" t="s">
        <v>7768</v>
      </c>
      <c r="G177" s="182" t="s">
        <v>613</v>
      </c>
      <c r="H177" s="183">
        <v>3</v>
      </c>
      <c r="I177" s="184"/>
      <c r="J177" s="185">
        <f t="shared" si="10"/>
        <v>0</v>
      </c>
      <c r="K177" s="186"/>
      <c r="L177" s="187"/>
      <c r="M177" s="188" t="s">
        <v>1</v>
      </c>
      <c r="N177" s="189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350</v>
      </c>
      <c r="AT177" s="149" t="s">
        <v>1020</v>
      </c>
      <c r="AU177" s="149" t="s">
        <v>83</v>
      </c>
      <c r="AY177" s="17" t="s">
        <v>282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288</v>
      </c>
      <c r="BM177" s="149" t="s">
        <v>868</v>
      </c>
    </row>
    <row r="178" spans="2:65" s="1" customFormat="1" ht="16.5" customHeight="1" x14ac:dyDescent="0.2">
      <c r="B178" s="32"/>
      <c r="C178" s="179" t="s">
        <v>619</v>
      </c>
      <c r="D178" s="179" t="s">
        <v>1020</v>
      </c>
      <c r="E178" s="180" t="s">
        <v>7769</v>
      </c>
      <c r="F178" s="181" t="s">
        <v>7770</v>
      </c>
      <c r="G178" s="182" t="s">
        <v>613</v>
      </c>
      <c r="H178" s="183">
        <v>30</v>
      </c>
      <c r="I178" s="184"/>
      <c r="J178" s="185">
        <f t="shared" si="10"/>
        <v>0</v>
      </c>
      <c r="K178" s="186"/>
      <c r="L178" s="187"/>
      <c r="M178" s="188" t="s">
        <v>1</v>
      </c>
      <c r="N178" s="189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350</v>
      </c>
      <c r="AT178" s="149" t="s">
        <v>1020</v>
      </c>
      <c r="AU178" s="149" t="s">
        <v>83</v>
      </c>
      <c r="AY178" s="17" t="s">
        <v>282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288</v>
      </c>
      <c r="BM178" s="149" t="s">
        <v>881</v>
      </c>
    </row>
    <row r="179" spans="2:65" s="1" customFormat="1" ht="16.5" customHeight="1" x14ac:dyDescent="0.2">
      <c r="B179" s="32"/>
      <c r="C179" s="179" t="s">
        <v>623</v>
      </c>
      <c r="D179" s="179" t="s">
        <v>1020</v>
      </c>
      <c r="E179" s="180" t="s">
        <v>7771</v>
      </c>
      <c r="F179" s="181" t="s">
        <v>7772</v>
      </c>
      <c r="G179" s="182" t="s">
        <v>613</v>
      </c>
      <c r="H179" s="183">
        <v>30</v>
      </c>
      <c r="I179" s="184"/>
      <c r="J179" s="185">
        <f t="shared" si="10"/>
        <v>0</v>
      </c>
      <c r="K179" s="186"/>
      <c r="L179" s="187"/>
      <c r="M179" s="188" t="s">
        <v>1</v>
      </c>
      <c r="N179" s="189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350</v>
      </c>
      <c r="AT179" s="149" t="s">
        <v>1020</v>
      </c>
      <c r="AU179" s="149" t="s">
        <v>83</v>
      </c>
      <c r="AY179" s="17" t="s">
        <v>282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288</v>
      </c>
      <c r="BM179" s="149" t="s">
        <v>893</v>
      </c>
    </row>
    <row r="180" spans="2:65" s="1" customFormat="1" ht="16.5" customHeight="1" x14ac:dyDescent="0.2">
      <c r="B180" s="32"/>
      <c r="C180" s="179" t="s">
        <v>627</v>
      </c>
      <c r="D180" s="179" t="s">
        <v>1020</v>
      </c>
      <c r="E180" s="180" t="s">
        <v>7773</v>
      </c>
      <c r="F180" s="181" t="s">
        <v>7774</v>
      </c>
      <c r="G180" s="182" t="s">
        <v>613</v>
      </c>
      <c r="H180" s="183">
        <v>485</v>
      </c>
      <c r="I180" s="184"/>
      <c r="J180" s="185">
        <f t="shared" si="10"/>
        <v>0</v>
      </c>
      <c r="K180" s="186"/>
      <c r="L180" s="187"/>
      <c r="M180" s="188" t="s">
        <v>1</v>
      </c>
      <c r="N180" s="189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350</v>
      </c>
      <c r="AT180" s="149" t="s">
        <v>1020</v>
      </c>
      <c r="AU180" s="149" t="s">
        <v>83</v>
      </c>
      <c r="AY180" s="17" t="s">
        <v>282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288</v>
      </c>
      <c r="BM180" s="149" t="s">
        <v>901</v>
      </c>
    </row>
    <row r="181" spans="2:65" s="1" customFormat="1" ht="24.2" customHeight="1" x14ac:dyDescent="0.2">
      <c r="B181" s="32"/>
      <c r="C181" s="179" t="s">
        <v>631</v>
      </c>
      <c r="D181" s="179" t="s">
        <v>1020</v>
      </c>
      <c r="E181" s="180" t="s">
        <v>7775</v>
      </c>
      <c r="F181" s="181" t="s">
        <v>7776</v>
      </c>
      <c r="G181" s="182" t="s">
        <v>613</v>
      </c>
      <c r="H181" s="183">
        <v>335</v>
      </c>
      <c r="I181" s="184"/>
      <c r="J181" s="185">
        <f t="shared" si="10"/>
        <v>0</v>
      </c>
      <c r="K181" s="186"/>
      <c r="L181" s="187"/>
      <c r="M181" s="188" t="s">
        <v>1</v>
      </c>
      <c r="N181" s="189" t="s">
        <v>41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350</v>
      </c>
      <c r="AT181" s="149" t="s">
        <v>1020</v>
      </c>
      <c r="AU181" s="149" t="s">
        <v>83</v>
      </c>
      <c r="AY181" s="17" t="s">
        <v>282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288</v>
      </c>
      <c r="BM181" s="149" t="s">
        <v>922</v>
      </c>
    </row>
    <row r="182" spans="2:65" s="1" customFormat="1" ht="24.2" customHeight="1" x14ac:dyDescent="0.2">
      <c r="B182" s="32"/>
      <c r="C182" s="179" t="s">
        <v>635</v>
      </c>
      <c r="D182" s="179" t="s">
        <v>1020</v>
      </c>
      <c r="E182" s="180" t="s">
        <v>7777</v>
      </c>
      <c r="F182" s="181" t="s">
        <v>7778</v>
      </c>
      <c r="G182" s="182" t="s">
        <v>613</v>
      </c>
      <c r="H182" s="183">
        <v>150</v>
      </c>
      <c r="I182" s="184"/>
      <c r="J182" s="185">
        <f t="shared" si="10"/>
        <v>0</v>
      </c>
      <c r="K182" s="186"/>
      <c r="L182" s="187"/>
      <c r="M182" s="188" t="s">
        <v>1</v>
      </c>
      <c r="N182" s="189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350</v>
      </c>
      <c r="AT182" s="149" t="s">
        <v>1020</v>
      </c>
      <c r="AU182" s="149" t="s">
        <v>83</v>
      </c>
      <c r="AY182" s="17" t="s">
        <v>282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288</v>
      </c>
      <c r="BM182" s="149" t="s">
        <v>935</v>
      </c>
    </row>
    <row r="183" spans="2:65" s="1" customFormat="1" ht="16.5" customHeight="1" x14ac:dyDescent="0.2">
      <c r="B183" s="32"/>
      <c r="C183" s="179" t="s">
        <v>639</v>
      </c>
      <c r="D183" s="179" t="s">
        <v>1020</v>
      </c>
      <c r="E183" s="180" t="s">
        <v>7779</v>
      </c>
      <c r="F183" s="181" t="s">
        <v>7780</v>
      </c>
      <c r="G183" s="182" t="s">
        <v>613</v>
      </c>
      <c r="H183" s="183">
        <v>15</v>
      </c>
      <c r="I183" s="184"/>
      <c r="J183" s="185">
        <f t="shared" si="10"/>
        <v>0</v>
      </c>
      <c r="K183" s="186"/>
      <c r="L183" s="187"/>
      <c r="M183" s="188" t="s">
        <v>1</v>
      </c>
      <c r="N183" s="189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350</v>
      </c>
      <c r="AT183" s="149" t="s">
        <v>1020</v>
      </c>
      <c r="AU183" s="149" t="s">
        <v>83</v>
      </c>
      <c r="AY183" s="17" t="s">
        <v>282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288</v>
      </c>
      <c r="BM183" s="149" t="s">
        <v>951</v>
      </c>
    </row>
    <row r="184" spans="2:65" s="1" customFormat="1" ht="16.5" customHeight="1" x14ac:dyDescent="0.2">
      <c r="B184" s="32"/>
      <c r="C184" s="179" t="s">
        <v>643</v>
      </c>
      <c r="D184" s="179" t="s">
        <v>1020</v>
      </c>
      <c r="E184" s="180" t="s">
        <v>7781</v>
      </c>
      <c r="F184" s="181" t="s">
        <v>7782</v>
      </c>
      <c r="G184" s="182" t="s">
        <v>613</v>
      </c>
      <c r="H184" s="183">
        <v>20</v>
      </c>
      <c r="I184" s="184"/>
      <c r="J184" s="185">
        <f t="shared" si="10"/>
        <v>0</v>
      </c>
      <c r="K184" s="186"/>
      <c r="L184" s="187"/>
      <c r="M184" s="188" t="s">
        <v>1</v>
      </c>
      <c r="N184" s="189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350</v>
      </c>
      <c r="AT184" s="149" t="s">
        <v>1020</v>
      </c>
      <c r="AU184" s="149" t="s">
        <v>83</v>
      </c>
      <c r="AY184" s="17" t="s">
        <v>282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288</v>
      </c>
      <c r="BM184" s="149" t="s">
        <v>964</v>
      </c>
    </row>
    <row r="185" spans="2:65" s="1" customFormat="1" ht="16.5" customHeight="1" x14ac:dyDescent="0.2">
      <c r="B185" s="32"/>
      <c r="C185" s="179" t="s">
        <v>647</v>
      </c>
      <c r="D185" s="179" t="s">
        <v>1020</v>
      </c>
      <c r="E185" s="180" t="s">
        <v>7783</v>
      </c>
      <c r="F185" s="181" t="s">
        <v>7784</v>
      </c>
      <c r="G185" s="182" t="s">
        <v>613</v>
      </c>
      <c r="H185" s="183">
        <v>20</v>
      </c>
      <c r="I185" s="184"/>
      <c r="J185" s="185">
        <f t="shared" si="10"/>
        <v>0</v>
      </c>
      <c r="K185" s="186"/>
      <c r="L185" s="187"/>
      <c r="M185" s="188" t="s">
        <v>1</v>
      </c>
      <c r="N185" s="189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350</v>
      </c>
      <c r="AT185" s="149" t="s">
        <v>1020</v>
      </c>
      <c r="AU185" s="149" t="s">
        <v>83</v>
      </c>
      <c r="AY185" s="17" t="s">
        <v>282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288</v>
      </c>
      <c r="BM185" s="149" t="s">
        <v>973</v>
      </c>
    </row>
    <row r="186" spans="2:65" s="1" customFormat="1" ht="16.5" customHeight="1" x14ac:dyDescent="0.2">
      <c r="B186" s="32"/>
      <c r="C186" s="179" t="s">
        <v>651</v>
      </c>
      <c r="D186" s="179" t="s">
        <v>1020</v>
      </c>
      <c r="E186" s="180" t="s">
        <v>7785</v>
      </c>
      <c r="F186" s="181" t="s">
        <v>7786</v>
      </c>
      <c r="G186" s="182" t="s">
        <v>613</v>
      </c>
      <c r="H186" s="183">
        <v>10</v>
      </c>
      <c r="I186" s="184"/>
      <c r="J186" s="185">
        <f t="shared" si="10"/>
        <v>0</v>
      </c>
      <c r="K186" s="186"/>
      <c r="L186" s="187"/>
      <c r="M186" s="188" t="s">
        <v>1</v>
      </c>
      <c r="N186" s="189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350</v>
      </c>
      <c r="AT186" s="149" t="s">
        <v>1020</v>
      </c>
      <c r="AU186" s="149" t="s">
        <v>83</v>
      </c>
      <c r="AY186" s="17" t="s">
        <v>282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288</v>
      </c>
      <c r="BM186" s="149" t="s">
        <v>981</v>
      </c>
    </row>
    <row r="187" spans="2:65" s="1" customFormat="1" ht="21.75" customHeight="1" x14ac:dyDescent="0.2">
      <c r="B187" s="32"/>
      <c r="C187" s="179" t="s">
        <v>655</v>
      </c>
      <c r="D187" s="179" t="s">
        <v>1020</v>
      </c>
      <c r="E187" s="180" t="s">
        <v>7787</v>
      </c>
      <c r="F187" s="181" t="s">
        <v>7788</v>
      </c>
      <c r="G187" s="182" t="s">
        <v>613</v>
      </c>
      <c r="H187" s="183">
        <v>1</v>
      </c>
      <c r="I187" s="184"/>
      <c r="J187" s="185">
        <f t="shared" si="10"/>
        <v>0</v>
      </c>
      <c r="K187" s="186"/>
      <c r="L187" s="187"/>
      <c r="M187" s="188" t="s">
        <v>1</v>
      </c>
      <c r="N187" s="189" t="s">
        <v>41</v>
      </c>
      <c r="P187" s="147">
        <f t="shared" si="11"/>
        <v>0</v>
      </c>
      <c r="Q187" s="147">
        <v>0</v>
      </c>
      <c r="R187" s="147">
        <f t="shared" si="12"/>
        <v>0</v>
      </c>
      <c r="S187" s="147">
        <v>0</v>
      </c>
      <c r="T187" s="148">
        <f t="shared" si="13"/>
        <v>0</v>
      </c>
      <c r="AR187" s="149" t="s">
        <v>350</v>
      </c>
      <c r="AT187" s="149" t="s">
        <v>1020</v>
      </c>
      <c r="AU187" s="149" t="s">
        <v>83</v>
      </c>
      <c r="AY187" s="17" t="s">
        <v>282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288</v>
      </c>
      <c r="BM187" s="149" t="s">
        <v>992</v>
      </c>
    </row>
    <row r="188" spans="2:65" s="1" customFormat="1" ht="16.5" customHeight="1" x14ac:dyDescent="0.2">
      <c r="B188" s="32"/>
      <c r="C188" s="179" t="s">
        <v>659</v>
      </c>
      <c r="D188" s="179" t="s">
        <v>1020</v>
      </c>
      <c r="E188" s="180" t="s">
        <v>7789</v>
      </c>
      <c r="F188" s="181" t="s">
        <v>7790</v>
      </c>
      <c r="G188" s="182" t="s">
        <v>613</v>
      </c>
      <c r="H188" s="183">
        <v>1</v>
      </c>
      <c r="I188" s="184"/>
      <c r="J188" s="185">
        <f t="shared" si="10"/>
        <v>0</v>
      </c>
      <c r="K188" s="186"/>
      <c r="L188" s="187"/>
      <c r="M188" s="188" t="s">
        <v>1</v>
      </c>
      <c r="N188" s="189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350</v>
      </c>
      <c r="AT188" s="149" t="s">
        <v>1020</v>
      </c>
      <c r="AU188" s="149" t="s">
        <v>83</v>
      </c>
      <c r="AY188" s="17" t="s">
        <v>282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288</v>
      </c>
      <c r="BM188" s="149" t="s">
        <v>1007</v>
      </c>
    </row>
    <row r="189" spans="2:65" s="1" customFormat="1" ht="16.5" customHeight="1" x14ac:dyDescent="0.2">
      <c r="B189" s="32"/>
      <c r="C189" s="179" t="s">
        <v>663</v>
      </c>
      <c r="D189" s="179" t="s">
        <v>1020</v>
      </c>
      <c r="E189" s="180" t="s">
        <v>7791</v>
      </c>
      <c r="F189" s="181" t="s">
        <v>7792</v>
      </c>
      <c r="G189" s="182" t="s">
        <v>613</v>
      </c>
      <c r="H189" s="183">
        <v>1</v>
      </c>
      <c r="I189" s="184"/>
      <c r="J189" s="185">
        <f t="shared" si="10"/>
        <v>0</v>
      </c>
      <c r="K189" s="186"/>
      <c r="L189" s="187"/>
      <c r="M189" s="188" t="s">
        <v>1</v>
      </c>
      <c r="N189" s="189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350</v>
      </c>
      <c r="AT189" s="149" t="s">
        <v>1020</v>
      </c>
      <c r="AU189" s="149" t="s">
        <v>83</v>
      </c>
      <c r="AY189" s="17" t="s">
        <v>282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288</v>
      </c>
      <c r="BM189" s="149" t="s">
        <v>1015</v>
      </c>
    </row>
    <row r="190" spans="2:65" s="1" customFormat="1" ht="16.5" customHeight="1" x14ac:dyDescent="0.2">
      <c r="B190" s="32"/>
      <c r="C190" s="137" t="s">
        <v>667</v>
      </c>
      <c r="D190" s="137" t="s">
        <v>284</v>
      </c>
      <c r="E190" s="138" t="s">
        <v>7793</v>
      </c>
      <c r="F190" s="139" t="s">
        <v>7794</v>
      </c>
      <c r="G190" s="140" t="s">
        <v>613</v>
      </c>
      <c r="H190" s="141">
        <v>102</v>
      </c>
      <c r="I190" s="142"/>
      <c r="J190" s="143">
        <f t="shared" si="10"/>
        <v>0</v>
      </c>
      <c r="K190" s="144"/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288</v>
      </c>
      <c r="AT190" s="149" t="s">
        <v>284</v>
      </c>
      <c r="AU190" s="149" t="s">
        <v>83</v>
      </c>
      <c r="AY190" s="17" t="s">
        <v>282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288</v>
      </c>
      <c r="BM190" s="149" t="s">
        <v>1026</v>
      </c>
    </row>
    <row r="191" spans="2:65" s="1" customFormat="1" ht="16.5" customHeight="1" x14ac:dyDescent="0.2">
      <c r="B191" s="32"/>
      <c r="C191" s="137" t="s">
        <v>671</v>
      </c>
      <c r="D191" s="137" t="s">
        <v>284</v>
      </c>
      <c r="E191" s="138" t="s">
        <v>7795</v>
      </c>
      <c r="F191" s="139" t="s">
        <v>7796</v>
      </c>
      <c r="G191" s="140" t="s">
        <v>613</v>
      </c>
      <c r="H191" s="141">
        <v>102</v>
      </c>
      <c r="I191" s="142"/>
      <c r="J191" s="143">
        <f t="shared" si="10"/>
        <v>0</v>
      </c>
      <c r="K191" s="144"/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288</v>
      </c>
      <c r="AT191" s="149" t="s">
        <v>284</v>
      </c>
      <c r="AU191" s="149" t="s">
        <v>83</v>
      </c>
      <c r="AY191" s="17" t="s">
        <v>282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288</v>
      </c>
      <c r="BM191" s="149" t="s">
        <v>1037</v>
      </c>
    </row>
    <row r="192" spans="2:65" s="1" customFormat="1" ht="16.5" customHeight="1" x14ac:dyDescent="0.2">
      <c r="B192" s="32"/>
      <c r="C192" s="137" t="s">
        <v>675</v>
      </c>
      <c r="D192" s="137" t="s">
        <v>284</v>
      </c>
      <c r="E192" s="138" t="s">
        <v>7797</v>
      </c>
      <c r="F192" s="139" t="s">
        <v>7798</v>
      </c>
      <c r="G192" s="140" t="s">
        <v>792</v>
      </c>
      <c r="H192" s="141">
        <v>1</v>
      </c>
      <c r="I192" s="142"/>
      <c r="J192" s="143">
        <f t="shared" si="10"/>
        <v>0</v>
      </c>
      <c r="K192" s="144"/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288</v>
      </c>
      <c r="AT192" s="149" t="s">
        <v>284</v>
      </c>
      <c r="AU192" s="149" t="s">
        <v>83</v>
      </c>
      <c r="AY192" s="17" t="s">
        <v>282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288</v>
      </c>
      <c r="BM192" s="149" t="s">
        <v>1051</v>
      </c>
    </row>
    <row r="193" spans="2:65" s="1" customFormat="1" ht="16.5" customHeight="1" x14ac:dyDescent="0.2">
      <c r="B193" s="32"/>
      <c r="C193" s="137" t="s">
        <v>679</v>
      </c>
      <c r="D193" s="137" t="s">
        <v>284</v>
      </c>
      <c r="E193" s="138" t="s">
        <v>7799</v>
      </c>
      <c r="F193" s="139" t="s">
        <v>7800</v>
      </c>
      <c r="G193" s="140" t="s">
        <v>613</v>
      </c>
      <c r="H193" s="141">
        <v>14</v>
      </c>
      <c r="I193" s="142"/>
      <c r="J193" s="143">
        <f t="shared" si="10"/>
        <v>0</v>
      </c>
      <c r="K193" s="144"/>
      <c r="L193" s="32"/>
      <c r="M193" s="145" t="s">
        <v>1</v>
      </c>
      <c r="N193" s="146" t="s">
        <v>41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288</v>
      </c>
      <c r="AT193" s="149" t="s">
        <v>284</v>
      </c>
      <c r="AU193" s="149" t="s">
        <v>83</v>
      </c>
      <c r="AY193" s="17" t="s">
        <v>282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83</v>
      </c>
      <c r="BK193" s="150">
        <f t="shared" si="19"/>
        <v>0</v>
      </c>
      <c r="BL193" s="17" t="s">
        <v>288</v>
      </c>
      <c r="BM193" s="149" t="s">
        <v>1084</v>
      </c>
    </row>
    <row r="194" spans="2:65" s="1" customFormat="1" ht="16.5" customHeight="1" x14ac:dyDescent="0.2">
      <c r="B194" s="32"/>
      <c r="C194" s="137" t="s">
        <v>683</v>
      </c>
      <c r="D194" s="137" t="s">
        <v>284</v>
      </c>
      <c r="E194" s="138" t="s">
        <v>7801</v>
      </c>
      <c r="F194" s="139" t="s">
        <v>7802</v>
      </c>
      <c r="G194" s="140" t="s">
        <v>471</v>
      </c>
      <c r="H194" s="141">
        <v>485</v>
      </c>
      <c r="I194" s="142"/>
      <c r="J194" s="143">
        <f t="shared" si="10"/>
        <v>0</v>
      </c>
      <c r="K194" s="144"/>
      <c r="L194" s="32"/>
      <c r="M194" s="145" t="s">
        <v>1</v>
      </c>
      <c r="N194" s="146" t="s">
        <v>41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288</v>
      </c>
      <c r="AT194" s="149" t="s">
        <v>284</v>
      </c>
      <c r="AU194" s="149" t="s">
        <v>83</v>
      </c>
      <c r="AY194" s="17" t="s">
        <v>282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83</v>
      </c>
      <c r="BK194" s="150">
        <f t="shared" si="19"/>
        <v>0</v>
      </c>
      <c r="BL194" s="17" t="s">
        <v>288</v>
      </c>
      <c r="BM194" s="149" t="s">
        <v>1103</v>
      </c>
    </row>
    <row r="195" spans="2:65" s="11" customFormat="1" ht="25.9" customHeight="1" x14ac:dyDescent="0.2">
      <c r="B195" s="125"/>
      <c r="D195" s="126" t="s">
        <v>75</v>
      </c>
      <c r="E195" s="127" t="s">
        <v>3846</v>
      </c>
      <c r="F195" s="127" t="s">
        <v>6156</v>
      </c>
      <c r="I195" s="128"/>
      <c r="J195" s="129">
        <f>BK195</f>
        <v>0</v>
      </c>
      <c r="L195" s="125"/>
      <c r="M195" s="130"/>
      <c r="P195" s="131">
        <f>SUM(P196:P205)</f>
        <v>0</v>
      </c>
      <c r="R195" s="131">
        <f>SUM(R196:R205)</f>
        <v>0</v>
      </c>
      <c r="T195" s="132">
        <f>SUM(T196:T205)</f>
        <v>0</v>
      </c>
      <c r="AR195" s="126" t="s">
        <v>83</v>
      </c>
      <c r="AT195" s="133" t="s">
        <v>75</v>
      </c>
      <c r="AU195" s="133" t="s">
        <v>76</v>
      </c>
      <c r="AY195" s="126" t="s">
        <v>282</v>
      </c>
      <c r="BK195" s="134">
        <f>SUM(BK196:BK205)</f>
        <v>0</v>
      </c>
    </row>
    <row r="196" spans="2:65" s="1" customFormat="1" ht="16.5" customHeight="1" x14ac:dyDescent="0.2">
      <c r="B196" s="32"/>
      <c r="C196" s="137" t="s">
        <v>689</v>
      </c>
      <c r="D196" s="137" t="s">
        <v>284</v>
      </c>
      <c r="E196" s="138" t="s">
        <v>7803</v>
      </c>
      <c r="F196" s="139" t="s">
        <v>7804</v>
      </c>
      <c r="G196" s="140" t="s">
        <v>792</v>
      </c>
      <c r="H196" s="141">
        <v>1</v>
      </c>
      <c r="I196" s="142"/>
      <c r="J196" s="143">
        <f t="shared" ref="J196:J205" si="20">ROUND(I196*H196,2)</f>
        <v>0</v>
      </c>
      <c r="K196" s="144"/>
      <c r="L196" s="32"/>
      <c r="M196" s="145" t="s">
        <v>1</v>
      </c>
      <c r="N196" s="146" t="s">
        <v>41</v>
      </c>
      <c r="P196" s="147">
        <f t="shared" ref="P196:P205" si="21">O196*H196</f>
        <v>0</v>
      </c>
      <c r="Q196" s="147">
        <v>0</v>
      </c>
      <c r="R196" s="147">
        <f t="shared" ref="R196:R205" si="22">Q196*H196</f>
        <v>0</v>
      </c>
      <c r="S196" s="147">
        <v>0</v>
      </c>
      <c r="T196" s="148">
        <f t="shared" ref="T196:T205" si="23">S196*H196</f>
        <v>0</v>
      </c>
      <c r="AR196" s="149" t="s">
        <v>679</v>
      </c>
      <c r="AT196" s="149" t="s">
        <v>284</v>
      </c>
      <c r="AU196" s="149" t="s">
        <v>83</v>
      </c>
      <c r="AY196" s="17" t="s">
        <v>282</v>
      </c>
      <c r="BE196" s="150">
        <f t="shared" ref="BE196:BE205" si="24">IF(N196="základní",J196,0)</f>
        <v>0</v>
      </c>
      <c r="BF196" s="150">
        <f t="shared" ref="BF196:BF205" si="25">IF(N196="snížená",J196,0)</f>
        <v>0</v>
      </c>
      <c r="BG196" s="150">
        <f t="shared" ref="BG196:BG205" si="26">IF(N196="zákl. přenesená",J196,0)</f>
        <v>0</v>
      </c>
      <c r="BH196" s="150">
        <f t="shared" ref="BH196:BH205" si="27">IF(N196="sníž. přenesená",J196,0)</f>
        <v>0</v>
      </c>
      <c r="BI196" s="150">
        <f t="shared" ref="BI196:BI205" si="28">IF(N196="nulová",J196,0)</f>
        <v>0</v>
      </c>
      <c r="BJ196" s="17" t="s">
        <v>83</v>
      </c>
      <c r="BK196" s="150">
        <f t="shared" ref="BK196:BK205" si="29">ROUND(I196*H196,2)</f>
        <v>0</v>
      </c>
      <c r="BL196" s="17" t="s">
        <v>679</v>
      </c>
      <c r="BM196" s="149" t="s">
        <v>1118</v>
      </c>
    </row>
    <row r="197" spans="2:65" s="1" customFormat="1" ht="24.2" customHeight="1" x14ac:dyDescent="0.2">
      <c r="B197" s="32"/>
      <c r="C197" s="179" t="s">
        <v>694</v>
      </c>
      <c r="D197" s="179" t="s">
        <v>1020</v>
      </c>
      <c r="E197" s="180" t="s">
        <v>7805</v>
      </c>
      <c r="F197" s="181" t="s">
        <v>7806</v>
      </c>
      <c r="G197" s="182" t="s">
        <v>613</v>
      </c>
      <c r="H197" s="183">
        <v>1</v>
      </c>
      <c r="I197" s="184"/>
      <c r="J197" s="185">
        <f t="shared" si="20"/>
        <v>0</v>
      </c>
      <c r="K197" s="186"/>
      <c r="L197" s="187"/>
      <c r="M197" s="188" t="s">
        <v>1</v>
      </c>
      <c r="N197" s="189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1802</v>
      </c>
      <c r="AT197" s="149" t="s">
        <v>1020</v>
      </c>
      <c r="AU197" s="149" t="s">
        <v>83</v>
      </c>
      <c r="AY197" s="17" t="s">
        <v>282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679</v>
      </c>
      <c r="BM197" s="149" t="s">
        <v>1127</v>
      </c>
    </row>
    <row r="198" spans="2:65" s="1" customFormat="1" ht="21.75" customHeight="1" x14ac:dyDescent="0.2">
      <c r="B198" s="32"/>
      <c r="C198" s="179" t="s">
        <v>699</v>
      </c>
      <c r="D198" s="179" t="s">
        <v>1020</v>
      </c>
      <c r="E198" s="180" t="s">
        <v>7807</v>
      </c>
      <c r="F198" s="181" t="s">
        <v>7808</v>
      </c>
      <c r="G198" s="182" t="s">
        <v>613</v>
      </c>
      <c r="H198" s="183">
        <v>1</v>
      </c>
      <c r="I198" s="184"/>
      <c r="J198" s="185">
        <f t="shared" si="20"/>
        <v>0</v>
      </c>
      <c r="K198" s="186"/>
      <c r="L198" s="187"/>
      <c r="M198" s="188" t="s">
        <v>1</v>
      </c>
      <c r="N198" s="189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1802</v>
      </c>
      <c r="AT198" s="149" t="s">
        <v>1020</v>
      </c>
      <c r="AU198" s="149" t="s">
        <v>83</v>
      </c>
      <c r="AY198" s="17" t="s">
        <v>282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679</v>
      </c>
      <c r="BM198" s="149" t="s">
        <v>1136</v>
      </c>
    </row>
    <row r="199" spans="2:65" s="1" customFormat="1" ht="16.5" customHeight="1" x14ac:dyDescent="0.2">
      <c r="B199" s="32"/>
      <c r="C199" s="179" t="s">
        <v>703</v>
      </c>
      <c r="D199" s="179" t="s">
        <v>1020</v>
      </c>
      <c r="E199" s="180" t="s">
        <v>7809</v>
      </c>
      <c r="F199" s="181" t="s">
        <v>7810</v>
      </c>
      <c r="G199" s="182" t="s">
        <v>613</v>
      </c>
      <c r="H199" s="183">
        <v>1</v>
      </c>
      <c r="I199" s="184"/>
      <c r="J199" s="185">
        <f t="shared" si="20"/>
        <v>0</v>
      </c>
      <c r="K199" s="186"/>
      <c r="L199" s="187"/>
      <c r="M199" s="188" t="s">
        <v>1</v>
      </c>
      <c r="N199" s="189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1802</v>
      </c>
      <c r="AT199" s="149" t="s">
        <v>1020</v>
      </c>
      <c r="AU199" s="149" t="s">
        <v>83</v>
      </c>
      <c r="AY199" s="17" t="s">
        <v>282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679</v>
      </c>
      <c r="BM199" s="149" t="s">
        <v>1160</v>
      </c>
    </row>
    <row r="200" spans="2:65" s="1" customFormat="1" ht="16.5" customHeight="1" x14ac:dyDescent="0.2">
      <c r="B200" s="32"/>
      <c r="C200" s="179" t="s">
        <v>709</v>
      </c>
      <c r="D200" s="179" t="s">
        <v>1020</v>
      </c>
      <c r="E200" s="180" t="s">
        <v>7811</v>
      </c>
      <c r="F200" s="181" t="s">
        <v>7812</v>
      </c>
      <c r="G200" s="182" t="s">
        <v>613</v>
      </c>
      <c r="H200" s="183">
        <v>1</v>
      </c>
      <c r="I200" s="184"/>
      <c r="J200" s="185">
        <f t="shared" si="20"/>
        <v>0</v>
      </c>
      <c r="K200" s="186"/>
      <c r="L200" s="187"/>
      <c r="M200" s="188" t="s">
        <v>1</v>
      </c>
      <c r="N200" s="189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1802</v>
      </c>
      <c r="AT200" s="149" t="s">
        <v>1020</v>
      </c>
      <c r="AU200" s="149" t="s">
        <v>83</v>
      </c>
      <c r="AY200" s="17" t="s">
        <v>282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679</v>
      </c>
      <c r="BM200" s="149" t="s">
        <v>1179</v>
      </c>
    </row>
    <row r="201" spans="2:65" s="1" customFormat="1" ht="16.5" customHeight="1" x14ac:dyDescent="0.2">
      <c r="B201" s="32"/>
      <c r="C201" s="179" t="s">
        <v>727</v>
      </c>
      <c r="D201" s="179" t="s">
        <v>1020</v>
      </c>
      <c r="E201" s="180" t="s">
        <v>7813</v>
      </c>
      <c r="F201" s="181" t="s">
        <v>7814</v>
      </c>
      <c r="G201" s="182" t="s">
        <v>613</v>
      </c>
      <c r="H201" s="183">
        <v>1</v>
      </c>
      <c r="I201" s="184"/>
      <c r="J201" s="185">
        <f t="shared" si="20"/>
        <v>0</v>
      </c>
      <c r="K201" s="186"/>
      <c r="L201" s="187"/>
      <c r="M201" s="188" t="s">
        <v>1</v>
      </c>
      <c r="N201" s="189" t="s">
        <v>41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1802</v>
      </c>
      <c r="AT201" s="149" t="s">
        <v>1020</v>
      </c>
      <c r="AU201" s="149" t="s">
        <v>83</v>
      </c>
      <c r="AY201" s="17" t="s">
        <v>282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7" t="s">
        <v>83</v>
      </c>
      <c r="BK201" s="150">
        <f t="shared" si="29"/>
        <v>0</v>
      </c>
      <c r="BL201" s="17" t="s">
        <v>679</v>
      </c>
      <c r="BM201" s="149" t="s">
        <v>1195</v>
      </c>
    </row>
    <row r="202" spans="2:65" s="1" customFormat="1" ht="21.75" customHeight="1" x14ac:dyDescent="0.2">
      <c r="B202" s="32"/>
      <c r="C202" s="179" t="s">
        <v>736</v>
      </c>
      <c r="D202" s="179" t="s">
        <v>1020</v>
      </c>
      <c r="E202" s="180" t="s">
        <v>7815</v>
      </c>
      <c r="F202" s="181" t="s">
        <v>7816</v>
      </c>
      <c r="G202" s="182" t="s">
        <v>471</v>
      </c>
      <c r="H202" s="183">
        <v>380</v>
      </c>
      <c r="I202" s="184"/>
      <c r="J202" s="185">
        <f t="shared" si="20"/>
        <v>0</v>
      </c>
      <c r="K202" s="186"/>
      <c r="L202" s="187"/>
      <c r="M202" s="188" t="s">
        <v>1</v>
      </c>
      <c r="N202" s="189" t="s">
        <v>41</v>
      </c>
      <c r="P202" s="147">
        <f t="shared" si="21"/>
        <v>0</v>
      </c>
      <c r="Q202" s="147">
        <v>0</v>
      </c>
      <c r="R202" s="147">
        <f t="shared" si="22"/>
        <v>0</v>
      </c>
      <c r="S202" s="147">
        <v>0</v>
      </c>
      <c r="T202" s="148">
        <f t="shared" si="23"/>
        <v>0</v>
      </c>
      <c r="AR202" s="149" t="s">
        <v>1802</v>
      </c>
      <c r="AT202" s="149" t="s">
        <v>1020</v>
      </c>
      <c r="AU202" s="149" t="s">
        <v>83</v>
      </c>
      <c r="AY202" s="17" t="s">
        <v>282</v>
      </c>
      <c r="BE202" s="150">
        <f t="shared" si="24"/>
        <v>0</v>
      </c>
      <c r="BF202" s="150">
        <f t="shared" si="25"/>
        <v>0</v>
      </c>
      <c r="BG202" s="150">
        <f t="shared" si="26"/>
        <v>0</v>
      </c>
      <c r="BH202" s="150">
        <f t="shared" si="27"/>
        <v>0</v>
      </c>
      <c r="BI202" s="150">
        <f t="shared" si="28"/>
        <v>0</v>
      </c>
      <c r="BJ202" s="17" t="s">
        <v>83</v>
      </c>
      <c r="BK202" s="150">
        <f t="shared" si="29"/>
        <v>0</v>
      </c>
      <c r="BL202" s="17" t="s">
        <v>679</v>
      </c>
      <c r="BM202" s="149" t="s">
        <v>1203</v>
      </c>
    </row>
    <row r="203" spans="2:65" s="1" customFormat="1" ht="24.2" customHeight="1" x14ac:dyDescent="0.2">
      <c r="B203" s="32"/>
      <c r="C203" s="137" t="s">
        <v>742</v>
      </c>
      <c r="D203" s="137" t="s">
        <v>284</v>
      </c>
      <c r="E203" s="138" t="s">
        <v>7817</v>
      </c>
      <c r="F203" s="139" t="s">
        <v>7818</v>
      </c>
      <c r="G203" s="140" t="s">
        <v>613</v>
      </c>
      <c r="H203" s="141">
        <v>1</v>
      </c>
      <c r="I203" s="142"/>
      <c r="J203" s="143">
        <f t="shared" si="20"/>
        <v>0</v>
      </c>
      <c r="K203" s="144"/>
      <c r="L203" s="32"/>
      <c r="M203" s="145" t="s">
        <v>1</v>
      </c>
      <c r="N203" s="146" t="s">
        <v>41</v>
      </c>
      <c r="P203" s="147">
        <f t="shared" si="21"/>
        <v>0</v>
      </c>
      <c r="Q203" s="147">
        <v>0</v>
      </c>
      <c r="R203" s="147">
        <f t="shared" si="22"/>
        <v>0</v>
      </c>
      <c r="S203" s="147">
        <v>0</v>
      </c>
      <c r="T203" s="148">
        <f t="shared" si="23"/>
        <v>0</v>
      </c>
      <c r="AR203" s="149" t="s">
        <v>679</v>
      </c>
      <c r="AT203" s="149" t="s">
        <v>284</v>
      </c>
      <c r="AU203" s="149" t="s">
        <v>83</v>
      </c>
      <c r="AY203" s="17" t="s">
        <v>282</v>
      </c>
      <c r="BE203" s="150">
        <f t="shared" si="24"/>
        <v>0</v>
      </c>
      <c r="BF203" s="150">
        <f t="shared" si="25"/>
        <v>0</v>
      </c>
      <c r="BG203" s="150">
        <f t="shared" si="26"/>
        <v>0</v>
      </c>
      <c r="BH203" s="150">
        <f t="shared" si="27"/>
        <v>0</v>
      </c>
      <c r="BI203" s="150">
        <f t="shared" si="28"/>
        <v>0</v>
      </c>
      <c r="BJ203" s="17" t="s">
        <v>83</v>
      </c>
      <c r="BK203" s="150">
        <f t="shared" si="29"/>
        <v>0</v>
      </c>
      <c r="BL203" s="17" t="s">
        <v>679</v>
      </c>
      <c r="BM203" s="149" t="s">
        <v>1220</v>
      </c>
    </row>
    <row r="204" spans="2:65" s="1" customFormat="1" ht="21.75" customHeight="1" x14ac:dyDescent="0.2">
      <c r="B204" s="32"/>
      <c r="C204" s="137" t="s">
        <v>749</v>
      </c>
      <c r="D204" s="137" t="s">
        <v>284</v>
      </c>
      <c r="E204" s="138" t="s">
        <v>7819</v>
      </c>
      <c r="F204" s="139" t="s">
        <v>7820</v>
      </c>
      <c r="G204" s="140" t="s">
        <v>792</v>
      </c>
      <c r="H204" s="141">
        <v>1</v>
      </c>
      <c r="I204" s="142"/>
      <c r="J204" s="143">
        <f t="shared" si="20"/>
        <v>0</v>
      </c>
      <c r="K204" s="144"/>
      <c r="L204" s="32"/>
      <c r="M204" s="145" t="s">
        <v>1</v>
      </c>
      <c r="N204" s="146" t="s">
        <v>41</v>
      </c>
      <c r="P204" s="147">
        <f t="shared" si="21"/>
        <v>0</v>
      </c>
      <c r="Q204" s="147">
        <v>0</v>
      </c>
      <c r="R204" s="147">
        <f t="shared" si="22"/>
        <v>0</v>
      </c>
      <c r="S204" s="147">
        <v>0</v>
      </c>
      <c r="T204" s="148">
        <f t="shared" si="23"/>
        <v>0</v>
      </c>
      <c r="AR204" s="149" t="s">
        <v>679</v>
      </c>
      <c r="AT204" s="149" t="s">
        <v>284</v>
      </c>
      <c r="AU204" s="149" t="s">
        <v>83</v>
      </c>
      <c r="AY204" s="17" t="s">
        <v>282</v>
      </c>
      <c r="BE204" s="150">
        <f t="shared" si="24"/>
        <v>0</v>
      </c>
      <c r="BF204" s="150">
        <f t="shared" si="25"/>
        <v>0</v>
      </c>
      <c r="BG204" s="150">
        <f t="shared" si="26"/>
        <v>0</v>
      </c>
      <c r="BH204" s="150">
        <f t="shared" si="27"/>
        <v>0</v>
      </c>
      <c r="BI204" s="150">
        <f t="shared" si="28"/>
        <v>0</v>
      </c>
      <c r="BJ204" s="17" t="s">
        <v>83</v>
      </c>
      <c r="BK204" s="150">
        <f t="shared" si="29"/>
        <v>0</v>
      </c>
      <c r="BL204" s="17" t="s">
        <v>679</v>
      </c>
      <c r="BM204" s="149" t="s">
        <v>1237</v>
      </c>
    </row>
    <row r="205" spans="2:65" s="1" customFormat="1" ht="16.5" customHeight="1" x14ac:dyDescent="0.2">
      <c r="B205" s="32"/>
      <c r="C205" s="137" t="s">
        <v>758</v>
      </c>
      <c r="D205" s="137" t="s">
        <v>284</v>
      </c>
      <c r="E205" s="138" t="s">
        <v>7821</v>
      </c>
      <c r="F205" s="139" t="s">
        <v>7822</v>
      </c>
      <c r="G205" s="140" t="s">
        <v>792</v>
      </c>
      <c r="H205" s="141">
        <v>1</v>
      </c>
      <c r="I205" s="142"/>
      <c r="J205" s="143">
        <f t="shared" si="20"/>
        <v>0</v>
      </c>
      <c r="K205" s="144"/>
      <c r="L205" s="32"/>
      <c r="M205" s="193" t="s">
        <v>1</v>
      </c>
      <c r="N205" s="194" t="s">
        <v>41</v>
      </c>
      <c r="O205" s="195"/>
      <c r="P205" s="196">
        <f t="shared" si="21"/>
        <v>0</v>
      </c>
      <c r="Q205" s="196">
        <v>0</v>
      </c>
      <c r="R205" s="196">
        <f t="shared" si="22"/>
        <v>0</v>
      </c>
      <c r="S205" s="196">
        <v>0</v>
      </c>
      <c r="T205" s="197">
        <f t="shared" si="23"/>
        <v>0</v>
      </c>
      <c r="AR205" s="149" t="s">
        <v>679</v>
      </c>
      <c r="AT205" s="149" t="s">
        <v>284</v>
      </c>
      <c r="AU205" s="149" t="s">
        <v>83</v>
      </c>
      <c r="AY205" s="17" t="s">
        <v>282</v>
      </c>
      <c r="BE205" s="150">
        <f t="shared" si="24"/>
        <v>0</v>
      </c>
      <c r="BF205" s="150">
        <f t="shared" si="25"/>
        <v>0</v>
      </c>
      <c r="BG205" s="150">
        <f t="shared" si="26"/>
        <v>0</v>
      </c>
      <c r="BH205" s="150">
        <f t="shared" si="27"/>
        <v>0</v>
      </c>
      <c r="BI205" s="150">
        <f t="shared" si="28"/>
        <v>0</v>
      </c>
      <c r="BJ205" s="17" t="s">
        <v>83</v>
      </c>
      <c r="BK205" s="150">
        <f t="shared" si="29"/>
        <v>0</v>
      </c>
      <c r="BL205" s="17" t="s">
        <v>679</v>
      </c>
      <c r="BM205" s="149" t="s">
        <v>1247</v>
      </c>
    </row>
    <row r="206" spans="2:65" s="1" customFormat="1" ht="6.95" customHeight="1" x14ac:dyDescent="0.2">
      <c r="B206" s="44"/>
      <c r="C206" s="45"/>
      <c r="D206" s="45"/>
      <c r="E206" s="45"/>
      <c r="F206" s="45"/>
      <c r="G206" s="45"/>
      <c r="H206" s="45"/>
      <c r="I206" s="45"/>
      <c r="J206" s="45"/>
      <c r="K206" s="45"/>
      <c r="L206" s="32"/>
    </row>
  </sheetData>
  <sheetProtection algorithmName="SHA-512" hashValue="sLeiympeKrJ1ncBdwpc8lp9JbXgfg0EGOlDRcwdMMfJdEEGbVDlbiBv53UwF4cIlCWh1gEPP35KLeAfO4p0IDQ==" saltValue="idONNxV3WycT4itrYFaMcDOTl5sbBz6l814VDc7ErqVxn0UlqfconF02IyBK1MeyhOCE6/eHVFK6lz+CrVMuXQ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29"/>
  <sheetViews>
    <sheetView showGridLines="0" topLeftCell="A787" workbookViewId="0">
      <selection activeCell="F681" sqref="F68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215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7823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7824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ROUND(J146,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ROUND((SUM(BE146:BE828)),  2)</f>
        <v>0</v>
      </c>
      <c r="I35" s="96">
        <v>0.21</v>
      </c>
      <c r="J35" s="86">
        <f>ROUND(((SUM(BE146:BE828))*I35),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ROUND((SUM(BF146:BF828)),  2)</f>
        <v>0</v>
      </c>
      <c r="I36" s="96">
        <v>0.15</v>
      </c>
      <c r="J36" s="86">
        <f>ROUND(((SUM(BF146:BF828))*I36),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ROUND((SUM(BG146:BG828)),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ROUND((SUM(BH146:BH828)),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ROUND((SUM(BI146:BI828)),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7823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2191 - Demolice objekt MŠ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J146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J148</f>
        <v>0</v>
      </c>
      <c r="L100" s="112"/>
    </row>
    <row r="101" spans="2:47" s="9" customFormat="1" ht="19.899999999999999" customHeight="1" x14ac:dyDescent="0.2">
      <c r="B101" s="112"/>
      <c r="D101" s="113" t="s">
        <v>242</v>
      </c>
      <c r="E101" s="114"/>
      <c r="F101" s="114"/>
      <c r="G101" s="114"/>
      <c r="H101" s="114"/>
      <c r="I101" s="114"/>
      <c r="J101" s="115">
        <f>J210</f>
        <v>0</v>
      </c>
      <c r="L101" s="112"/>
    </row>
    <row r="102" spans="2:47" s="9" customFormat="1" ht="19.899999999999999" customHeight="1" x14ac:dyDescent="0.2">
      <c r="B102" s="112"/>
      <c r="D102" s="113" t="s">
        <v>4704</v>
      </c>
      <c r="E102" s="114"/>
      <c r="F102" s="114"/>
      <c r="G102" s="114"/>
      <c r="H102" s="114"/>
      <c r="I102" s="114"/>
      <c r="J102" s="115">
        <f>J490</f>
        <v>0</v>
      </c>
      <c r="L102" s="112"/>
    </row>
    <row r="103" spans="2:47" s="8" customFormat="1" ht="24.95" customHeight="1" x14ac:dyDescent="0.2">
      <c r="B103" s="108"/>
      <c r="D103" s="109" t="s">
        <v>244</v>
      </c>
      <c r="E103" s="110"/>
      <c r="F103" s="110"/>
      <c r="G103" s="110"/>
      <c r="H103" s="110"/>
      <c r="I103" s="110"/>
      <c r="J103" s="111">
        <f>J535</f>
        <v>0</v>
      </c>
      <c r="L103" s="108"/>
    </row>
    <row r="104" spans="2:47" s="9" customFormat="1" ht="19.899999999999999" customHeight="1" x14ac:dyDescent="0.2">
      <c r="B104" s="112"/>
      <c r="D104" s="113" t="s">
        <v>245</v>
      </c>
      <c r="E104" s="114"/>
      <c r="F104" s="114"/>
      <c r="G104" s="114"/>
      <c r="H104" s="114"/>
      <c r="I104" s="114"/>
      <c r="J104" s="115">
        <f>J536</f>
        <v>0</v>
      </c>
      <c r="L104" s="112"/>
    </row>
    <row r="105" spans="2:47" s="9" customFormat="1" ht="19.899999999999999" customHeight="1" x14ac:dyDescent="0.2">
      <c r="B105" s="112"/>
      <c r="D105" s="113" t="s">
        <v>246</v>
      </c>
      <c r="E105" s="114"/>
      <c r="F105" s="114"/>
      <c r="G105" s="114"/>
      <c r="H105" s="114"/>
      <c r="I105" s="114"/>
      <c r="J105" s="115">
        <f>J545</f>
        <v>0</v>
      </c>
      <c r="L105" s="112"/>
    </row>
    <row r="106" spans="2:47" s="9" customFormat="1" ht="19.899999999999999" customHeight="1" x14ac:dyDescent="0.2">
      <c r="B106" s="112"/>
      <c r="D106" s="113" t="s">
        <v>247</v>
      </c>
      <c r="E106" s="114"/>
      <c r="F106" s="114"/>
      <c r="G106" s="114"/>
      <c r="H106" s="114"/>
      <c r="I106" s="114"/>
      <c r="J106" s="115">
        <f>J554</f>
        <v>0</v>
      </c>
      <c r="L106" s="112"/>
    </row>
    <row r="107" spans="2:47" s="9" customFormat="1" ht="19.899999999999999" customHeight="1" x14ac:dyDescent="0.2">
      <c r="B107" s="112"/>
      <c r="D107" s="113" t="s">
        <v>249</v>
      </c>
      <c r="E107" s="114"/>
      <c r="F107" s="114"/>
      <c r="G107" s="114"/>
      <c r="H107" s="114"/>
      <c r="I107" s="114"/>
      <c r="J107" s="115">
        <f>J592</f>
        <v>0</v>
      </c>
      <c r="L107" s="112"/>
    </row>
    <row r="108" spans="2:47" s="9" customFormat="1" ht="19.899999999999999" customHeight="1" x14ac:dyDescent="0.2">
      <c r="B108" s="112"/>
      <c r="D108" s="113" t="s">
        <v>7825</v>
      </c>
      <c r="E108" s="114"/>
      <c r="F108" s="114"/>
      <c r="G108" s="114"/>
      <c r="H108" s="114"/>
      <c r="I108" s="114"/>
      <c r="J108" s="115">
        <f>J597</f>
        <v>0</v>
      </c>
      <c r="L108" s="112"/>
    </row>
    <row r="109" spans="2:47" s="9" customFormat="1" ht="19.899999999999999" customHeight="1" x14ac:dyDescent="0.2">
      <c r="B109" s="112"/>
      <c r="D109" s="113" t="s">
        <v>7826</v>
      </c>
      <c r="E109" s="114"/>
      <c r="F109" s="114"/>
      <c r="G109" s="114"/>
      <c r="H109" s="114"/>
      <c r="I109" s="114"/>
      <c r="J109" s="115">
        <f>J601</f>
        <v>0</v>
      </c>
      <c r="L109" s="112"/>
    </row>
    <row r="110" spans="2:47" s="9" customFormat="1" ht="19.899999999999999" customHeight="1" x14ac:dyDescent="0.2">
      <c r="B110" s="112"/>
      <c r="D110" s="113" t="s">
        <v>250</v>
      </c>
      <c r="E110" s="114"/>
      <c r="F110" s="114"/>
      <c r="G110" s="114"/>
      <c r="H110" s="114"/>
      <c r="I110" s="114"/>
      <c r="J110" s="115">
        <f>J605</f>
        <v>0</v>
      </c>
      <c r="L110" s="112"/>
    </row>
    <row r="111" spans="2:47" s="9" customFormat="1" ht="19.899999999999999" customHeight="1" x14ac:dyDescent="0.2">
      <c r="B111" s="112"/>
      <c r="D111" s="113" t="s">
        <v>7827</v>
      </c>
      <c r="E111" s="114"/>
      <c r="F111" s="114"/>
      <c r="G111" s="114"/>
      <c r="H111" s="114"/>
      <c r="I111" s="114"/>
      <c r="J111" s="115">
        <f>J612</f>
        <v>0</v>
      </c>
      <c r="L111" s="112"/>
    </row>
    <row r="112" spans="2:47" s="9" customFormat="1" ht="19.899999999999999" customHeight="1" x14ac:dyDescent="0.2">
      <c r="B112" s="112"/>
      <c r="D112" s="113" t="s">
        <v>7828</v>
      </c>
      <c r="E112" s="114"/>
      <c r="F112" s="114"/>
      <c r="G112" s="114"/>
      <c r="H112" s="114"/>
      <c r="I112" s="114"/>
      <c r="J112" s="115">
        <f>J617</f>
        <v>0</v>
      </c>
      <c r="L112" s="112"/>
    </row>
    <row r="113" spans="2:12" s="9" customFormat="1" ht="19.899999999999999" customHeight="1" x14ac:dyDescent="0.2">
      <c r="B113" s="112"/>
      <c r="D113" s="113" t="s">
        <v>7829</v>
      </c>
      <c r="E113" s="114"/>
      <c r="F113" s="114"/>
      <c r="G113" s="114"/>
      <c r="H113" s="114"/>
      <c r="I113" s="114"/>
      <c r="J113" s="115">
        <f>J621</f>
        <v>0</v>
      </c>
      <c r="L113" s="112"/>
    </row>
    <row r="114" spans="2:12" s="9" customFormat="1" ht="19.899999999999999" customHeight="1" x14ac:dyDescent="0.2">
      <c r="B114" s="112"/>
      <c r="D114" s="113" t="s">
        <v>4705</v>
      </c>
      <c r="E114" s="114"/>
      <c r="F114" s="114"/>
      <c r="G114" s="114"/>
      <c r="H114" s="114"/>
      <c r="I114" s="114"/>
      <c r="J114" s="115">
        <f>J625</f>
        <v>0</v>
      </c>
      <c r="L114" s="112"/>
    </row>
    <row r="115" spans="2:12" s="9" customFormat="1" ht="19.899999999999999" customHeight="1" x14ac:dyDescent="0.2">
      <c r="B115" s="112"/>
      <c r="D115" s="113" t="s">
        <v>7830</v>
      </c>
      <c r="E115" s="114"/>
      <c r="F115" s="114"/>
      <c r="G115" s="114"/>
      <c r="H115" s="114"/>
      <c r="I115" s="114"/>
      <c r="J115" s="115">
        <f>J634</f>
        <v>0</v>
      </c>
      <c r="L115" s="112"/>
    </row>
    <row r="116" spans="2:12" s="9" customFormat="1" ht="19.899999999999999" customHeight="1" x14ac:dyDescent="0.2">
      <c r="B116" s="112"/>
      <c r="D116" s="113" t="s">
        <v>7831</v>
      </c>
      <c r="E116" s="114"/>
      <c r="F116" s="114"/>
      <c r="G116" s="114"/>
      <c r="H116" s="114"/>
      <c r="I116" s="114"/>
      <c r="J116" s="115">
        <f>J637</f>
        <v>0</v>
      </c>
      <c r="L116" s="112"/>
    </row>
    <row r="117" spans="2:12" s="9" customFormat="1" ht="19.899999999999999" customHeight="1" x14ac:dyDescent="0.2">
      <c r="B117" s="112"/>
      <c r="D117" s="113" t="s">
        <v>251</v>
      </c>
      <c r="E117" s="114"/>
      <c r="F117" s="114"/>
      <c r="G117" s="114"/>
      <c r="H117" s="114"/>
      <c r="I117" s="114"/>
      <c r="J117" s="115">
        <f>J640</f>
        <v>0</v>
      </c>
      <c r="L117" s="112"/>
    </row>
    <row r="118" spans="2:12" s="9" customFormat="1" ht="19.899999999999999" customHeight="1" x14ac:dyDescent="0.2">
      <c r="B118" s="112"/>
      <c r="D118" s="113" t="s">
        <v>252</v>
      </c>
      <c r="E118" s="114"/>
      <c r="F118" s="114"/>
      <c r="G118" s="114"/>
      <c r="H118" s="114"/>
      <c r="I118" s="114"/>
      <c r="J118" s="115">
        <f>J684</f>
        <v>0</v>
      </c>
      <c r="L118" s="112"/>
    </row>
    <row r="119" spans="2:12" s="9" customFormat="1" ht="19.899999999999999" customHeight="1" x14ac:dyDescent="0.2">
      <c r="B119" s="112"/>
      <c r="D119" s="113" t="s">
        <v>253</v>
      </c>
      <c r="E119" s="114"/>
      <c r="F119" s="114"/>
      <c r="G119" s="114"/>
      <c r="H119" s="114"/>
      <c r="I119" s="114"/>
      <c r="J119" s="115">
        <f>J688</f>
        <v>0</v>
      </c>
      <c r="L119" s="112"/>
    </row>
    <row r="120" spans="2:12" s="9" customFormat="1" ht="19.899999999999999" customHeight="1" x14ac:dyDescent="0.2">
      <c r="B120" s="112"/>
      <c r="D120" s="113" t="s">
        <v>255</v>
      </c>
      <c r="E120" s="114"/>
      <c r="F120" s="114"/>
      <c r="G120" s="114"/>
      <c r="H120" s="114"/>
      <c r="I120" s="114"/>
      <c r="J120" s="115">
        <f>J746</f>
        <v>0</v>
      </c>
      <c r="L120" s="112"/>
    </row>
    <row r="121" spans="2:12" s="9" customFormat="1" ht="19.899999999999999" customHeight="1" x14ac:dyDescent="0.2">
      <c r="B121" s="112"/>
      <c r="D121" s="113" t="s">
        <v>256</v>
      </c>
      <c r="E121" s="114"/>
      <c r="F121" s="114"/>
      <c r="G121" s="114"/>
      <c r="H121" s="114"/>
      <c r="I121" s="114"/>
      <c r="J121" s="115">
        <f>J785</f>
        <v>0</v>
      </c>
      <c r="L121" s="112"/>
    </row>
    <row r="122" spans="2:12" s="9" customFormat="1" ht="19.899999999999999" customHeight="1" x14ac:dyDescent="0.2">
      <c r="B122" s="112"/>
      <c r="D122" s="113" t="s">
        <v>258</v>
      </c>
      <c r="E122" s="114"/>
      <c r="F122" s="114"/>
      <c r="G122" s="114"/>
      <c r="H122" s="114"/>
      <c r="I122" s="114"/>
      <c r="J122" s="115">
        <f>J817</f>
        <v>0</v>
      </c>
      <c r="L122" s="112"/>
    </row>
    <row r="123" spans="2:12" s="8" customFormat="1" ht="24.95" customHeight="1" x14ac:dyDescent="0.2">
      <c r="B123" s="108"/>
      <c r="D123" s="109" t="s">
        <v>264</v>
      </c>
      <c r="E123" s="110"/>
      <c r="F123" s="110"/>
      <c r="G123" s="110"/>
      <c r="H123" s="110"/>
      <c r="I123" s="110"/>
      <c r="J123" s="111">
        <f>J825</f>
        <v>0</v>
      </c>
      <c r="L123" s="108"/>
    </row>
    <row r="124" spans="2:12" s="9" customFormat="1" ht="19.899999999999999" customHeight="1" x14ac:dyDescent="0.2">
      <c r="B124" s="112"/>
      <c r="D124" s="113" t="s">
        <v>266</v>
      </c>
      <c r="E124" s="114"/>
      <c r="F124" s="114"/>
      <c r="G124" s="114"/>
      <c r="H124" s="114"/>
      <c r="I124" s="114"/>
      <c r="J124" s="115">
        <f>J826</f>
        <v>0</v>
      </c>
      <c r="L124" s="112"/>
    </row>
    <row r="125" spans="2:12" s="1" customFormat="1" ht="21.75" customHeight="1" x14ac:dyDescent="0.2">
      <c r="B125" s="32"/>
      <c r="L125" s="32"/>
    </row>
    <row r="126" spans="2:12" s="1" customFormat="1" ht="6.95" customHeight="1" x14ac:dyDescent="0.2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12" s="1" customFormat="1" ht="6.95" customHeight="1" x14ac:dyDescent="0.2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12" s="1" customFormat="1" ht="24.95" customHeight="1" x14ac:dyDescent="0.2">
      <c r="B131" s="32"/>
      <c r="C131" s="21" t="s">
        <v>267</v>
      </c>
      <c r="L131" s="32"/>
    </row>
    <row r="132" spans="2:12" s="1" customFormat="1" ht="6.95" customHeight="1" x14ac:dyDescent="0.2">
      <c r="B132" s="32"/>
      <c r="L132" s="32"/>
    </row>
    <row r="133" spans="2:12" s="1" customFormat="1" ht="12" customHeight="1" x14ac:dyDescent="0.2">
      <c r="B133" s="32"/>
      <c r="C133" s="27" t="s">
        <v>16</v>
      </c>
      <c r="L133" s="32"/>
    </row>
    <row r="134" spans="2:12" s="1" customFormat="1" ht="16.5" customHeight="1" x14ac:dyDescent="0.2">
      <c r="B134" s="32"/>
      <c r="E134" s="254" t="str">
        <f>E7</f>
        <v>MŠ Vokovická</v>
      </c>
      <c r="F134" s="255"/>
      <c r="G134" s="255"/>
      <c r="H134" s="255"/>
      <c r="L134" s="32"/>
    </row>
    <row r="135" spans="2:12" ht="12" customHeight="1" x14ac:dyDescent="0.2">
      <c r="B135" s="20"/>
      <c r="C135" s="27" t="s">
        <v>226</v>
      </c>
      <c r="L135" s="20"/>
    </row>
    <row r="136" spans="2:12" s="1" customFormat="1" ht="16.5" customHeight="1" x14ac:dyDescent="0.2">
      <c r="B136" s="32"/>
      <c r="E136" s="254" t="s">
        <v>7823</v>
      </c>
      <c r="F136" s="253"/>
      <c r="G136" s="253"/>
      <c r="H136" s="253"/>
      <c r="L136" s="32"/>
    </row>
    <row r="137" spans="2:12" s="1" customFormat="1" ht="12" customHeight="1" x14ac:dyDescent="0.2">
      <c r="B137" s="32"/>
      <c r="C137" s="27" t="s">
        <v>228</v>
      </c>
      <c r="L137" s="32"/>
    </row>
    <row r="138" spans="2:12" s="1" customFormat="1" ht="16.5" customHeight="1" x14ac:dyDescent="0.2">
      <c r="B138" s="32"/>
      <c r="E138" s="231" t="str">
        <f>E11</f>
        <v>2191 - Demolice objekt MŠ</v>
      </c>
      <c r="F138" s="253"/>
      <c r="G138" s="253"/>
      <c r="H138" s="253"/>
      <c r="L138" s="32"/>
    </row>
    <row r="139" spans="2:12" s="1" customFormat="1" ht="6.95" customHeight="1" x14ac:dyDescent="0.2">
      <c r="B139" s="32"/>
      <c r="L139" s="32"/>
    </row>
    <row r="140" spans="2:12" s="1" customFormat="1" ht="12" customHeight="1" x14ac:dyDescent="0.2">
      <c r="B140" s="32"/>
      <c r="C140" s="27" t="s">
        <v>20</v>
      </c>
      <c r="F140" s="25" t="str">
        <f>F14</f>
        <v>Vokovice, p.č. 1281/256, 1281/257</v>
      </c>
      <c r="I140" s="27" t="s">
        <v>22</v>
      </c>
      <c r="J140" s="52" t="str">
        <f>IF(J14="","",J14)</f>
        <v>21. 2. 2023</v>
      </c>
      <c r="L140" s="32"/>
    </row>
    <row r="141" spans="2:12" s="1" customFormat="1" ht="6.95" customHeight="1" x14ac:dyDescent="0.2">
      <c r="B141" s="32"/>
      <c r="L141" s="32"/>
    </row>
    <row r="142" spans="2:12" s="1" customFormat="1" ht="25.7" customHeight="1" x14ac:dyDescent="0.2">
      <c r="B142" s="32"/>
      <c r="C142" s="27" t="s">
        <v>24</v>
      </c>
      <c r="F142" s="25" t="str">
        <f>E17</f>
        <v>Městská část Praha 6, Čs. Armády 601/23</v>
      </c>
      <c r="I142" s="27" t="s">
        <v>30</v>
      </c>
      <c r="J142" s="30" t="str">
        <f>E23</f>
        <v>ra15 a.s., ATELIER SEVER s.r.o.</v>
      </c>
      <c r="L142" s="32"/>
    </row>
    <row r="143" spans="2:12" s="1" customFormat="1" ht="15.2" customHeight="1" x14ac:dyDescent="0.2">
      <c r="B143" s="32"/>
      <c r="C143" s="27" t="s">
        <v>28</v>
      </c>
      <c r="F143" s="25" t="str">
        <f>IF(E20="","",E20)</f>
        <v>Vyplň údaj</v>
      </c>
      <c r="I143" s="27" t="s">
        <v>33</v>
      </c>
      <c r="J143" s="30" t="str">
        <f>E26</f>
        <v>Ecoten s.r.o.</v>
      </c>
      <c r="L143" s="32"/>
    </row>
    <row r="144" spans="2:12" s="1" customFormat="1" ht="10.35" customHeight="1" x14ac:dyDescent="0.2">
      <c r="B144" s="32"/>
      <c r="L144" s="32"/>
    </row>
    <row r="145" spans="2:65" s="10" customFormat="1" ht="29.25" customHeight="1" x14ac:dyDescent="0.2">
      <c r="B145" s="116"/>
      <c r="C145" s="117" t="s">
        <v>268</v>
      </c>
      <c r="D145" s="118" t="s">
        <v>61</v>
      </c>
      <c r="E145" s="118" t="s">
        <v>57</v>
      </c>
      <c r="F145" s="118" t="s">
        <v>58</v>
      </c>
      <c r="G145" s="118" t="s">
        <v>269</v>
      </c>
      <c r="H145" s="118" t="s">
        <v>270</v>
      </c>
      <c r="I145" s="118" t="s">
        <v>271</v>
      </c>
      <c r="J145" s="119" t="s">
        <v>232</v>
      </c>
      <c r="K145" s="120" t="s">
        <v>272</v>
      </c>
      <c r="L145" s="116"/>
      <c r="M145" s="59" t="s">
        <v>1</v>
      </c>
      <c r="N145" s="60" t="s">
        <v>40</v>
      </c>
      <c r="O145" s="60" t="s">
        <v>273</v>
      </c>
      <c r="P145" s="60" t="s">
        <v>274</v>
      </c>
      <c r="Q145" s="60" t="s">
        <v>275</v>
      </c>
      <c r="R145" s="60" t="s">
        <v>276</v>
      </c>
      <c r="S145" s="60" t="s">
        <v>277</v>
      </c>
      <c r="T145" s="61" t="s">
        <v>278</v>
      </c>
    </row>
    <row r="146" spans="2:65" s="1" customFormat="1" ht="22.9" customHeight="1" x14ac:dyDescent="0.25">
      <c r="B146" s="32"/>
      <c r="C146" s="64" t="s">
        <v>279</v>
      </c>
      <c r="J146" s="121">
        <f>BK146</f>
        <v>0</v>
      </c>
      <c r="L146" s="32"/>
      <c r="M146" s="62"/>
      <c r="N146" s="53"/>
      <c r="O146" s="53"/>
      <c r="P146" s="122">
        <f>P147+P535+P825</f>
        <v>0</v>
      </c>
      <c r="Q146" s="53"/>
      <c r="R146" s="122">
        <f>R147+R535+R825</f>
        <v>137.39786396999997</v>
      </c>
      <c r="S146" s="53"/>
      <c r="T146" s="123">
        <f>T147+T535+T825</f>
        <v>1001.05674937</v>
      </c>
      <c r="AT146" s="17" t="s">
        <v>75</v>
      </c>
      <c r="AU146" s="17" t="s">
        <v>234</v>
      </c>
      <c r="BK146" s="124">
        <f>BK147+BK535+BK825</f>
        <v>0</v>
      </c>
    </row>
    <row r="147" spans="2:65" s="11" customFormat="1" ht="25.9" customHeight="1" x14ac:dyDescent="0.2">
      <c r="B147" s="125"/>
      <c r="D147" s="126" t="s">
        <v>75</v>
      </c>
      <c r="E147" s="127" t="s">
        <v>280</v>
      </c>
      <c r="F147" s="127" t="s">
        <v>281</v>
      </c>
      <c r="I147" s="128"/>
      <c r="J147" s="129">
        <f>BK147</f>
        <v>0</v>
      </c>
      <c r="L147" s="125"/>
      <c r="M147" s="130"/>
      <c r="P147" s="131">
        <f>P148+P210+P490</f>
        <v>0</v>
      </c>
      <c r="R147" s="131">
        <f>R148+R210+R490</f>
        <v>137.39786396999997</v>
      </c>
      <c r="T147" s="132">
        <f>T148+T210+T490</f>
        <v>937.54395600000009</v>
      </c>
      <c r="AR147" s="126" t="s">
        <v>83</v>
      </c>
      <c r="AT147" s="133" t="s">
        <v>75</v>
      </c>
      <c r="AU147" s="133" t="s">
        <v>76</v>
      </c>
      <c r="AY147" s="126" t="s">
        <v>282</v>
      </c>
      <c r="BK147" s="134">
        <f>BK148+BK210+BK490</f>
        <v>0</v>
      </c>
    </row>
    <row r="148" spans="2:65" s="11" customFormat="1" ht="22.9" customHeight="1" x14ac:dyDescent="0.2">
      <c r="B148" s="125"/>
      <c r="D148" s="126" t="s">
        <v>75</v>
      </c>
      <c r="E148" s="135" t="s">
        <v>83</v>
      </c>
      <c r="F148" s="135" t="s">
        <v>283</v>
      </c>
      <c r="I148" s="128"/>
      <c r="J148" s="136">
        <f>BK148</f>
        <v>0</v>
      </c>
      <c r="L148" s="125"/>
      <c r="M148" s="130"/>
      <c r="P148" s="131">
        <f>SUM(P149:P209)</f>
        <v>0</v>
      </c>
      <c r="R148" s="131">
        <f>SUM(R149:R209)</f>
        <v>133.07875339999998</v>
      </c>
      <c r="T148" s="132">
        <f>SUM(T149:T209)</f>
        <v>0</v>
      </c>
      <c r="AR148" s="126" t="s">
        <v>83</v>
      </c>
      <c r="AT148" s="133" t="s">
        <v>75</v>
      </c>
      <c r="AU148" s="133" t="s">
        <v>83</v>
      </c>
      <c r="AY148" s="126" t="s">
        <v>282</v>
      </c>
      <c r="BK148" s="134">
        <f>SUM(BK149:BK209)</f>
        <v>0</v>
      </c>
    </row>
    <row r="149" spans="2:65" s="1" customFormat="1" ht="21.75" customHeight="1" x14ac:dyDescent="0.2">
      <c r="B149" s="32"/>
      <c r="C149" s="137" t="s">
        <v>83</v>
      </c>
      <c r="D149" s="137" t="s">
        <v>284</v>
      </c>
      <c r="E149" s="138" t="s">
        <v>7832</v>
      </c>
      <c r="F149" s="139" t="s">
        <v>7833</v>
      </c>
      <c r="G149" s="140" t="s">
        <v>287</v>
      </c>
      <c r="H149" s="141">
        <v>238.96100000000001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6.9999999999999999E-4</v>
      </c>
      <c r="R149" s="147">
        <f>Q149*H149</f>
        <v>0.1672727</v>
      </c>
      <c r="S149" s="147">
        <v>0</v>
      </c>
      <c r="T149" s="148">
        <f>S149*H149</f>
        <v>0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7834</v>
      </c>
    </row>
    <row r="150" spans="2:65" s="15" customFormat="1" x14ac:dyDescent="0.2">
      <c r="B150" s="173"/>
      <c r="D150" s="152" t="s">
        <v>290</v>
      </c>
      <c r="E150" s="174" t="s">
        <v>1</v>
      </c>
      <c r="F150" s="175" t="s">
        <v>7835</v>
      </c>
      <c r="H150" s="174" t="s">
        <v>1</v>
      </c>
      <c r="I150" s="176"/>
      <c r="L150" s="173"/>
      <c r="M150" s="177"/>
      <c r="T150" s="178"/>
      <c r="AT150" s="174" t="s">
        <v>290</v>
      </c>
      <c r="AU150" s="174" t="s">
        <v>85</v>
      </c>
      <c r="AV150" s="15" t="s">
        <v>83</v>
      </c>
      <c r="AW150" s="15" t="s">
        <v>32</v>
      </c>
      <c r="AX150" s="15" t="s">
        <v>76</v>
      </c>
      <c r="AY150" s="174" t="s">
        <v>282</v>
      </c>
    </row>
    <row r="151" spans="2:65" s="15" customFormat="1" x14ac:dyDescent="0.2">
      <c r="B151" s="173"/>
      <c r="D151" s="152" t="s">
        <v>290</v>
      </c>
      <c r="E151" s="174" t="s">
        <v>1</v>
      </c>
      <c r="F151" s="175" t="s">
        <v>7836</v>
      </c>
      <c r="H151" s="174" t="s">
        <v>1</v>
      </c>
      <c r="I151" s="176"/>
      <c r="L151" s="173"/>
      <c r="M151" s="177"/>
      <c r="T151" s="178"/>
      <c r="AT151" s="174" t="s">
        <v>290</v>
      </c>
      <c r="AU151" s="174" t="s">
        <v>85</v>
      </c>
      <c r="AV151" s="15" t="s">
        <v>83</v>
      </c>
      <c r="AW151" s="15" t="s">
        <v>32</v>
      </c>
      <c r="AX151" s="15" t="s">
        <v>76</v>
      </c>
      <c r="AY151" s="174" t="s">
        <v>282</v>
      </c>
    </row>
    <row r="152" spans="2:65" s="12" customFormat="1" x14ac:dyDescent="0.2">
      <c r="B152" s="151"/>
      <c r="D152" s="152" t="s">
        <v>290</v>
      </c>
      <c r="E152" s="153" t="s">
        <v>1</v>
      </c>
      <c r="F152" s="154" t="s">
        <v>7837</v>
      </c>
      <c r="H152" s="155">
        <v>61.97</v>
      </c>
      <c r="I152" s="156"/>
      <c r="L152" s="151"/>
      <c r="M152" s="157"/>
      <c r="T152" s="158"/>
      <c r="AT152" s="153" t="s">
        <v>290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282</v>
      </c>
    </row>
    <row r="153" spans="2:65" s="15" customFormat="1" x14ac:dyDescent="0.2">
      <c r="B153" s="173"/>
      <c r="D153" s="152" t="s">
        <v>290</v>
      </c>
      <c r="E153" s="174" t="s">
        <v>1</v>
      </c>
      <c r="F153" s="175" t="s">
        <v>7838</v>
      </c>
      <c r="H153" s="174" t="s">
        <v>1</v>
      </c>
      <c r="I153" s="176"/>
      <c r="L153" s="173"/>
      <c r="M153" s="177"/>
      <c r="T153" s="178"/>
      <c r="AT153" s="174" t="s">
        <v>290</v>
      </c>
      <c r="AU153" s="174" t="s">
        <v>85</v>
      </c>
      <c r="AV153" s="15" t="s">
        <v>83</v>
      </c>
      <c r="AW153" s="15" t="s">
        <v>32</v>
      </c>
      <c r="AX153" s="15" t="s">
        <v>76</v>
      </c>
      <c r="AY153" s="174" t="s">
        <v>282</v>
      </c>
    </row>
    <row r="154" spans="2:65" s="12" customFormat="1" x14ac:dyDescent="0.2">
      <c r="B154" s="151"/>
      <c r="D154" s="152" t="s">
        <v>290</v>
      </c>
      <c r="E154" s="153" t="s">
        <v>1</v>
      </c>
      <c r="F154" s="154" t="s">
        <v>7839</v>
      </c>
      <c r="H154" s="155">
        <v>41.182000000000002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282</v>
      </c>
    </row>
    <row r="155" spans="2:65" s="15" customFormat="1" x14ac:dyDescent="0.2">
      <c r="B155" s="173"/>
      <c r="D155" s="152" t="s">
        <v>290</v>
      </c>
      <c r="E155" s="174" t="s">
        <v>1</v>
      </c>
      <c r="F155" s="175" t="s">
        <v>7840</v>
      </c>
      <c r="H155" s="174" t="s">
        <v>1</v>
      </c>
      <c r="I155" s="176"/>
      <c r="L155" s="173"/>
      <c r="M155" s="177"/>
      <c r="T155" s="178"/>
      <c r="AT155" s="174" t="s">
        <v>290</v>
      </c>
      <c r="AU155" s="174" t="s">
        <v>85</v>
      </c>
      <c r="AV155" s="15" t="s">
        <v>83</v>
      </c>
      <c r="AW155" s="15" t="s">
        <v>32</v>
      </c>
      <c r="AX155" s="15" t="s">
        <v>76</v>
      </c>
      <c r="AY155" s="174" t="s">
        <v>282</v>
      </c>
    </row>
    <row r="156" spans="2:65" s="12" customFormat="1" x14ac:dyDescent="0.2">
      <c r="B156" s="151"/>
      <c r="D156" s="152" t="s">
        <v>290</v>
      </c>
      <c r="E156" s="153" t="s">
        <v>1</v>
      </c>
      <c r="F156" s="154" t="s">
        <v>7841</v>
      </c>
      <c r="H156" s="155">
        <v>65.775999999999996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282</v>
      </c>
    </row>
    <row r="157" spans="2:65" s="15" customFormat="1" x14ac:dyDescent="0.2">
      <c r="B157" s="173"/>
      <c r="D157" s="152" t="s">
        <v>290</v>
      </c>
      <c r="E157" s="174" t="s">
        <v>1</v>
      </c>
      <c r="F157" s="175" t="s">
        <v>7842</v>
      </c>
      <c r="H157" s="174" t="s">
        <v>1</v>
      </c>
      <c r="I157" s="176"/>
      <c r="L157" s="173"/>
      <c r="M157" s="177"/>
      <c r="T157" s="178"/>
      <c r="AT157" s="174" t="s">
        <v>290</v>
      </c>
      <c r="AU157" s="174" t="s">
        <v>85</v>
      </c>
      <c r="AV157" s="15" t="s">
        <v>83</v>
      </c>
      <c r="AW157" s="15" t="s">
        <v>32</v>
      </c>
      <c r="AX157" s="15" t="s">
        <v>76</v>
      </c>
      <c r="AY157" s="174" t="s">
        <v>282</v>
      </c>
    </row>
    <row r="158" spans="2:65" s="12" customFormat="1" x14ac:dyDescent="0.2">
      <c r="B158" s="151"/>
      <c r="D158" s="152" t="s">
        <v>290</v>
      </c>
      <c r="E158" s="153" t="s">
        <v>1</v>
      </c>
      <c r="F158" s="154" t="s">
        <v>7843</v>
      </c>
      <c r="H158" s="155">
        <v>70.033000000000001</v>
      </c>
      <c r="I158" s="156"/>
      <c r="L158" s="151"/>
      <c r="M158" s="157"/>
      <c r="T158" s="158"/>
      <c r="AT158" s="153" t="s">
        <v>290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282</v>
      </c>
    </row>
    <row r="159" spans="2:65" s="1" customFormat="1" ht="16.5" customHeight="1" x14ac:dyDescent="0.2">
      <c r="B159" s="32"/>
      <c r="C159" s="137" t="s">
        <v>85</v>
      </c>
      <c r="D159" s="137" t="s">
        <v>284</v>
      </c>
      <c r="E159" s="138" t="s">
        <v>7844</v>
      </c>
      <c r="F159" s="139" t="s">
        <v>7845</v>
      </c>
      <c r="G159" s="140" t="s">
        <v>287</v>
      </c>
      <c r="H159" s="141">
        <v>238.96100000000001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288</v>
      </c>
      <c r="AT159" s="149" t="s">
        <v>284</v>
      </c>
      <c r="AU159" s="149" t="s">
        <v>85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288</v>
      </c>
      <c r="BM159" s="149" t="s">
        <v>7846</v>
      </c>
    </row>
    <row r="160" spans="2:65" s="15" customFormat="1" x14ac:dyDescent="0.2">
      <c r="B160" s="173"/>
      <c r="D160" s="152" t="s">
        <v>290</v>
      </c>
      <c r="E160" s="174" t="s">
        <v>1</v>
      </c>
      <c r="F160" s="175" t="s">
        <v>7847</v>
      </c>
      <c r="H160" s="174" t="s">
        <v>1</v>
      </c>
      <c r="I160" s="176"/>
      <c r="L160" s="173"/>
      <c r="M160" s="177"/>
      <c r="T160" s="178"/>
      <c r="AT160" s="174" t="s">
        <v>290</v>
      </c>
      <c r="AU160" s="174" t="s">
        <v>85</v>
      </c>
      <c r="AV160" s="15" t="s">
        <v>83</v>
      </c>
      <c r="AW160" s="15" t="s">
        <v>32</v>
      </c>
      <c r="AX160" s="15" t="s">
        <v>76</v>
      </c>
      <c r="AY160" s="174" t="s">
        <v>282</v>
      </c>
    </row>
    <row r="161" spans="2:65" s="12" customFormat="1" x14ac:dyDescent="0.2">
      <c r="B161" s="151"/>
      <c r="D161" s="152" t="s">
        <v>290</v>
      </c>
      <c r="E161" s="153" t="s">
        <v>1</v>
      </c>
      <c r="F161" s="154" t="s">
        <v>7848</v>
      </c>
      <c r="H161" s="155">
        <v>238.96100000000001</v>
      </c>
      <c r="I161" s="156"/>
      <c r="L161" s="151"/>
      <c r="M161" s="157"/>
      <c r="T161" s="158"/>
      <c r="AT161" s="153" t="s">
        <v>290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282</v>
      </c>
    </row>
    <row r="162" spans="2:65" s="1" customFormat="1" ht="21.75" customHeight="1" x14ac:dyDescent="0.2">
      <c r="B162" s="32"/>
      <c r="C162" s="137" t="s">
        <v>105</v>
      </c>
      <c r="D162" s="137" t="s">
        <v>284</v>
      </c>
      <c r="E162" s="138" t="s">
        <v>7849</v>
      </c>
      <c r="F162" s="139" t="s">
        <v>7850</v>
      </c>
      <c r="G162" s="140" t="s">
        <v>295</v>
      </c>
      <c r="H162" s="141">
        <v>551.04499999999996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41</v>
      </c>
      <c r="P162" s="147">
        <f>O162*H162</f>
        <v>0</v>
      </c>
      <c r="Q162" s="147">
        <v>4.6000000000000001E-4</v>
      </c>
      <c r="R162" s="147">
        <f>Q162*H162</f>
        <v>0.2534807</v>
      </c>
      <c r="S162" s="147">
        <v>0</v>
      </c>
      <c r="T162" s="148">
        <f>S162*H162</f>
        <v>0</v>
      </c>
      <c r="AR162" s="149" t="s">
        <v>288</v>
      </c>
      <c r="AT162" s="149" t="s">
        <v>284</v>
      </c>
      <c r="AU162" s="149" t="s">
        <v>85</v>
      </c>
      <c r="AY162" s="17" t="s">
        <v>282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288</v>
      </c>
      <c r="BM162" s="149" t="s">
        <v>7851</v>
      </c>
    </row>
    <row r="163" spans="2:65" s="15" customFormat="1" x14ac:dyDescent="0.2">
      <c r="B163" s="173"/>
      <c r="D163" s="152" t="s">
        <v>290</v>
      </c>
      <c r="E163" s="174" t="s">
        <v>1</v>
      </c>
      <c r="F163" s="175" t="s">
        <v>7852</v>
      </c>
      <c r="H163" s="174" t="s">
        <v>1</v>
      </c>
      <c r="I163" s="176"/>
      <c r="L163" s="173"/>
      <c r="M163" s="177"/>
      <c r="T163" s="178"/>
      <c r="AT163" s="174" t="s">
        <v>290</v>
      </c>
      <c r="AU163" s="174" t="s">
        <v>85</v>
      </c>
      <c r="AV163" s="15" t="s">
        <v>83</v>
      </c>
      <c r="AW163" s="15" t="s">
        <v>32</v>
      </c>
      <c r="AX163" s="15" t="s">
        <v>76</v>
      </c>
      <c r="AY163" s="174" t="s">
        <v>282</v>
      </c>
    </row>
    <row r="164" spans="2:65" s="15" customFormat="1" x14ac:dyDescent="0.2">
      <c r="B164" s="173"/>
      <c r="D164" s="152" t="s">
        <v>290</v>
      </c>
      <c r="E164" s="174" t="s">
        <v>1</v>
      </c>
      <c r="F164" s="175" t="s">
        <v>7853</v>
      </c>
      <c r="H164" s="174" t="s">
        <v>1</v>
      </c>
      <c r="I164" s="176"/>
      <c r="L164" s="173"/>
      <c r="M164" s="177"/>
      <c r="T164" s="178"/>
      <c r="AT164" s="174" t="s">
        <v>290</v>
      </c>
      <c r="AU164" s="174" t="s">
        <v>85</v>
      </c>
      <c r="AV164" s="15" t="s">
        <v>83</v>
      </c>
      <c r="AW164" s="15" t="s">
        <v>32</v>
      </c>
      <c r="AX164" s="15" t="s">
        <v>76</v>
      </c>
      <c r="AY164" s="174" t="s">
        <v>282</v>
      </c>
    </row>
    <row r="165" spans="2:65" s="12" customFormat="1" x14ac:dyDescent="0.2">
      <c r="B165" s="151"/>
      <c r="D165" s="152" t="s">
        <v>290</v>
      </c>
      <c r="E165" s="153" t="s">
        <v>1</v>
      </c>
      <c r="F165" s="154" t="s">
        <v>7854</v>
      </c>
      <c r="H165" s="155">
        <v>136.65600000000001</v>
      </c>
      <c r="I165" s="156"/>
      <c r="L165" s="151"/>
      <c r="M165" s="157"/>
      <c r="T165" s="158"/>
      <c r="AT165" s="153" t="s">
        <v>290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282</v>
      </c>
    </row>
    <row r="166" spans="2:65" s="15" customFormat="1" x14ac:dyDescent="0.2">
      <c r="B166" s="173"/>
      <c r="D166" s="152" t="s">
        <v>290</v>
      </c>
      <c r="E166" s="174" t="s">
        <v>1</v>
      </c>
      <c r="F166" s="175" t="s">
        <v>7855</v>
      </c>
      <c r="H166" s="174" t="s">
        <v>1</v>
      </c>
      <c r="I166" s="176"/>
      <c r="L166" s="173"/>
      <c r="M166" s="177"/>
      <c r="T166" s="178"/>
      <c r="AT166" s="174" t="s">
        <v>290</v>
      </c>
      <c r="AU166" s="174" t="s">
        <v>85</v>
      </c>
      <c r="AV166" s="15" t="s">
        <v>83</v>
      </c>
      <c r="AW166" s="15" t="s">
        <v>32</v>
      </c>
      <c r="AX166" s="15" t="s">
        <v>76</v>
      </c>
      <c r="AY166" s="174" t="s">
        <v>282</v>
      </c>
    </row>
    <row r="167" spans="2:65" s="12" customFormat="1" x14ac:dyDescent="0.2">
      <c r="B167" s="151"/>
      <c r="D167" s="152" t="s">
        <v>290</v>
      </c>
      <c r="E167" s="153" t="s">
        <v>1</v>
      </c>
      <c r="F167" s="154" t="s">
        <v>7856</v>
      </c>
      <c r="H167" s="155">
        <v>91.090999999999994</v>
      </c>
      <c r="I167" s="156"/>
      <c r="L167" s="151"/>
      <c r="M167" s="157"/>
      <c r="T167" s="158"/>
      <c r="AT167" s="153" t="s">
        <v>290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282</v>
      </c>
    </row>
    <row r="168" spans="2:65" s="15" customFormat="1" x14ac:dyDescent="0.2">
      <c r="B168" s="173"/>
      <c r="D168" s="152" t="s">
        <v>290</v>
      </c>
      <c r="E168" s="174" t="s">
        <v>1</v>
      </c>
      <c r="F168" s="175" t="s">
        <v>7857</v>
      </c>
      <c r="H168" s="174" t="s">
        <v>1</v>
      </c>
      <c r="I168" s="176"/>
      <c r="L168" s="173"/>
      <c r="M168" s="177"/>
      <c r="T168" s="178"/>
      <c r="AT168" s="174" t="s">
        <v>290</v>
      </c>
      <c r="AU168" s="174" t="s">
        <v>85</v>
      </c>
      <c r="AV168" s="15" t="s">
        <v>83</v>
      </c>
      <c r="AW168" s="15" t="s">
        <v>32</v>
      </c>
      <c r="AX168" s="15" t="s">
        <v>76</v>
      </c>
      <c r="AY168" s="174" t="s">
        <v>282</v>
      </c>
    </row>
    <row r="169" spans="2:65" s="12" customFormat="1" x14ac:dyDescent="0.2">
      <c r="B169" s="151"/>
      <c r="D169" s="152" t="s">
        <v>290</v>
      </c>
      <c r="E169" s="153" t="s">
        <v>1</v>
      </c>
      <c r="F169" s="154" t="s">
        <v>7858</v>
      </c>
      <c r="H169" s="155">
        <v>197.76</v>
      </c>
      <c r="I169" s="156"/>
      <c r="L169" s="151"/>
      <c r="M169" s="157"/>
      <c r="T169" s="158"/>
      <c r="AT169" s="153" t="s">
        <v>290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282</v>
      </c>
    </row>
    <row r="170" spans="2:65" s="15" customFormat="1" x14ac:dyDescent="0.2">
      <c r="B170" s="173"/>
      <c r="D170" s="152" t="s">
        <v>290</v>
      </c>
      <c r="E170" s="174" t="s">
        <v>1</v>
      </c>
      <c r="F170" s="175" t="s">
        <v>7859</v>
      </c>
      <c r="H170" s="174" t="s">
        <v>1</v>
      </c>
      <c r="I170" s="176"/>
      <c r="L170" s="173"/>
      <c r="M170" s="177"/>
      <c r="T170" s="178"/>
      <c r="AT170" s="174" t="s">
        <v>290</v>
      </c>
      <c r="AU170" s="174" t="s">
        <v>85</v>
      </c>
      <c r="AV170" s="15" t="s">
        <v>83</v>
      </c>
      <c r="AW170" s="15" t="s">
        <v>32</v>
      </c>
      <c r="AX170" s="15" t="s">
        <v>76</v>
      </c>
      <c r="AY170" s="174" t="s">
        <v>282</v>
      </c>
    </row>
    <row r="171" spans="2:65" s="12" customFormat="1" x14ac:dyDescent="0.2">
      <c r="B171" s="151"/>
      <c r="D171" s="152" t="s">
        <v>290</v>
      </c>
      <c r="E171" s="153" t="s">
        <v>1</v>
      </c>
      <c r="F171" s="154" t="s">
        <v>7860</v>
      </c>
      <c r="H171" s="155">
        <v>125.538</v>
      </c>
      <c r="I171" s="156"/>
      <c r="L171" s="151"/>
      <c r="M171" s="157"/>
      <c r="T171" s="158"/>
      <c r="AT171" s="153" t="s">
        <v>290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282</v>
      </c>
    </row>
    <row r="172" spans="2:65" s="1" customFormat="1" ht="24.2" customHeight="1" x14ac:dyDescent="0.2">
      <c r="B172" s="32"/>
      <c r="C172" s="137" t="s">
        <v>288</v>
      </c>
      <c r="D172" s="137" t="s">
        <v>284</v>
      </c>
      <c r="E172" s="138" t="s">
        <v>7861</v>
      </c>
      <c r="F172" s="139" t="s">
        <v>7862</v>
      </c>
      <c r="G172" s="140" t="s">
        <v>295</v>
      </c>
      <c r="H172" s="141">
        <v>551.04499999999996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288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288</v>
      </c>
      <c r="BM172" s="149" t="s">
        <v>7863</v>
      </c>
    </row>
    <row r="173" spans="2:65" s="15" customFormat="1" x14ac:dyDescent="0.2">
      <c r="B173" s="173"/>
      <c r="D173" s="152" t="s">
        <v>290</v>
      </c>
      <c r="E173" s="174" t="s">
        <v>1</v>
      </c>
      <c r="F173" s="175" t="s">
        <v>7864</v>
      </c>
      <c r="H173" s="174" t="s">
        <v>1</v>
      </c>
      <c r="I173" s="176"/>
      <c r="L173" s="173"/>
      <c r="M173" s="177"/>
      <c r="T173" s="178"/>
      <c r="AT173" s="174" t="s">
        <v>290</v>
      </c>
      <c r="AU173" s="174" t="s">
        <v>85</v>
      </c>
      <c r="AV173" s="15" t="s">
        <v>83</v>
      </c>
      <c r="AW173" s="15" t="s">
        <v>32</v>
      </c>
      <c r="AX173" s="15" t="s">
        <v>76</v>
      </c>
      <c r="AY173" s="174" t="s">
        <v>282</v>
      </c>
    </row>
    <row r="174" spans="2:65" s="12" customFormat="1" x14ac:dyDescent="0.2">
      <c r="B174" s="151"/>
      <c r="D174" s="152" t="s">
        <v>290</v>
      </c>
      <c r="E174" s="153" t="s">
        <v>1</v>
      </c>
      <c r="F174" s="154" t="s">
        <v>7865</v>
      </c>
      <c r="H174" s="155">
        <v>551.04499999999996</v>
      </c>
      <c r="I174" s="156"/>
      <c r="L174" s="151"/>
      <c r="M174" s="157"/>
      <c r="T174" s="158"/>
      <c r="AT174" s="153" t="s">
        <v>290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282</v>
      </c>
    </row>
    <row r="175" spans="2:65" s="1" customFormat="1" ht="24.2" customHeight="1" x14ac:dyDescent="0.2">
      <c r="B175" s="32"/>
      <c r="C175" s="137" t="s">
        <v>330</v>
      </c>
      <c r="D175" s="137" t="s">
        <v>284</v>
      </c>
      <c r="E175" s="138" t="s">
        <v>7866</v>
      </c>
      <c r="F175" s="139" t="s">
        <v>6446</v>
      </c>
      <c r="G175" s="140" t="s">
        <v>295</v>
      </c>
      <c r="H175" s="141">
        <v>640.38900000000001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288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288</v>
      </c>
      <c r="BM175" s="149" t="s">
        <v>7867</v>
      </c>
    </row>
    <row r="176" spans="2:65" s="15" customFormat="1" x14ac:dyDescent="0.2">
      <c r="B176" s="173"/>
      <c r="D176" s="152" t="s">
        <v>290</v>
      </c>
      <c r="E176" s="174" t="s">
        <v>1</v>
      </c>
      <c r="F176" s="175" t="s">
        <v>7868</v>
      </c>
      <c r="H176" s="174" t="s">
        <v>1</v>
      </c>
      <c r="I176" s="176"/>
      <c r="L176" s="173"/>
      <c r="M176" s="177"/>
      <c r="T176" s="178"/>
      <c r="AT176" s="174" t="s">
        <v>290</v>
      </c>
      <c r="AU176" s="174" t="s">
        <v>85</v>
      </c>
      <c r="AV176" s="15" t="s">
        <v>83</v>
      </c>
      <c r="AW176" s="15" t="s">
        <v>32</v>
      </c>
      <c r="AX176" s="15" t="s">
        <v>76</v>
      </c>
      <c r="AY176" s="174" t="s">
        <v>282</v>
      </c>
    </row>
    <row r="177" spans="2:51" s="15" customFormat="1" x14ac:dyDescent="0.2">
      <c r="B177" s="173"/>
      <c r="D177" s="152" t="s">
        <v>290</v>
      </c>
      <c r="E177" s="174" t="s">
        <v>1</v>
      </c>
      <c r="F177" s="175" t="s">
        <v>7869</v>
      </c>
      <c r="H177" s="174" t="s">
        <v>1</v>
      </c>
      <c r="I177" s="176"/>
      <c r="L177" s="173"/>
      <c r="M177" s="177"/>
      <c r="T177" s="178"/>
      <c r="AT177" s="174" t="s">
        <v>290</v>
      </c>
      <c r="AU177" s="174" t="s">
        <v>85</v>
      </c>
      <c r="AV177" s="15" t="s">
        <v>83</v>
      </c>
      <c r="AW177" s="15" t="s">
        <v>32</v>
      </c>
      <c r="AX177" s="15" t="s">
        <v>76</v>
      </c>
      <c r="AY177" s="174" t="s">
        <v>282</v>
      </c>
    </row>
    <row r="178" spans="2:51" s="12" customFormat="1" x14ac:dyDescent="0.2">
      <c r="B178" s="151"/>
      <c r="D178" s="152" t="s">
        <v>290</v>
      </c>
      <c r="E178" s="153" t="s">
        <v>1</v>
      </c>
      <c r="F178" s="154" t="s">
        <v>7870</v>
      </c>
      <c r="H178" s="155">
        <v>176.82300000000001</v>
      </c>
      <c r="I178" s="156"/>
      <c r="L178" s="151"/>
      <c r="M178" s="157"/>
      <c r="T178" s="158"/>
      <c r="AT178" s="153" t="s">
        <v>290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282</v>
      </c>
    </row>
    <row r="179" spans="2:51" s="15" customFormat="1" x14ac:dyDescent="0.2">
      <c r="B179" s="173"/>
      <c r="D179" s="152" t="s">
        <v>290</v>
      </c>
      <c r="E179" s="174" t="s">
        <v>1</v>
      </c>
      <c r="F179" s="175" t="s">
        <v>7871</v>
      </c>
      <c r="H179" s="174" t="s">
        <v>1</v>
      </c>
      <c r="I179" s="176"/>
      <c r="L179" s="173"/>
      <c r="M179" s="177"/>
      <c r="T179" s="178"/>
      <c r="AT179" s="174" t="s">
        <v>290</v>
      </c>
      <c r="AU179" s="174" t="s">
        <v>85</v>
      </c>
      <c r="AV179" s="15" t="s">
        <v>83</v>
      </c>
      <c r="AW179" s="15" t="s">
        <v>32</v>
      </c>
      <c r="AX179" s="15" t="s">
        <v>76</v>
      </c>
      <c r="AY179" s="174" t="s">
        <v>282</v>
      </c>
    </row>
    <row r="180" spans="2:51" s="12" customFormat="1" x14ac:dyDescent="0.2">
      <c r="B180" s="151"/>
      <c r="D180" s="152" t="s">
        <v>290</v>
      </c>
      <c r="E180" s="153" t="s">
        <v>1</v>
      </c>
      <c r="F180" s="154" t="s">
        <v>7872</v>
      </c>
      <c r="H180" s="155">
        <v>52.444000000000003</v>
      </c>
      <c r="I180" s="156"/>
      <c r="L180" s="151"/>
      <c r="M180" s="157"/>
      <c r="T180" s="158"/>
      <c r="AT180" s="153" t="s">
        <v>290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282</v>
      </c>
    </row>
    <row r="181" spans="2:51" s="15" customFormat="1" x14ac:dyDescent="0.2">
      <c r="B181" s="173"/>
      <c r="D181" s="152" t="s">
        <v>290</v>
      </c>
      <c r="E181" s="174" t="s">
        <v>1</v>
      </c>
      <c r="F181" s="175" t="s">
        <v>7873</v>
      </c>
      <c r="H181" s="174" t="s">
        <v>1</v>
      </c>
      <c r="I181" s="176"/>
      <c r="L181" s="173"/>
      <c r="M181" s="177"/>
      <c r="T181" s="178"/>
      <c r="AT181" s="174" t="s">
        <v>290</v>
      </c>
      <c r="AU181" s="174" t="s">
        <v>85</v>
      </c>
      <c r="AV181" s="15" t="s">
        <v>83</v>
      </c>
      <c r="AW181" s="15" t="s">
        <v>32</v>
      </c>
      <c r="AX181" s="15" t="s">
        <v>76</v>
      </c>
      <c r="AY181" s="174" t="s">
        <v>282</v>
      </c>
    </row>
    <row r="182" spans="2:51" s="12" customFormat="1" x14ac:dyDescent="0.2">
      <c r="B182" s="151"/>
      <c r="D182" s="152" t="s">
        <v>290</v>
      </c>
      <c r="E182" s="153" t="s">
        <v>1</v>
      </c>
      <c r="F182" s="154" t="s">
        <v>7874</v>
      </c>
      <c r="H182" s="155">
        <v>20.719000000000001</v>
      </c>
      <c r="I182" s="156"/>
      <c r="L182" s="151"/>
      <c r="M182" s="157"/>
      <c r="T182" s="158"/>
      <c r="AT182" s="153" t="s">
        <v>290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282</v>
      </c>
    </row>
    <row r="183" spans="2:51" s="15" customFormat="1" x14ac:dyDescent="0.2">
      <c r="B183" s="173"/>
      <c r="D183" s="152" t="s">
        <v>290</v>
      </c>
      <c r="E183" s="174" t="s">
        <v>1</v>
      </c>
      <c r="F183" s="175" t="s">
        <v>7875</v>
      </c>
      <c r="H183" s="174" t="s">
        <v>1</v>
      </c>
      <c r="I183" s="176"/>
      <c r="L183" s="173"/>
      <c r="M183" s="177"/>
      <c r="T183" s="178"/>
      <c r="AT183" s="174" t="s">
        <v>290</v>
      </c>
      <c r="AU183" s="174" t="s">
        <v>85</v>
      </c>
      <c r="AV183" s="15" t="s">
        <v>83</v>
      </c>
      <c r="AW183" s="15" t="s">
        <v>32</v>
      </c>
      <c r="AX183" s="15" t="s">
        <v>76</v>
      </c>
      <c r="AY183" s="174" t="s">
        <v>282</v>
      </c>
    </row>
    <row r="184" spans="2:51" s="12" customFormat="1" x14ac:dyDescent="0.2">
      <c r="B184" s="151"/>
      <c r="D184" s="152" t="s">
        <v>290</v>
      </c>
      <c r="E184" s="153" t="s">
        <v>1</v>
      </c>
      <c r="F184" s="154" t="s">
        <v>7876</v>
      </c>
      <c r="H184" s="155">
        <v>167.137</v>
      </c>
      <c r="I184" s="156"/>
      <c r="L184" s="151"/>
      <c r="M184" s="157"/>
      <c r="T184" s="158"/>
      <c r="AT184" s="153" t="s">
        <v>290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282</v>
      </c>
    </row>
    <row r="185" spans="2:51" s="15" customFormat="1" x14ac:dyDescent="0.2">
      <c r="B185" s="173"/>
      <c r="D185" s="152" t="s">
        <v>290</v>
      </c>
      <c r="E185" s="174" t="s">
        <v>1</v>
      </c>
      <c r="F185" s="175" t="s">
        <v>7877</v>
      </c>
      <c r="H185" s="174" t="s">
        <v>1</v>
      </c>
      <c r="I185" s="176"/>
      <c r="L185" s="173"/>
      <c r="M185" s="177"/>
      <c r="T185" s="178"/>
      <c r="AT185" s="174" t="s">
        <v>290</v>
      </c>
      <c r="AU185" s="174" t="s">
        <v>85</v>
      </c>
      <c r="AV185" s="15" t="s">
        <v>83</v>
      </c>
      <c r="AW185" s="15" t="s">
        <v>32</v>
      </c>
      <c r="AX185" s="15" t="s">
        <v>76</v>
      </c>
      <c r="AY185" s="174" t="s">
        <v>282</v>
      </c>
    </row>
    <row r="186" spans="2:51" s="12" customFormat="1" x14ac:dyDescent="0.2">
      <c r="B186" s="151"/>
      <c r="D186" s="152" t="s">
        <v>290</v>
      </c>
      <c r="E186" s="153" t="s">
        <v>1</v>
      </c>
      <c r="F186" s="154" t="s">
        <v>7878</v>
      </c>
      <c r="H186" s="155">
        <v>2.7010000000000001</v>
      </c>
      <c r="I186" s="156"/>
      <c r="L186" s="151"/>
      <c r="M186" s="157"/>
      <c r="T186" s="158"/>
      <c r="AT186" s="153" t="s">
        <v>290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282</v>
      </c>
    </row>
    <row r="187" spans="2:51" s="15" customFormat="1" x14ac:dyDescent="0.2">
      <c r="B187" s="173"/>
      <c r="D187" s="152" t="s">
        <v>290</v>
      </c>
      <c r="E187" s="174" t="s">
        <v>1</v>
      </c>
      <c r="F187" s="175" t="s">
        <v>7879</v>
      </c>
      <c r="H187" s="174" t="s">
        <v>1</v>
      </c>
      <c r="I187" s="176"/>
      <c r="L187" s="173"/>
      <c r="M187" s="177"/>
      <c r="T187" s="178"/>
      <c r="AT187" s="174" t="s">
        <v>290</v>
      </c>
      <c r="AU187" s="174" t="s">
        <v>85</v>
      </c>
      <c r="AV187" s="15" t="s">
        <v>83</v>
      </c>
      <c r="AW187" s="15" t="s">
        <v>32</v>
      </c>
      <c r="AX187" s="15" t="s">
        <v>76</v>
      </c>
      <c r="AY187" s="174" t="s">
        <v>282</v>
      </c>
    </row>
    <row r="188" spans="2:51" s="15" customFormat="1" x14ac:dyDescent="0.2">
      <c r="B188" s="173"/>
      <c r="D188" s="152" t="s">
        <v>290</v>
      </c>
      <c r="E188" s="174" t="s">
        <v>1</v>
      </c>
      <c r="F188" s="175" t="s">
        <v>7880</v>
      </c>
      <c r="H188" s="174" t="s">
        <v>1</v>
      </c>
      <c r="I188" s="176"/>
      <c r="L188" s="173"/>
      <c r="M188" s="177"/>
      <c r="T188" s="178"/>
      <c r="AT188" s="174" t="s">
        <v>290</v>
      </c>
      <c r="AU188" s="174" t="s">
        <v>85</v>
      </c>
      <c r="AV188" s="15" t="s">
        <v>83</v>
      </c>
      <c r="AW188" s="15" t="s">
        <v>32</v>
      </c>
      <c r="AX188" s="15" t="s">
        <v>76</v>
      </c>
      <c r="AY188" s="174" t="s">
        <v>282</v>
      </c>
    </row>
    <row r="189" spans="2:51" s="12" customFormat="1" x14ac:dyDescent="0.2">
      <c r="B189" s="151"/>
      <c r="D189" s="152" t="s">
        <v>290</v>
      </c>
      <c r="E189" s="153" t="s">
        <v>1</v>
      </c>
      <c r="F189" s="154" t="s">
        <v>7881</v>
      </c>
      <c r="H189" s="155">
        <v>11.592000000000001</v>
      </c>
      <c r="I189" s="156"/>
      <c r="L189" s="151"/>
      <c r="M189" s="157"/>
      <c r="T189" s="158"/>
      <c r="AT189" s="153" t="s">
        <v>290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282</v>
      </c>
    </row>
    <row r="190" spans="2:51" s="15" customFormat="1" x14ac:dyDescent="0.2">
      <c r="B190" s="173"/>
      <c r="D190" s="152" t="s">
        <v>290</v>
      </c>
      <c r="E190" s="174" t="s">
        <v>1</v>
      </c>
      <c r="F190" s="175" t="s">
        <v>7882</v>
      </c>
      <c r="H190" s="174" t="s">
        <v>1</v>
      </c>
      <c r="I190" s="176"/>
      <c r="L190" s="173"/>
      <c r="M190" s="177"/>
      <c r="T190" s="178"/>
      <c r="AT190" s="174" t="s">
        <v>290</v>
      </c>
      <c r="AU190" s="174" t="s">
        <v>85</v>
      </c>
      <c r="AV190" s="15" t="s">
        <v>83</v>
      </c>
      <c r="AW190" s="15" t="s">
        <v>32</v>
      </c>
      <c r="AX190" s="15" t="s">
        <v>76</v>
      </c>
      <c r="AY190" s="174" t="s">
        <v>282</v>
      </c>
    </row>
    <row r="191" spans="2:51" s="12" customFormat="1" x14ac:dyDescent="0.2">
      <c r="B191" s="151"/>
      <c r="D191" s="152" t="s">
        <v>290</v>
      </c>
      <c r="E191" s="153" t="s">
        <v>1</v>
      </c>
      <c r="F191" s="154" t="s">
        <v>7883</v>
      </c>
      <c r="H191" s="155">
        <v>14.407999999999999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282</v>
      </c>
    </row>
    <row r="192" spans="2:51" s="15" customFormat="1" x14ac:dyDescent="0.2">
      <c r="B192" s="173"/>
      <c r="D192" s="152" t="s">
        <v>290</v>
      </c>
      <c r="E192" s="174" t="s">
        <v>1</v>
      </c>
      <c r="F192" s="175" t="s">
        <v>7884</v>
      </c>
      <c r="H192" s="174" t="s">
        <v>1</v>
      </c>
      <c r="I192" s="176"/>
      <c r="L192" s="173"/>
      <c r="M192" s="177"/>
      <c r="T192" s="178"/>
      <c r="AT192" s="174" t="s">
        <v>290</v>
      </c>
      <c r="AU192" s="174" t="s">
        <v>85</v>
      </c>
      <c r="AV192" s="15" t="s">
        <v>83</v>
      </c>
      <c r="AW192" s="15" t="s">
        <v>32</v>
      </c>
      <c r="AX192" s="15" t="s">
        <v>76</v>
      </c>
      <c r="AY192" s="174" t="s">
        <v>282</v>
      </c>
    </row>
    <row r="193" spans="2:65" s="15" customFormat="1" x14ac:dyDescent="0.2">
      <c r="B193" s="173"/>
      <c r="D193" s="152" t="s">
        <v>290</v>
      </c>
      <c r="E193" s="174" t="s">
        <v>1</v>
      </c>
      <c r="F193" s="175" t="s">
        <v>7885</v>
      </c>
      <c r="H193" s="174" t="s">
        <v>1</v>
      </c>
      <c r="I193" s="176"/>
      <c r="L193" s="173"/>
      <c r="M193" s="177"/>
      <c r="T193" s="178"/>
      <c r="AT193" s="174" t="s">
        <v>290</v>
      </c>
      <c r="AU193" s="174" t="s">
        <v>85</v>
      </c>
      <c r="AV193" s="15" t="s">
        <v>83</v>
      </c>
      <c r="AW193" s="15" t="s">
        <v>32</v>
      </c>
      <c r="AX193" s="15" t="s">
        <v>76</v>
      </c>
      <c r="AY193" s="174" t="s">
        <v>282</v>
      </c>
    </row>
    <row r="194" spans="2:65" s="12" customFormat="1" x14ac:dyDescent="0.2">
      <c r="B194" s="151"/>
      <c r="D194" s="152" t="s">
        <v>290</v>
      </c>
      <c r="E194" s="153" t="s">
        <v>1</v>
      </c>
      <c r="F194" s="154" t="s">
        <v>7886</v>
      </c>
      <c r="H194" s="155">
        <v>73.2</v>
      </c>
      <c r="I194" s="156"/>
      <c r="L194" s="151"/>
      <c r="M194" s="157"/>
      <c r="T194" s="158"/>
      <c r="AT194" s="153" t="s">
        <v>290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282</v>
      </c>
    </row>
    <row r="195" spans="2:65" s="15" customFormat="1" x14ac:dyDescent="0.2">
      <c r="B195" s="173"/>
      <c r="D195" s="152" t="s">
        <v>290</v>
      </c>
      <c r="E195" s="174" t="s">
        <v>1</v>
      </c>
      <c r="F195" s="175" t="s">
        <v>7887</v>
      </c>
      <c r="H195" s="174" t="s">
        <v>1</v>
      </c>
      <c r="I195" s="176"/>
      <c r="L195" s="173"/>
      <c r="M195" s="177"/>
      <c r="T195" s="178"/>
      <c r="AT195" s="174" t="s">
        <v>290</v>
      </c>
      <c r="AU195" s="174" t="s">
        <v>85</v>
      </c>
      <c r="AV195" s="15" t="s">
        <v>83</v>
      </c>
      <c r="AW195" s="15" t="s">
        <v>32</v>
      </c>
      <c r="AX195" s="15" t="s">
        <v>76</v>
      </c>
      <c r="AY195" s="174" t="s">
        <v>282</v>
      </c>
    </row>
    <row r="196" spans="2:65" s="12" customFormat="1" x14ac:dyDescent="0.2">
      <c r="B196" s="151"/>
      <c r="D196" s="152" t="s">
        <v>290</v>
      </c>
      <c r="E196" s="153" t="s">
        <v>1</v>
      </c>
      <c r="F196" s="154" t="s">
        <v>7888</v>
      </c>
      <c r="H196" s="155">
        <v>26.204000000000001</v>
      </c>
      <c r="I196" s="156"/>
      <c r="L196" s="151"/>
      <c r="M196" s="157"/>
      <c r="T196" s="158"/>
      <c r="AT196" s="153" t="s">
        <v>290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282</v>
      </c>
    </row>
    <row r="197" spans="2:65" s="15" customFormat="1" x14ac:dyDescent="0.2">
      <c r="B197" s="173"/>
      <c r="D197" s="152" t="s">
        <v>290</v>
      </c>
      <c r="E197" s="174" t="s">
        <v>1</v>
      </c>
      <c r="F197" s="175" t="s">
        <v>7889</v>
      </c>
      <c r="H197" s="174" t="s">
        <v>1</v>
      </c>
      <c r="I197" s="176"/>
      <c r="L197" s="173"/>
      <c r="M197" s="177"/>
      <c r="T197" s="178"/>
      <c r="AT197" s="174" t="s">
        <v>290</v>
      </c>
      <c r="AU197" s="174" t="s">
        <v>85</v>
      </c>
      <c r="AV197" s="15" t="s">
        <v>83</v>
      </c>
      <c r="AW197" s="15" t="s">
        <v>32</v>
      </c>
      <c r="AX197" s="15" t="s">
        <v>76</v>
      </c>
      <c r="AY197" s="174" t="s">
        <v>282</v>
      </c>
    </row>
    <row r="198" spans="2:65" s="12" customFormat="1" x14ac:dyDescent="0.2">
      <c r="B198" s="151"/>
      <c r="D198" s="152" t="s">
        <v>290</v>
      </c>
      <c r="E198" s="153" t="s">
        <v>1</v>
      </c>
      <c r="F198" s="154" t="s">
        <v>7890</v>
      </c>
      <c r="H198" s="155">
        <v>0.40500000000000003</v>
      </c>
      <c r="I198" s="156"/>
      <c r="L198" s="151"/>
      <c r="M198" s="157"/>
      <c r="T198" s="158"/>
      <c r="AT198" s="153" t="s">
        <v>290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282</v>
      </c>
    </row>
    <row r="199" spans="2:65" s="15" customFormat="1" x14ac:dyDescent="0.2">
      <c r="B199" s="173"/>
      <c r="D199" s="152" t="s">
        <v>290</v>
      </c>
      <c r="E199" s="174" t="s">
        <v>1</v>
      </c>
      <c r="F199" s="175" t="s">
        <v>7891</v>
      </c>
      <c r="H199" s="174" t="s">
        <v>1</v>
      </c>
      <c r="I199" s="176"/>
      <c r="L199" s="173"/>
      <c r="M199" s="177"/>
      <c r="T199" s="178"/>
      <c r="AT199" s="174" t="s">
        <v>290</v>
      </c>
      <c r="AU199" s="174" t="s">
        <v>85</v>
      </c>
      <c r="AV199" s="15" t="s">
        <v>83</v>
      </c>
      <c r="AW199" s="15" t="s">
        <v>32</v>
      </c>
      <c r="AX199" s="15" t="s">
        <v>76</v>
      </c>
      <c r="AY199" s="174" t="s">
        <v>282</v>
      </c>
    </row>
    <row r="200" spans="2:65" s="15" customFormat="1" x14ac:dyDescent="0.2">
      <c r="B200" s="173"/>
      <c r="D200" s="152" t="s">
        <v>290</v>
      </c>
      <c r="E200" s="174" t="s">
        <v>1</v>
      </c>
      <c r="F200" s="175" t="s">
        <v>7892</v>
      </c>
      <c r="H200" s="174" t="s">
        <v>1</v>
      </c>
      <c r="I200" s="176"/>
      <c r="L200" s="173"/>
      <c r="M200" s="177"/>
      <c r="T200" s="178"/>
      <c r="AT200" s="174" t="s">
        <v>290</v>
      </c>
      <c r="AU200" s="174" t="s">
        <v>85</v>
      </c>
      <c r="AV200" s="15" t="s">
        <v>83</v>
      </c>
      <c r="AW200" s="15" t="s">
        <v>32</v>
      </c>
      <c r="AX200" s="15" t="s">
        <v>76</v>
      </c>
      <c r="AY200" s="174" t="s">
        <v>282</v>
      </c>
    </row>
    <row r="201" spans="2:65" s="12" customFormat="1" x14ac:dyDescent="0.2">
      <c r="B201" s="151"/>
      <c r="D201" s="152" t="s">
        <v>290</v>
      </c>
      <c r="E201" s="153" t="s">
        <v>1</v>
      </c>
      <c r="F201" s="154" t="s">
        <v>7893</v>
      </c>
      <c r="H201" s="155">
        <v>5.4119999999999999</v>
      </c>
      <c r="I201" s="156"/>
      <c r="L201" s="151"/>
      <c r="M201" s="157"/>
      <c r="T201" s="158"/>
      <c r="AT201" s="153" t="s">
        <v>290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282</v>
      </c>
    </row>
    <row r="202" spans="2:65" s="15" customFormat="1" x14ac:dyDescent="0.2">
      <c r="B202" s="173"/>
      <c r="D202" s="152" t="s">
        <v>290</v>
      </c>
      <c r="E202" s="174" t="s">
        <v>1</v>
      </c>
      <c r="F202" s="175" t="s">
        <v>7894</v>
      </c>
      <c r="H202" s="174" t="s">
        <v>1</v>
      </c>
      <c r="I202" s="176"/>
      <c r="L202" s="173"/>
      <c r="M202" s="177"/>
      <c r="T202" s="178"/>
      <c r="AT202" s="174" t="s">
        <v>290</v>
      </c>
      <c r="AU202" s="174" t="s">
        <v>85</v>
      </c>
      <c r="AV202" s="15" t="s">
        <v>83</v>
      </c>
      <c r="AW202" s="15" t="s">
        <v>32</v>
      </c>
      <c r="AX202" s="15" t="s">
        <v>76</v>
      </c>
      <c r="AY202" s="174" t="s">
        <v>282</v>
      </c>
    </row>
    <row r="203" spans="2:65" s="12" customFormat="1" x14ac:dyDescent="0.2">
      <c r="B203" s="151"/>
      <c r="D203" s="152" t="s">
        <v>290</v>
      </c>
      <c r="E203" s="153" t="s">
        <v>1</v>
      </c>
      <c r="F203" s="154" t="s">
        <v>7895</v>
      </c>
      <c r="H203" s="155">
        <v>89.343999999999994</v>
      </c>
      <c r="I203" s="156"/>
      <c r="L203" s="151"/>
      <c r="M203" s="157"/>
      <c r="T203" s="158"/>
      <c r="AT203" s="153" t="s">
        <v>290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282</v>
      </c>
    </row>
    <row r="204" spans="2:65" s="1" customFormat="1" ht="16.5" customHeight="1" x14ac:dyDescent="0.2">
      <c r="B204" s="32"/>
      <c r="C204" s="179" t="s">
        <v>338</v>
      </c>
      <c r="D204" s="179" t="s">
        <v>1020</v>
      </c>
      <c r="E204" s="180" t="s">
        <v>7896</v>
      </c>
      <c r="F204" s="181" t="s">
        <v>7897</v>
      </c>
      <c r="G204" s="182" t="s">
        <v>376</v>
      </c>
      <c r="H204" s="183">
        <v>132.65799999999999</v>
      </c>
      <c r="I204" s="184"/>
      <c r="J204" s="185">
        <f>ROUND(I204*H204,2)</f>
        <v>0</v>
      </c>
      <c r="K204" s="186"/>
      <c r="L204" s="187"/>
      <c r="M204" s="188" t="s">
        <v>1</v>
      </c>
      <c r="N204" s="189" t="s">
        <v>41</v>
      </c>
      <c r="P204" s="147">
        <f>O204*H204</f>
        <v>0</v>
      </c>
      <c r="Q204" s="147">
        <v>1</v>
      </c>
      <c r="R204" s="147">
        <f>Q204*H204</f>
        <v>132.65799999999999</v>
      </c>
      <c r="S204" s="147">
        <v>0</v>
      </c>
      <c r="T204" s="148">
        <f>S204*H204</f>
        <v>0</v>
      </c>
      <c r="AR204" s="149" t="s">
        <v>350</v>
      </c>
      <c r="AT204" s="149" t="s">
        <v>1020</v>
      </c>
      <c r="AU204" s="149" t="s">
        <v>85</v>
      </c>
      <c r="AY204" s="17" t="s">
        <v>282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288</v>
      </c>
      <c r="BM204" s="149" t="s">
        <v>7898</v>
      </c>
    </row>
    <row r="205" spans="2:65" s="15" customFormat="1" x14ac:dyDescent="0.2">
      <c r="B205" s="173"/>
      <c r="D205" s="152" t="s">
        <v>290</v>
      </c>
      <c r="E205" s="174" t="s">
        <v>1</v>
      </c>
      <c r="F205" s="175" t="s">
        <v>7899</v>
      </c>
      <c r="H205" s="174" t="s">
        <v>1</v>
      </c>
      <c r="I205" s="176"/>
      <c r="L205" s="173"/>
      <c r="M205" s="177"/>
      <c r="T205" s="178"/>
      <c r="AT205" s="174" t="s">
        <v>290</v>
      </c>
      <c r="AU205" s="174" t="s">
        <v>85</v>
      </c>
      <c r="AV205" s="15" t="s">
        <v>83</v>
      </c>
      <c r="AW205" s="15" t="s">
        <v>32</v>
      </c>
      <c r="AX205" s="15" t="s">
        <v>76</v>
      </c>
      <c r="AY205" s="174" t="s">
        <v>282</v>
      </c>
    </row>
    <row r="206" spans="2:65" s="12" customFormat="1" x14ac:dyDescent="0.2">
      <c r="B206" s="151"/>
      <c r="D206" s="152" t="s">
        <v>290</v>
      </c>
      <c r="E206" s="153" t="s">
        <v>1</v>
      </c>
      <c r="F206" s="154" t="s">
        <v>7900</v>
      </c>
      <c r="H206" s="155">
        <v>132.65799999999999</v>
      </c>
      <c r="I206" s="156"/>
      <c r="L206" s="151"/>
      <c r="M206" s="157"/>
      <c r="T206" s="158"/>
      <c r="AT206" s="153" t="s">
        <v>290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282</v>
      </c>
    </row>
    <row r="207" spans="2:65" s="1" customFormat="1" ht="21.75" customHeight="1" x14ac:dyDescent="0.2">
      <c r="B207" s="32"/>
      <c r="C207" s="137" t="s">
        <v>343</v>
      </c>
      <c r="D207" s="137" t="s">
        <v>284</v>
      </c>
      <c r="E207" s="138" t="s">
        <v>7901</v>
      </c>
      <c r="F207" s="139" t="s">
        <v>7902</v>
      </c>
      <c r="G207" s="140" t="s">
        <v>287</v>
      </c>
      <c r="H207" s="141">
        <v>525.94000000000005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288</v>
      </c>
      <c r="AT207" s="149" t="s">
        <v>284</v>
      </c>
      <c r="AU207" s="149" t="s">
        <v>85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288</v>
      </c>
      <c r="BM207" s="149" t="s">
        <v>7903</v>
      </c>
    </row>
    <row r="208" spans="2:65" s="15" customFormat="1" x14ac:dyDescent="0.2">
      <c r="B208" s="173"/>
      <c r="D208" s="152" t="s">
        <v>290</v>
      </c>
      <c r="E208" s="174" t="s">
        <v>1</v>
      </c>
      <c r="F208" s="175" t="s">
        <v>7904</v>
      </c>
      <c r="H208" s="174" t="s">
        <v>1</v>
      </c>
      <c r="I208" s="176"/>
      <c r="L208" s="173"/>
      <c r="M208" s="177"/>
      <c r="T208" s="178"/>
      <c r="AT208" s="174" t="s">
        <v>290</v>
      </c>
      <c r="AU208" s="174" t="s">
        <v>85</v>
      </c>
      <c r="AV208" s="15" t="s">
        <v>83</v>
      </c>
      <c r="AW208" s="15" t="s">
        <v>32</v>
      </c>
      <c r="AX208" s="15" t="s">
        <v>76</v>
      </c>
      <c r="AY208" s="174" t="s">
        <v>282</v>
      </c>
    </row>
    <row r="209" spans="2:65" s="12" customFormat="1" x14ac:dyDescent="0.2">
      <c r="B209" s="151"/>
      <c r="D209" s="152" t="s">
        <v>290</v>
      </c>
      <c r="E209" s="153" t="s">
        <v>1</v>
      </c>
      <c r="F209" s="154" t="s">
        <v>7905</v>
      </c>
      <c r="H209" s="155">
        <v>525.94000000000005</v>
      </c>
      <c r="I209" s="156"/>
      <c r="L209" s="151"/>
      <c r="M209" s="157"/>
      <c r="T209" s="158"/>
      <c r="AT209" s="153" t="s">
        <v>290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282</v>
      </c>
    </row>
    <row r="210" spans="2:65" s="11" customFormat="1" ht="22.9" customHeight="1" x14ac:dyDescent="0.2">
      <c r="B210" s="125"/>
      <c r="D210" s="126" t="s">
        <v>75</v>
      </c>
      <c r="E210" s="135" t="s">
        <v>356</v>
      </c>
      <c r="F210" s="135" t="s">
        <v>1315</v>
      </c>
      <c r="I210" s="128"/>
      <c r="J210" s="136">
        <f>BK210</f>
        <v>0</v>
      </c>
      <c r="L210" s="125"/>
      <c r="M210" s="130"/>
      <c r="P210" s="131">
        <f>SUM(P211:P489)</f>
        <v>0</v>
      </c>
      <c r="R210" s="131">
        <f>SUM(R211:R489)</f>
        <v>4.3191105700000003</v>
      </c>
      <c r="T210" s="132">
        <f>SUM(T211:T489)</f>
        <v>937.54395600000009</v>
      </c>
      <c r="AR210" s="126" t="s">
        <v>83</v>
      </c>
      <c r="AT210" s="133" t="s">
        <v>75</v>
      </c>
      <c r="AU210" s="133" t="s">
        <v>83</v>
      </c>
      <c r="AY210" s="126" t="s">
        <v>282</v>
      </c>
      <c r="BK210" s="134">
        <f>SUM(BK211:BK489)</f>
        <v>0</v>
      </c>
    </row>
    <row r="211" spans="2:65" s="1" customFormat="1" ht="33" customHeight="1" x14ac:dyDescent="0.2">
      <c r="B211" s="32"/>
      <c r="C211" s="137" t="s">
        <v>350</v>
      </c>
      <c r="D211" s="137" t="s">
        <v>284</v>
      </c>
      <c r="E211" s="138" t="s">
        <v>1352</v>
      </c>
      <c r="F211" s="139" t="s">
        <v>1353</v>
      </c>
      <c r="G211" s="140" t="s">
        <v>287</v>
      </c>
      <c r="H211" s="141">
        <v>482.39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41</v>
      </c>
      <c r="P211" s="147">
        <f>O211*H211</f>
        <v>0</v>
      </c>
      <c r="Q211" s="147">
        <v>1.2999999999999999E-4</v>
      </c>
      <c r="R211" s="147">
        <f>Q211*H211</f>
        <v>6.2710699999999994E-2</v>
      </c>
      <c r="S211" s="147">
        <v>0</v>
      </c>
      <c r="T211" s="148">
        <f>S211*H211</f>
        <v>0</v>
      </c>
      <c r="AR211" s="149" t="s">
        <v>288</v>
      </c>
      <c r="AT211" s="149" t="s">
        <v>284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288</v>
      </c>
      <c r="BM211" s="149" t="s">
        <v>7906</v>
      </c>
    </row>
    <row r="212" spans="2:65" s="15" customFormat="1" x14ac:dyDescent="0.2">
      <c r="B212" s="173"/>
      <c r="D212" s="152" t="s">
        <v>290</v>
      </c>
      <c r="E212" s="174" t="s">
        <v>1</v>
      </c>
      <c r="F212" s="175" t="s">
        <v>7907</v>
      </c>
      <c r="H212" s="174" t="s">
        <v>1</v>
      </c>
      <c r="I212" s="176"/>
      <c r="L212" s="173"/>
      <c r="M212" s="177"/>
      <c r="T212" s="178"/>
      <c r="AT212" s="174" t="s">
        <v>290</v>
      </c>
      <c r="AU212" s="174" t="s">
        <v>85</v>
      </c>
      <c r="AV212" s="15" t="s">
        <v>83</v>
      </c>
      <c r="AW212" s="15" t="s">
        <v>32</v>
      </c>
      <c r="AX212" s="15" t="s">
        <v>76</v>
      </c>
      <c r="AY212" s="174" t="s">
        <v>282</v>
      </c>
    </row>
    <row r="213" spans="2:65" s="12" customFormat="1" x14ac:dyDescent="0.2">
      <c r="B213" s="151"/>
      <c r="D213" s="152" t="s">
        <v>290</v>
      </c>
      <c r="E213" s="153" t="s">
        <v>1</v>
      </c>
      <c r="F213" s="154" t="s">
        <v>7908</v>
      </c>
      <c r="H213" s="155">
        <v>39.78</v>
      </c>
      <c r="I213" s="156"/>
      <c r="L213" s="151"/>
      <c r="M213" s="157"/>
      <c r="T213" s="158"/>
      <c r="AT213" s="153" t="s">
        <v>290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282</v>
      </c>
    </row>
    <row r="214" spans="2:65" s="15" customFormat="1" x14ac:dyDescent="0.2">
      <c r="B214" s="173"/>
      <c r="D214" s="152" t="s">
        <v>290</v>
      </c>
      <c r="E214" s="174" t="s">
        <v>1</v>
      </c>
      <c r="F214" s="175" t="s">
        <v>7909</v>
      </c>
      <c r="H214" s="174" t="s">
        <v>1</v>
      </c>
      <c r="I214" s="176"/>
      <c r="L214" s="173"/>
      <c r="M214" s="177"/>
      <c r="T214" s="178"/>
      <c r="AT214" s="174" t="s">
        <v>290</v>
      </c>
      <c r="AU214" s="174" t="s">
        <v>85</v>
      </c>
      <c r="AV214" s="15" t="s">
        <v>83</v>
      </c>
      <c r="AW214" s="15" t="s">
        <v>32</v>
      </c>
      <c r="AX214" s="15" t="s">
        <v>76</v>
      </c>
      <c r="AY214" s="174" t="s">
        <v>282</v>
      </c>
    </row>
    <row r="215" spans="2:65" s="12" customFormat="1" x14ac:dyDescent="0.2">
      <c r="B215" s="151"/>
      <c r="D215" s="152" t="s">
        <v>290</v>
      </c>
      <c r="E215" s="153" t="s">
        <v>1</v>
      </c>
      <c r="F215" s="154" t="s">
        <v>7910</v>
      </c>
      <c r="H215" s="155">
        <v>442.61</v>
      </c>
      <c r="I215" s="156"/>
      <c r="L215" s="151"/>
      <c r="M215" s="157"/>
      <c r="T215" s="158"/>
      <c r="AT215" s="153" t="s">
        <v>290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282</v>
      </c>
    </row>
    <row r="216" spans="2:65" s="1" customFormat="1" ht="33" customHeight="1" x14ac:dyDescent="0.2">
      <c r="B216" s="32"/>
      <c r="C216" s="137" t="s">
        <v>356</v>
      </c>
      <c r="D216" s="137" t="s">
        <v>284</v>
      </c>
      <c r="E216" s="138" t="s">
        <v>7911</v>
      </c>
      <c r="F216" s="139" t="s">
        <v>7912</v>
      </c>
      <c r="G216" s="140" t="s">
        <v>287</v>
      </c>
      <c r="H216" s="141">
        <v>131.62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41</v>
      </c>
      <c r="P216" s="147">
        <f>O216*H216</f>
        <v>0</v>
      </c>
      <c r="Q216" s="147">
        <v>2.1000000000000001E-4</v>
      </c>
      <c r="R216" s="147">
        <f>Q216*H216</f>
        <v>2.7640200000000004E-2</v>
      </c>
      <c r="S216" s="147">
        <v>0</v>
      </c>
      <c r="T216" s="148">
        <f>S216*H216</f>
        <v>0</v>
      </c>
      <c r="AR216" s="149" t="s">
        <v>288</v>
      </c>
      <c r="AT216" s="149" t="s">
        <v>284</v>
      </c>
      <c r="AU216" s="149" t="s">
        <v>85</v>
      </c>
      <c r="AY216" s="17" t="s">
        <v>282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288</v>
      </c>
      <c r="BM216" s="149" t="s">
        <v>7913</v>
      </c>
    </row>
    <row r="217" spans="2:65" s="15" customFormat="1" x14ac:dyDescent="0.2">
      <c r="B217" s="173"/>
      <c r="D217" s="152" t="s">
        <v>290</v>
      </c>
      <c r="E217" s="174" t="s">
        <v>1</v>
      </c>
      <c r="F217" s="175" t="s">
        <v>7914</v>
      </c>
      <c r="H217" s="174" t="s">
        <v>1</v>
      </c>
      <c r="I217" s="176"/>
      <c r="L217" s="173"/>
      <c r="M217" s="177"/>
      <c r="T217" s="178"/>
      <c r="AT217" s="174" t="s">
        <v>290</v>
      </c>
      <c r="AU217" s="174" t="s">
        <v>85</v>
      </c>
      <c r="AV217" s="15" t="s">
        <v>83</v>
      </c>
      <c r="AW217" s="15" t="s">
        <v>32</v>
      </c>
      <c r="AX217" s="15" t="s">
        <v>76</v>
      </c>
      <c r="AY217" s="174" t="s">
        <v>282</v>
      </c>
    </row>
    <row r="218" spans="2:65" s="15" customFormat="1" x14ac:dyDescent="0.2">
      <c r="B218" s="173"/>
      <c r="D218" s="152" t="s">
        <v>290</v>
      </c>
      <c r="E218" s="174" t="s">
        <v>1</v>
      </c>
      <c r="F218" s="175" t="s">
        <v>7915</v>
      </c>
      <c r="H218" s="174" t="s">
        <v>1</v>
      </c>
      <c r="I218" s="176"/>
      <c r="L218" s="173"/>
      <c r="M218" s="177"/>
      <c r="T218" s="178"/>
      <c r="AT218" s="174" t="s">
        <v>290</v>
      </c>
      <c r="AU218" s="174" t="s">
        <v>85</v>
      </c>
      <c r="AV218" s="15" t="s">
        <v>83</v>
      </c>
      <c r="AW218" s="15" t="s">
        <v>32</v>
      </c>
      <c r="AX218" s="15" t="s">
        <v>76</v>
      </c>
      <c r="AY218" s="174" t="s">
        <v>282</v>
      </c>
    </row>
    <row r="219" spans="2:65" s="12" customFormat="1" x14ac:dyDescent="0.2">
      <c r="B219" s="151"/>
      <c r="D219" s="152" t="s">
        <v>290</v>
      </c>
      <c r="E219" s="153" t="s">
        <v>1</v>
      </c>
      <c r="F219" s="154" t="s">
        <v>7916</v>
      </c>
      <c r="H219" s="155">
        <v>44.61</v>
      </c>
      <c r="I219" s="156"/>
      <c r="L219" s="151"/>
      <c r="M219" s="157"/>
      <c r="T219" s="158"/>
      <c r="AT219" s="153" t="s">
        <v>290</v>
      </c>
      <c r="AU219" s="153" t="s">
        <v>85</v>
      </c>
      <c r="AV219" s="12" t="s">
        <v>85</v>
      </c>
      <c r="AW219" s="12" t="s">
        <v>32</v>
      </c>
      <c r="AX219" s="12" t="s">
        <v>76</v>
      </c>
      <c r="AY219" s="153" t="s">
        <v>282</v>
      </c>
    </row>
    <row r="220" spans="2:65" s="15" customFormat="1" x14ac:dyDescent="0.2">
      <c r="B220" s="173"/>
      <c r="D220" s="152" t="s">
        <v>290</v>
      </c>
      <c r="E220" s="174" t="s">
        <v>1</v>
      </c>
      <c r="F220" s="175" t="s">
        <v>7917</v>
      </c>
      <c r="H220" s="174" t="s">
        <v>1</v>
      </c>
      <c r="I220" s="176"/>
      <c r="L220" s="173"/>
      <c r="M220" s="177"/>
      <c r="T220" s="178"/>
      <c r="AT220" s="174" t="s">
        <v>290</v>
      </c>
      <c r="AU220" s="174" t="s">
        <v>85</v>
      </c>
      <c r="AV220" s="15" t="s">
        <v>83</v>
      </c>
      <c r="AW220" s="15" t="s">
        <v>32</v>
      </c>
      <c r="AX220" s="15" t="s">
        <v>76</v>
      </c>
      <c r="AY220" s="174" t="s">
        <v>282</v>
      </c>
    </row>
    <row r="221" spans="2:65" s="12" customFormat="1" x14ac:dyDescent="0.2">
      <c r="B221" s="151"/>
      <c r="D221" s="152" t="s">
        <v>290</v>
      </c>
      <c r="E221" s="153" t="s">
        <v>1</v>
      </c>
      <c r="F221" s="154" t="s">
        <v>7918</v>
      </c>
      <c r="H221" s="155">
        <v>17.68</v>
      </c>
      <c r="I221" s="156"/>
      <c r="L221" s="151"/>
      <c r="M221" s="157"/>
      <c r="T221" s="158"/>
      <c r="AT221" s="153" t="s">
        <v>290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282</v>
      </c>
    </row>
    <row r="222" spans="2:65" s="15" customFormat="1" x14ac:dyDescent="0.2">
      <c r="B222" s="173"/>
      <c r="D222" s="152" t="s">
        <v>290</v>
      </c>
      <c r="E222" s="174" t="s">
        <v>1</v>
      </c>
      <c r="F222" s="175" t="s">
        <v>7919</v>
      </c>
      <c r="H222" s="174" t="s">
        <v>1</v>
      </c>
      <c r="I222" s="176"/>
      <c r="L222" s="173"/>
      <c r="M222" s="177"/>
      <c r="T222" s="178"/>
      <c r="AT222" s="174" t="s">
        <v>290</v>
      </c>
      <c r="AU222" s="174" t="s">
        <v>85</v>
      </c>
      <c r="AV222" s="15" t="s">
        <v>83</v>
      </c>
      <c r="AW222" s="15" t="s">
        <v>32</v>
      </c>
      <c r="AX222" s="15" t="s">
        <v>76</v>
      </c>
      <c r="AY222" s="174" t="s">
        <v>282</v>
      </c>
    </row>
    <row r="223" spans="2:65" s="12" customFormat="1" x14ac:dyDescent="0.2">
      <c r="B223" s="151"/>
      <c r="D223" s="152" t="s">
        <v>290</v>
      </c>
      <c r="E223" s="153" t="s">
        <v>1</v>
      </c>
      <c r="F223" s="154" t="s">
        <v>7920</v>
      </c>
      <c r="H223" s="155">
        <v>28.95</v>
      </c>
      <c r="I223" s="156"/>
      <c r="L223" s="151"/>
      <c r="M223" s="157"/>
      <c r="T223" s="158"/>
      <c r="AT223" s="153" t="s">
        <v>290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282</v>
      </c>
    </row>
    <row r="224" spans="2:65" s="15" customFormat="1" x14ac:dyDescent="0.2">
      <c r="B224" s="173"/>
      <c r="D224" s="152" t="s">
        <v>290</v>
      </c>
      <c r="E224" s="174" t="s">
        <v>1</v>
      </c>
      <c r="F224" s="175" t="s">
        <v>7921</v>
      </c>
      <c r="H224" s="174" t="s">
        <v>1</v>
      </c>
      <c r="I224" s="176"/>
      <c r="L224" s="173"/>
      <c r="M224" s="177"/>
      <c r="T224" s="178"/>
      <c r="AT224" s="174" t="s">
        <v>290</v>
      </c>
      <c r="AU224" s="174" t="s">
        <v>85</v>
      </c>
      <c r="AV224" s="15" t="s">
        <v>83</v>
      </c>
      <c r="AW224" s="15" t="s">
        <v>32</v>
      </c>
      <c r="AX224" s="15" t="s">
        <v>76</v>
      </c>
      <c r="AY224" s="174" t="s">
        <v>282</v>
      </c>
    </row>
    <row r="225" spans="2:65" s="12" customFormat="1" x14ac:dyDescent="0.2">
      <c r="B225" s="151"/>
      <c r="D225" s="152" t="s">
        <v>290</v>
      </c>
      <c r="E225" s="153" t="s">
        <v>1</v>
      </c>
      <c r="F225" s="154" t="s">
        <v>7922</v>
      </c>
      <c r="H225" s="155">
        <v>26.38</v>
      </c>
      <c r="I225" s="156"/>
      <c r="L225" s="151"/>
      <c r="M225" s="157"/>
      <c r="T225" s="158"/>
      <c r="AT225" s="153" t="s">
        <v>290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282</v>
      </c>
    </row>
    <row r="226" spans="2:65" s="15" customFormat="1" x14ac:dyDescent="0.2">
      <c r="B226" s="173"/>
      <c r="D226" s="152" t="s">
        <v>290</v>
      </c>
      <c r="E226" s="174" t="s">
        <v>1</v>
      </c>
      <c r="F226" s="175" t="s">
        <v>7923</v>
      </c>
      <c r="H226" s="174" t="s">
        <v>1</v>
      </c>
      <c r="I226" s="176"/>
      <c r="L226" s="173"/>
      <c r="M226" s="177"/>
      <c r="T226" s="178"/>
      <c r="AT226" s="174" t="s">
        <v>290</v>
      </c>
      <c r="AU226" s="174" t="s">
        <v>85</v>
      </c>
      <c r="AV226" s="15" t="s">
        <v>83</v>
      </c>
      <c r="AW226" s="15" t="s">
        <v>32</v>
      </c>
      <c r="AX226" s="15" t="s">
        <v>76</v>
      </c>
      <c r="AY226" s="174" t="s">
        <v>282</v>
      </c>
    </row>
    <row r="227" spans="2:65" s="12" customFormat="1" x14ac:dyDescent="0.2">
      <c r="B227" s="151"/>
      <c r="D227" s="152" t="s">
        <v>290</v>
      </c>
      <c r="E227" s="153" t="s">
        <v>1</v>
      </c>
      <c r="F227" s="154" t="s">
        <v>7924</v>
      </c>
      <c r="H227" s="155">
        <v>14</v>
      </c>
      <c r="I227" s="156"/>
      <c r="L227" s="151"/>
      <c r="M227" s="157"/>
      <c r="T227" s="158"/>
      <c r="AT227" s="153" t="s">
        <v>290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282</v>
      </c>
    </row>
    <row r="228" spans="2:65" s="1" customFormat="1" ht="16.5" customHeight="1" x14ac:dyDescent="0.2">
      <c r="B228" s="32"/>
      <c r="C228" s="137" t="s">
        <v>361</v>
      </c>
      <c r="D228" s="137" t="s">
        <v>284</v>
      </c>
      <c r="E228" s="138" t="s">
        <v>7925</v>
      </c>
      <c r="F228" s="139" t="s">
        <v>7926</v>
      </c>
      <c r="G228" s="140" t="s">
        <v>295</v>
      </c>
      <c r="H228" s="141">
        <v>37.158999999999999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2</v>
      </c>
      <c r="T228" s="148">
        <f>S228*H228</f>
        <v>74.317999999999998</v>
      </c>
      <c r="AR228" s="149" t="s">
        <v>288</v>
      </c>
      <c r="AT228" s="149" t="s">
        <v>284</v>
      </c>
      <c r="AU228" s="149" t="s">
        <v>85</v>
      </c>
      <c r="AY228" s="17" t="s">
        <v>282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288</v>
      </c>
      <c r="BM228" s="149" t="s">
        <v>7927</v>
      </c>
    </row>
    <row r="229" spans="2:65" s="1" customFormat="1" ht="39" x14ac:dyDescent="0.2">
      <c r="B229" s="32"/>
      <c r="D229" s="152" t="s">
        <v>3804</v>
      </c>
      <c r="F229" s="198" t="s">
        <v>7928</v>
      </c>
      <c r="I229" s="199"/>
      <c r="L229" s="32"/>
      <c r="M229" s="200"/>
      <c r="T229" s="56"/>
      <c r="AT229" s="17" t="s">
        <v>3804</v>
      </c>
      <c r="AU229" s="17" t="s">
        <v>85</v>
      </c>
    </row>
    <row r="230" spans="2:65" s="15" customFormat="1" x14ac:dyDescent="0.2">
      <c r="B230" s="173"/>
      <c r="D230" s="152" t="s">
        <v>290</v>
      </c>
      <c r="E230" s="174" t="s">
        <v>1</v>
      </c>
      <c r="F230" s="175" t="s">
        <v>7929</v>
      </c>
      <c r="H230" s="174" t="s">
        <v>1</v>
      </c>
      <c r="I230" s="176"/>
      <c r="L230" s="173"/>
      <c r="M230" s="177"/>
      <c r="T230" s="178"/>
      <c r="AT230" s="174" t="s">
        <v>290</v>
      </c>
      <c r="AU230" s="174" t="s">
        <v>85</v>
      </c>
      <c r="AV230" s="15" t="s">
        <v>83</v>
      </c>
      <c r="AW230" s="15" t="s">
        <v>32</v>
      </c>
      <c r="AX230" s="15" t="s">
        <v>76</v>
      </c>
      <c r="AY230" s="174" t="s">
        <v>282</v>
      </c>
    </row>
    <row r="231" spans="2:65" s="15" customFormat="1" x14ac:dyDescent="0.2">
      <c r="B231" s="173"/>
      <c r="D231" s="152" t="s">
        <v>290</v>
      </c>
      <c r="E231" s="174" t="s">
        <v>1</v>
      </c>
      <c r="F231" s="175" t="s">
        <v>7930</v>
      </c>
      <c r="H231" s="174" t="s">
        <v>1</v>
      </c>
      <c r="I231" s="176"/>
      <c r="L231" s="173"/>
      <c r="M231" s="177"/>
      <c r="T231" s="178"/>
      <c r="AT231" s="174" t="s">
        <v>290</v>
      </c>
      <c r="AU231" s="174" t="s">
        <v>85</v>
      </c>
      <c r="AV231" s="15" t="s">
        <v>83</v>
      </c>
      <c r="AW231" s="15" t="s">
        <v>32</v>
      </c>
      <c r="AX231" s="15" t="s">
        <v>76</v>
      </c>
      <c r="AY231" s="174" t="s">
        <v>282</v>
      </c>
    </row>
    <row r="232" spans="2:65" s="15" customFormat="1" x14ac:dyDescent="0.2">
      <c r="B232" s="173"/>
      <c r="D232" s="152" t="s">
        <v>290</v>
      </c>
      <c r="E232" s="174" t="s">
        <v>1</v>
      </c>
      <c r="F232" s="175" t="s">
        <v>7931</v>
      </c>
      <c r="H232" s="174" t="s">
        <v>1</v>
      </c>
      <c r="I232" s="176"/>
      <c r="L232" s="173"/>
      <c r="M232" s="177"/>
      <c r="T232" s="178"/>
      <c r="AT232" s="174" t="s">
        <v>290</v>
      </c>
      <c r="AU232" s="174" t="s">
        <v>85</v>
      </c>
      <c r="AV232" s="15" t="s">
        <v>83</v>
      </c>
      <c r="AW232" s="15" t="s">
        <v>32</v>
      </c>
      <c r="AX232" s="15" t="s">
        <v>76</v>
      </c>
      <c r="AY232" s="174" t="s">
        <v>282</v>
      </c>
    </row>
    <row r="233" spans="2:65" s="12" customFormat="1" x14ac:dyDescent="0.2">
      <c r="B233" s="151"/>
      <c r="D233" s="152" t="s">
        <v>290</v>
      </c>
      <c r="E233" s="153" t="s">
        <v>1</v>
      </c>
      <c r="F233" s="154" t="s">
        <v>7932</v>
      </c>
      <c r="H233" s="155">
        <v>9.66</v>
      </c>
      <c r="I233" s="156"/>
      <c r="L233" s="151"/>
      <c r="M233" s="157"/>
      <c r="T233" s="158"/>
      <c r="AT233" s="153" t="s">
        <v>290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282</v>
      </c>
    </row>
    <row r="234" spans="2:65" s="15" customFormat="1" x14ac:dyDescent="0.2">
      <c r="B234" s="173"/>
      <c r="D234" s="152" t="s">
        <v>290</v>
      </c>
      <c r="E234" s="174" t="s">
        <v>1</v>
      </c>
      <c r="F234" s="175" t="s">
        <v>7933</v>
      </c>
      <c r="H234" s="174" t="s">
        <v>1</v>
      </c>
      <c r="I234" s="176"/>
      <c r="L234" s="173"/>
      <c r="M234" s="177"/>
      <c r="T234" s="178"/>
      <c r="AT234" s="174" t="s">
        <v>290</v>
      </c>
      <c r="AU234" s="174" t="s">
        <v>85</v>
      </c>
      <c r="AV234" s="15" t="s">
        <v>83</v>
      </c>
      <c r="AW234" s="15" t="s">
        <v>32</v>
      </c>
      <c r="AX234" s="15" t="s">
        <v>76</v>
      </c>
      <c r="AY234" s="174" t="s">
        <v>282</v>
      </c>
    </row>
    <row r="235" spans="2:65" s="12" customFormat="1" x14ac:dyDescent="0.2">
      <c r="B235" s="151"/>
      <c r="D235" s="152" t="s">
        <v>290</v>
      </c>
      <c r="E235" s="153" t="s">
        <v>1</v>
      </c>
      <c r="F235" s="154" t="s">
        <v>7934</v>
      </c>
      <c r="H235" s="155">
        <v>7.0720000000000001</v>
      </c>
      <c r="I235" s="156"/>
      <c r="L235" s="151"/>
      <c r="M235" s="157"/>
      <c r="T235" s="158"/>
      <c r="AT235" s="153" t="s">
        <v>290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282</v>
      </c>
    </row>
    <row r="236" spans="2:65" s="15" customFormat="1" x14ac:dyDescent="0.2">
      <c r="B236" s="173"/>
      <c r="D236" s="152" t="s">
        <v>290</v>
      </c>
      <c r="E236" s="174" t="s">
        <v>1</v>
      </c>
      <c r="F236" s="175" t="s">
        <v>7935</v>
      </c>
      <c r="H236" s="174" t="s">
        <v>1</v>
      </c>
      <c r="I236" s="176"/>
      <c r="L236" s="173"/>
      <c r="M236" s="177"/>
      <c r="T236" s="178"/>
      <c r="AT236" s="174" t="s">
        <v>290</v>
      </c>
      <c r="AU236" s="174" t="s">
        <v>85</v>
      </c>
      <c r="AV236" s="15" t="s">
        <v>83</v>
      </c>
      <c r="AW236" s="15" t="s">
        <v>32</v>
      </c>
      <c r="AX236" s="15" t="s">
        <v>76</v>
      </c>
      <c r="AY236" s="174" t="s">
        <v>282</v>
      </c>
    </row>
    <row r="237" spans="2:65" s="12" customFormat="1" x14ac:dyDescent="0.2">
      <c r="B237" s="151"/>
      <c r="D237" s="152" t="s">
        <v>290</v>
      </c>
      <c r="E237" s="153" t="s">
        <v>1</v>
      </c>
      <c r="F237" s="154" t="s">
        <v>7936</v>
      </c>
      <c r="H237" s="155">
        <v>10.324</v>
      </c>
      <c r="I237" s="156"/>
      <c r="L237" s="151"/>
      <c r="M237" s="157"/>
      <c r="T237" s="158"/>
      <c r="AT237" s="153" t="s">
        <v>290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282</v>
      </c>
    </row>
    <row r="238" spans="2:65" s="15" customFormat="1" x14ac:dyDescent="0.2">
      <c r="B238" s="173"/>
      <c r="D238" s="152" t="s">
        <v>290</v>
      </c>
      <c r="E238" s="174" t="s">
        <v>1</v>
      </c>
      <c r="F238" s="175" t="s">
        <v>7937</v>
      </c>
      <c r="H238" s="174" t="s">
        <v>1</v>
      </c>
      <c r="I238" s="176"/>
      <c r="L238" s="173"/>
      <c r="M238" s="177"/>
      <c r="T238" s="178"/>
      <c r="AT238" s="174" t="s">
        <v>290</v>
      </c>
      <c r="AU238" s="174" t="s">
        <v>85</v>
      </c>
      <c r="AV238" s="15" t="s">
        <v>83</v>
      </c>
      <c r="AW238" s="15" t="s">
        <v>32</v>
      </c>
      <c r="AX238" s="15" t="s">
        <v>76</v>
      </c>
      <c r="AY238" s="174" t="s">
        <v>282</v>
      </c>
    </row>
    <row r="239" spans="2:65" s="12" customFormat="1" x14ac:dyDescent="0.2">
      <c r="B239" s="151"/>
      <c r="D239" s="152" t="s">
        <v>290</v>
      </c>
      <c r="E239" s="153" t="s">
        <v>1</v>
      </c>
      <c r="F239" s="154" t="s">
        <v>7938</v>
      </c>
      <c r="H239" s="155">
        <v>9.5630000000000006</v>
      </c>
      <c r="I239" s="156"/>
      <c r="L239" s="151"/>
      <c r="M239" s="157"/>
      <c r="T239" s="158"/>
      <c r="AT239" s="153" t="s">
        <v>290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282</v>
      </c>
    </row>
    <row r="240" spans="2:65" s="15" customFormat="1" x14ac:dyDescent="0.2">
      <c r="B240" s="173"/>
      <c r="D240" s="152" t="s">
        <v>290</v>
      </c>
      <c r="E240" s="174" t="s">
        <v>1</v>
      </c>
      <c r="F240" s="175" t="s">
        <v>7939</v>
      </c>
      <c r="H240" s="174" t="s">
        <v>1</v>
      </c>
      <c r="I240" s="176"/>
      <c r="L240" s="173"/>
      <c r="M240" s="177"/>
      <c r="T240" s="178"/>
      <c r="AT240" s="174" t="s">
        <v>290</v>
      </c>
      <c r="AU240" s="174" t="s">
        <v>85</v>
      </c>
      <c r="AV240" s="15" t="s">
        <v>83</v>
      </c>
      <c r="AW240" s="15" t="s">
        <v>32</v>
      </c>
      <c r="AX240" s="15" t="s">
        <v>76</v>
      </c>
      <c r="AY240" s="174" t="s">
        <v>282</v>
      </c>
    </row>
    <row r="241" spans="2:65" s="12" customFormat="1" x14ac:dyDescent="0.2">
      <c r="B241" s="151"/>
      <c r="D241" s="152" t="s">
        <v>290</v>
      </c>
      <c r="E241" s="153" t="s">
        <v>1</v>
      </c>
      <c r="F241" s="154" t="s">
        <v>7940</v>
      </c>
      <c r="H241" s="155">
        <v>0.54</v>
      </c>
      <c r="I241" s="156"/>
      <c r="L241" s="151"/>
      <c r="M241" s="157"/>
      <c r="T241" s="158"/>
      <c r="AT241" s="153" t="s">
        <v>290</v>
      </c>
      <c r="AU241" s="153" t="s">
        <v>85</v>
      </c>
      <c r="AV241" s="12" t="s">
        <v>85</v>
      </c>
      <c r="AW241" s="12" t="s">
        <v>32</v>
      </c>
      <c r="AX241" s="12" t="s">
        <v>76</v>
      </c>
      <c r="AY241" s="153" t="s">
        <v>282</v>
      </c>
    </row>
    <row r="242" spans="2:65" s="1" customFormat="1" ht="16.5" customHeight="1" x14ac:dyDescent="0.2">
      <c r="B242" s="32"/>
      <c r="C242" s="137" t="s">
        <v>185</v>
      </c>
      <c r="D242" s="137" t="s">
        <v>284</v>
      </c>
      <c r="E242" s="138" t="s">
        <v>7941</v>
      </c>
      <c r="F242" s="139" t="s">
        <v>7942</v>
      </c>
      <c r="G242" s="140" t="s">
        <v>295</v>
      </c>
      <c r="H242" s="141">
        <v>52.185000000000002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2.4</v>
      </c>
      <c r="T242" s="148">
        <f>S242*H242</f>
        <v>125.244</v>
      </c>
      <c r="AR242" s="149" t="s">
        <v>288</v>
      </c>
      <c r="AT242" s="149" t="s">
        <v>284</v>
      </c>
      <c r="AU242" s="149" t="s">
        <v>85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288</v>
      </c>
      <c r="BM242" s="149" t="s">
        <v>7943</v>
      </c>
    </row>
    <row r="243" spans="2:65" s="15" customFormat="1" x14ac:dyDescent="0.2">
      <c r="B243" s="173"/>
      <c r="D243" s="152" t="s">
        <v>290</v>
      </c>
      <c r="E243" s="174" t="s">
        <v>1</v>
      </c>
      <c r="F243" s="175" t="s">
        <v>7944</v>
      </c>
      <c r="H243" s="174" t="s">
        <v>1</v>
      </c>
      <c r="I243" s="176"/>
      <c r="L243" s="173"/>
      <c r="M243" s="177"/>
      <c r="T243" s="178"/>
      <c r="AT243" s="174" t="s">
        <v>290</v>
      </c>
      <c r="AU243" s="174" t="s">
        <v>85</v>
      </c>
      <c r="AV243" s="15" t="s">
        <v>83</v>
      </c>
      <c r="AW243" s="15" t="s">
        <v>32</v>
      </c>
      <c r="AX243" s="15" t="s">
        <v>76</v>
      </c>
      <c r="AY243" s="174" t="s">
        <v>282</v>
      </c>
    </row>
    <row r="244" spans="2:65" s="15" customFormat="1" x14ac:dyDescent="0.2">
      <c r="B244" s="173"/>
      <c r="D244" s="152" t="s">
        <v>290</v>
      </c>
      <c r="E244" s="174" t="s">
        <v>1</v>
      </c>
      <c r="F244" s="175" t="s">
        <v>7945</v>
      </c>
      <c r="H244" s="174" t="s">
        <v>1</v>
      </c>
      <c r="I244" s="176"/>
      <c r="L244" s="173"/>
      <c r="M244" s="177"/>
      <c r="T244" s="178"/>
      <c r="AT244" s="174" t="s">
        <v>290</v>
      </c>
      <c r="AU244" s="174" t="s">
        <v>85</v>
      </c>
      <c r="AV244" s="15" t="s">
        <v>83</v>
      </c>
      <c r="AW244" s="15" t="s">
        <v>32</v>
      </c>
      <c r="AX244" s="15" t="s">
        <v>76</v>
      </c>
      <c r="AY244" s="174" t="s">
        <v>282</v>
      </c>
    </row>
    <row r="245" spans="2:65" s="12" customFormat="1" x14ac:dyDescent="0.2">
      <c r="B245" s="151"/>
      <c r="D245" s="152" t="s">
        <v>290</v>
      </c>
      <c r="E245" s="153" t="s">
        <v>1</v>
      </c>
      <c r="F245" s="154" t="s">
        <v>7946</v>
      </c>
      <c r="H245" s="155">
        <v>52.185000000000002</v>
      </c>
      <c r="I245" s="156"/>
      <c r="L245" s="151"/>
      <c r="M245" s="157"/>
      <c r="T245" s="158"/>
      <c r="AT245" s="153" t="s">
        <v>290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282</v>
      </c>
    </row>
    <row r="246" spans="2:65" s="1" customFormat="1" ht="24.2" customHeight="1" x14ac:dyDescent="0.2">
      <c r="B246" s="32"/>
      <c r="C246" s="137" t="s">
        <v>188</v>
      </c>
      <c r="D246" s="137" t="s">
        <v>284</v>
      </c>
      <c r="E246" s="138" t="s">
        <v>7947</v>
      </c>
      <c r="F246" s="139" t="s">
        <v>7948</v>
      </c>
      <c r="G246" s="140" t="s">
        <v>295</v>
      </c>
      <c r="H246" s="141">
        <v>14.115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2.5</v>
      </c>
      <c r="T246" s="148">
        <f>S246*H246</f>
        <v>35.287500000000001</v>
      </c>
      <c r="AR246" s="149" t="s">
        <v>288</v>
      </c>
      <c r="AT246" s="149" t="s">
        <v>284</v>
      </c>
      <c r="AU246" s="149" t="s">
        <v>85</v>
      </c>
      <c r="AY246" s="17" t="s">
        <v>282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288</v>
      </c>
      <c r="BM246" s="149" t="s">
        <v>7949</v>
      </c>
    </row>
    <row r="247" spans="2:65" s="15" customFormat="1" x14ac:dyDescent="0.2">
      <c r="B247" s="173"/>
      <c r="D247" s="152" t="s">
        <v>290</v>
      </c>
      <c r="E247" s="174" t="s">
        <v>1</v>
      </c>
      <c r="F247" s="175" t="s">
        <v>7950</v>
      </c>
      <c r="H247" s="174" t="s">
        <v>1</v>
      </c>
      <c r="I247" s="176"/>
      <c r="L247" s="173"/>
      <c r="M247" s="177"/>
      <c r="T247" s="178"/>
      <c r="AT247" s="174" t="s">
        <v>290</v>
      </c>
      <c r="AU247" s="174" t="s">
        <v>85</v>
      </c>
      <c r="AV247" s="15" t="s">
        <v>83</v>
      </c>
      <c r="AW247" s="15" t="s">
        <v>32</v>
      </c>
      <c r="AX247" s="15" t="s">
        <v>76</v>
      </c>
      <c r="AY247" s="174" t="s">
        <v>282</v>
      </c>
    </row>
    <row r="248" spans="2:65" s="15" customFormat="1" x14ac:dyDescent="0.2">
      <c r="B248" s="173"/>
      <c r="D248" s="152" t="s">
        <v>290</v>
      </c>
      <c r="E248" s="174" t="s">
        <v>1</v>
      </c>
      <c r="F248" s="175" t="s">
        <v>7915</v>
      </c>
      <c r="H248" s="174" t="s">
        <v>1</v>
      </c>
      <c r="I248" s="176"/>
      <c r="L248" s="173"/>
      <c r="M248" s="177"/>
      <c r="T248" s="178"/>
      <c r="AT248" s="174" t="s">
        <v>290</v>
      </c>
      <c r="AU248" s="174" t="s">
        <v>85</v>
      </c>
      <c r="AV248" s="15" t="s">
        <v>83</v>
      </c>
      <c r="AW248" s="15" t="s">
        <v>32</v>
      </c>
      <c r="AX248" s="15" t="s">
        <v>76</v>
      </c>
      <c r="AY248" s="174" t="s">
        <v>282</v>
      </c>
    </row>
    <row r="249" spans="2:65" s="12" customFormat="1" x14ac:dyDescent="0.2">
      <c r="B249" s="151"/>
      <c r="D249" s="152" t="s">
        <v>290</v>
      </c>
      <c r="E249" s="153" t="s">
        <v>1</v>
      </c>
      <c r="F249" s="154" t="s">
        <v>7951</v>
      </c>
      <c r="H249" s="155">
        <v>5.3529999999999998</v>
      </c>
      <c r="I249" s="156"/>
      <c r="L249" s="151"/>
      <c r="M249" s="157"/>
      <c r="T249" s="158"/>
      <c r="AT249" s="153" t="s">
        <v>290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282</v>
      </c>
    </row>
    <row r="250" spans="2:65" s="15" customFormat="1" x14ac:dyDescent="0.2">
      <c r="B250" s="173"/>
      <c r="D250" s="152" t="s">
        <v>290</v>
      </c>
      <c r="E250" s="174" t="s">
        <v>1</v>
      </c>
      <c r="F250" s="175" t="s">
        <v>7917</v>
      </c>
      <c r="H250" s="174" t="s">
        <v>1</v>
      </c>
      <c r="I250" s="176"/>
      <c r="L250" s="173"/>
      <c r="M250" s="177"/>
      <c r="T250" s="178"/>
      <c r="AT250" s="174" t="s">
        <v>290</v>
      </c>
      <c r="AU250" s="174" t="s">
        <v>85</v>
      </c>
      <c r="AV250" s="15" t="s">
        <v>83</v>
      </c>
      <c r="AW250" s="15" t="s">
        <v>32</v>
      </c>
      <c r="AX250" s="15" t="s">
        <v>76</v>
      </c>
      <c r="AY250" s="174" t="s">
        <v>282</v>
      </c>
    </row>
    <row r="251" spans="2:65" s="12" customFormat="1" x14ac:dyDescent="0.2">
      <c r="B251" s="151"/>
      <c r="D251" s="152" t="s">
        <v>290</v>
      </c>
      <c r="E251" s="153" t="s">
        <v>1</v>
      </c>
      <c r="F251" s="154" t="s">
        <v>7952</v>
      </c>
      <c r="H251" s="155">
        <v>2.1219999999999999</v>
      </c>
      <c r="I251" s="156"/>
      <c r="L251" s="151"/>
      <c r="M251" s="157"/>
      <c r="T251" s="158"/>
      <c r="AT251" s="153" t="s">
        <v>290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282</v>
      </c>
    </row>
    <row r="252" spans="2:65" s="15" customFormat="1" x14ac:dyDescent="0.2">
      <c r="B252" s="173"/>
      <c r="D252" s="152" t="s">
        <v>290</v>
      </c>
      <c r="E252" s="174" t="s">
        <v>1</v>
      </c>
      <c r="F252" s="175" t="s">
        <v>7919</v>
      </c>
      <c r="H252" s="174" t="s">
        <v>1</v>
      </c>
      <c r="I252" s="176"/>
      <c r="L252" s="173"/>
      <c r="M252" s="177"/>
      <c r="T252" s="178"/>
      <c r="AT252" s="174" t="s">
        <v>290</v>
      </c>
      <c r="AU252" s="174" t="s">
        <v>85</v>
      </c>
      <c r="AV252" s="15" t="s">
        <v>83</v>
      </c>
      <c r="AW252" s="15" t="s">
        <v>32</v>
      </c>
      <c r="AX252" s="15" t="s">
        <v>76</v>
      </c>
      <c r="AY252" s="174" t="s">
        <v>282</v>
      </c>
    </row>
    <row r="253" spans="2:65" s="12" customFormat="1" x14ac:dyDescent="0.2">
      <c r="B253" s="151"/>
      <c r="D253" s="152" t="s">
        <v>290</v>
      </c>
      <c r="E253" s="153" t="s">
        <v>1</v>
      </c>
      <c r="F253" s="154" t="s">
        <v>7953</v>
      </c>
      <c r="H253" s="155">
        <v>3.4740000000000002</v>
      </c>
      <c r="I253" s="156"/>
      <c r="L253" s="151"/>
      <c r="M253" s="157"/>
      <c r="T253" s="158"/>
      <c r="AT253" s="153" t="s">
        <v>290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282</v>
      </c>
    </row>
    <row r="254" spans="2:65" s="15" customFormat="1" x14ac:dyDescent="0.2">
      <c r="B254" s="173"/>
      <c r="D254" s="152" t="s">
        <v>290</v>
      </c>
      <c r="E254" s="174" t="s">
        <v>1</v>
      </c>
      <c r="F254" s="175" t="s">
        <v>7921</v>
      </c>
      <c r="H254" s="174" t="s">
        <v>1</v>
      </c>
      <c r="I254" s="176"/>
      <c r="L254" s="173"/>
      <c r="M254" s="177"/>
      <c r="T254" s="178"/>
      <c r="AT254" s="174" t="s">
        <v>290</v>
      </c>
      <c r="AU254" s="174" t="s">
        <v>85</v>
      </c>
      <c r="AV254" s="15" t="s">
        <v>83</v>
      </c>
      <c r="AW254" s="15" t="s">
        <v>32</v>
      </c>
      <c r="AX254" s="15" t="s">
        <v>76</v>
      </c>
      <c r="AY254" s="174" t="s">
        <v>282</v>
      </c>
    </row>
    <row r="255" spans="2:65" s="12" customFormat="1" x14ac:dyDescent="0.2">
      <c r="B255" s="151"/>
      <c r="D255" s="152" t="s">
        <v>290</v>
      </c>
      <c r="E255" s="153" t="s">
        <v>1</v>
      </c>
      <c r="F255" s="154" t="s">
        <v>7954</v>
      </c>
      <c r="H255" s="155">
        <v>3.1659999999999999</v>
      </c>
      <c r="I255" s="156"/>
      <c r="L255" s="151"/>
      <c r="M255" s="157"/>
      <c r="T255" s="158"/>
      <c r="AT255" s="153" t="s">
        <v>290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282</v>
      </c>
    </row>
    <row r="256" spans="2:65" s="1" customFormat="1" ht="21.75" customHeight="1" x14ac:dyDescent="0.2">
      <c r="B256" s="32"/>
      <c r="C256" s="137" t="s">
        <v>191</v>
      </c>
      <c r="D256" s="137" t="s">
        <v>284</v>
      </c>
      <c r="E256" s="138" t="s">
        <v>7955</v>
      </c>
      <c r="F256" s="139" t="s">
        <v>7956</v>
      </c>
      <c r="G256" s="140" t="s">
        <v>287</v>
      </c>
      <c r="H256" s="141">
        <v>524.44299999999998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0.13100000000000001</v>
      </c>
      <c r="T256" s="148">
        <f>S256*H256</f>
        <v>68.702033</v>
      </c>
      <c r="AR256" s="149" t="s">
        <v>288</v>
      </c>
      <c r="AT256" s="149" t="s">
        <v>284</v>
      </c>
      <c r="AU256" s="149" t="s">
        <v>85</v>
      </c>
      <c r="AY256" s="17" t="s">
        <v>282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288</v>
      </c>
      <c r="BM256" s="149" t="s">
        <v>7957</v>
      </c>
    </row>
    <row r="257" spans="2:51" s="15" customFormat="1" x14ac:dyDescent="0.2">
      <c r="B257" s="173"/>
      <c r="D257" s="152" t="s">
        <v>290</v>
      </c>
      <c r="E257" s="174" t="s">
        <v>1</v>
      </c>
      <c r="F257" s="175" t="s">
        <v>7958</v>
      </c>
      <c r="H257" s="174" t="s">
        <v>1</v>
      </c>
      <c r="I257" s="176"/>
      <c r="L257" s="173"/>
      <c r="M257" s="177"/>
      <c r="T257" s="178"/>
      <c r="AT257" s="174" t="s">
        <v>290</v>
      </c>
      <c r="AU257" s="174" t="s">
        <v>85</v>
      </c>
      <c r="AV257" s="15" t="s">
        <v>83</v>
      </c>
      <c r="AW257" s="15" t="s">
        <v>32</v>
      </c>
      <c r="AX257" s="15" t="s">
        <v>76</v>
      </c>
      <c r="AY257" s="174" t="s">
        <v>282</v>
      </c>
    </row>
    <row r="258" spans="2:51" s="15" customFormat="1" x14ac:dyDescent="0.2">
      <c r="B258" s="173"/>
      <c r="D258" s="152" t="s">
        <v>290</v>
      </c>
      <c r="E258" s="174" t="s">
        <v>1</v>
      </c>
      <c r="F258" s="175" t="s">
        <v>7959</v>
      </c>
      <c r="H258" s="174" t="s">
        <v>1</v>
      </c>
      <c r="I258" s="176"/>
      <c r="L258" s="173"/>
      <c r="M258" s="177"/>
      <c r="T258" s="178"/>
      <c r="AT258" s="174" t="s">
        <v>290</v>
      </c>
      <c r="AU258" s="174" t="s">
        <v>85</v>
      </c>
      <c r="AV258" s="15" t="s">
        <v>83</v>
      </c>
      <c r="AW258" s="15" t="s">
        <v>32</v>
      </c>
      <c r="AX258" s="15" t="s">
        <v>76</v>
      </c>
      <c r="AY258" s="174" t="s">
        <v>282</v>
      </c>
    </row>
    <row r="259" spans="2:51" s="15" customFormat="1" x14ac:dyDescent="0.2">
      <c r="B259" s="173"/>
      <c r="D259" s="152" t="s">
        <v>290</v>
      </c>
      <c r="E259" s="174" t="s">
        <v>1</v>
      </c>
      <c r="F259" s="175" t="s">
        <v>7960</v>
      </c>
      <c r="H259" s="174" t="s">
        <v>1</v>
      </c>
      <c r="I259" s="176"/>
      <c r="L259" s="173"/>
      <c r="M259" s="177"/>
      <c r="T259" s="178"/>
      <c r="AT259" s="174" t="s">
        <v>290</v>
      </c>
      <c r="AU259" s="174" t="s">
        <v>85</v>
      </c>
      <c r="AV259" s="15" t="s">
        <v>83</v>
      </c>
      <c r="AW259" s="15" t="s">
        <v>32</v>
      </c>
      <c r="AX259" s="15" t="s">
        <v>76</v>
      </c>
      <c r="AY259" s="174" t="s">
        <v>282</v>
      </c>
    </row>
    <row r="260" spans="2:51" s="12" customFormat="1" x14ac:dyDescent="0.2">
      <c r="B260" s="151"/>
      <c r="D260" s="152" t="s">
        <v>290</v>
      </c>
      <c r="E260" s="153" t="s">
        <v>1</v>
      </c>
      <c r="F260" s="154" t="s">
        <v>7961</v>
      </c>
      <c r="H260" s="155">
        <v>122.85299999999999</v>
      </c>
      <c r="I260" s="156"/>
      <c r="L260" s="151"/>
      <c r="M260" s="157"/>
      <c r="T260" s="158"/>
      <c r="AT260" s="153" t="s">
        <v>290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282</v>
      </c>
    </row>
    <row r="261" spans="2:51" s="15" customFormat="1" x14ac:dyDescent="0.2">
      <c r="B261" s="173"/>
      <c r="D261" s="152" t="s">
        <v>290</v>
      </c>
      <c r="E261" s="174" t="s">
        <v>1</v>
      </c>
      <c r="F261" s="175" t="s">
        <v>7962</v>
      </c>
      <c r="H261" s="174" t="s">
        <v>1</v>
      </c>
      <c r="I261" s="176"/>
      <c r="L261" s="173"/>
      <c r="M261" s="177"/>
      <c r="T261" s="178"/>
      <c r="AT261" s="174" t="s">
        <v>290</v>
      </c>
      <c r="AU261" s="174" t="s">
        <v>85</v>
      </c>
      <c r="AV261" s="15" t="s">
        <v>83</v>
      </c>
      <c r="AW261" s="15" t="s">
        <v>32</v>
      </c>
      <c r="AX261" s="15" t="s">
        <v>76</v>
      </c>
      <c r="AY261" s="174" t="s">
        <v>282</v>
      </c>
    </row>
    <row r="262" spans="2:51" s="12" customFormat="1" x14ac:dyDescent="0.2">
      <c r="B262" s="151"/>
      <c r="D262" s="152" t="s">
        <v>290</v>
      </c>
      <c r="E262" s="153" t="s">
        <v>1</v>
      </c>
      <c r="F262" s="154" t="s">
        <v>7963</v>
      </c>
      <c r="H262" s="155">
        <v>-14.086</v>
      </c>
      <c r="I262" s="156"/>
      <c r="L262" s="151"/>
      <c r="M262" s="157"/>
      <c r="T262" s="158"/>
      <c r="AT262" s="153" t="s">
        <v>290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282</v>
      </c>
    </row>
    <row r="263" spans="2:51" s="15" customFormat="1" x14ac:dyDescent="0.2">
      <c r="B263" s="173"/>
      <c r="D263" s="152" t="s">
        <v>290</v>
      </c>
      <c r="E263" s="174" t="s">
        <v>1</v>
      </c>
      <c r="F263" s="175" t="s">
        <v>7964</v>
      </c>
      <c r="H263" s="174" t="s">
        <v>1</v>
      </c>
      <c r="I263" s="176"/>
      <c r="L263" s="173"/>
      <c r="M263" s="177"/>
      <c r="T263" s="178"/>
      <c r="AT263" s="174" t="s">
        <v>290</v>
      </c>
      <c r="AU263" s="174" t="s">
        <v>85</v>
      </c>
      <c r="AV263" s="15" t="s">
        <v>83</v>
      </c>
      <c r="AW263" s="15" t="s">
        <v>32</v>
      </c>
      <c r="AX263" s="15" t="s">
        <v>76</v>
      </c>
      <c r="AY263" s="174" t="s">
        <v>282</v>
      </c>
    </row>
    <row r="264" spans="2:51" s="12" customFormat="1" ht="22.5" x14ac:dyDescent="0.2">
      <c r="B264" s="151"/>
      <c r="D264" s="152" t="s">
        <v>290</v>
      </c>
      <c r="E264" s="153" t="s">
        <v>1</v>
      </c>
      <c r="F264" s="154" t="s">
        <v>7965</v>
      </c>
      <c r="H264" s="155">
        <v>155.55799999999999</v>
      </c>
      <c r="I264" s="156"/>
      <c r="L264" s="151"/>
      <c r="M264" s="157"/>
      <c r="T264" s="158"/>
      <c r="AT264" s="153" t="s">
        <v>290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282</v>
      </c>
    </row>
    <row r="265" spans="2:51" s="15" customFormat="1" x14ac:dyDescent="0.2">
      <c r="B265" s="173"/>
      <c r="D265" s="152" t="s">
        <v>290</v>
      </c>
      <c r="E265" s="174" t="s">
        <v>1</v>
      </c>
      <c r="F265" s="175" t="s">
        <v>7962</v>
      </c>
      <c r="H265" s="174" t="s">
        <v>1</v>
      </c>
      <c r="I265" s="176"/>
      <c r="L265" s="173"/>
      <c r="M265" s="177"/>
      <c r="T265" s="178"/>
      <c r="AT265" s="174" t="s">
        <v>290</v>
      </c>
      <c r="AU265" s="174" t="s">
        <v>85</v>
      </c>
      <c r="AV265" s="15" t="s">
        <v>83</v>
      </c>
      <c r="AW265" s="15" t="s">
        <v>32</v>
      </c>
      <c r="AX265" s="15" t="s">
        <v>76</v>
      </c>
      <c r="AY265" s="174" t="s">
        <v>282</v>
      </c>
    </row>
    <row r="266" spans="2:51" s="12" customFormat="1" x14ac:dyDescent="0.2">
      <c r="B266" s="151"/>
      <c r="D266" s="152" t="s">
        <v>290</v>
      </c>
      <c r="E266" s="153" t="s">
        <v>1</v>
      </c>
      <c r="F266" s="154" t="s">
        <v>7966</v>
      </c>
      <c r="H266" s="155">
        <v>-18.677</v>
      </c>
      <c r="I266" s="156"/>
      <c r="L266" s="151"/>
      <c r="M266" s="157"/>
      <c r="T266" s="158"/>
      <c r="AT266" s="153" t="s">
        <v>290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282</v>
      </c>
    </row>
    <row r="267" spans="2:51" s="15" customFormat="1" x14ac:dyDescent="0.2">
      <c r="B267" s="173"/>
      <c r="D267" s="152" t="s">
        <v>290</v>
      </c>
      <c r="E267" s="174" t="s">
        <v>1</v>
      </c>
      <c r="F267" s="175" t="s">
        <v>7967</v>
      </c>
      <c r="H267" s="174" t="s">
        <v>1</v>
      </c>
      <c r="I267" s="176"/>
      <c r="L267" s="173"/>
      <c r="M267" s="177"/>
      <c r="T267" s="178"/>
      <c r="AT267" s="174" t="s">
        <v>290</v>
      </c>
      <c r="AU267" s="174" t="s">
        <v>85</v>
      </c>
      <c r="AV267" s="15" t="s">
        <v>83</v>
      </c>
      <c r="AW267" s="15" t="s">
        <v>32</v>
      </c>
      <c r="AX267" s="15" t="s">
        <v>76</v>
      </c>
      <c r="AY267" s="174" t="s">
        <v>282</v>
      </c>
    </row>
    <row r="268" spans="2:51" s="12" customFormat="1" x14ac:dyDescent="0.2">
      <c r="B268" s="151"/>
      <c r="D268" s="152" t="s">
        <v>290</v>
      </c>
      <c r="E268" s="153" t="s">
        <v>1</v>
      </c>
      <c r="F268" s="154" t="s">
        <v>7968</v>
      </c>
      <c r="H268" s="155">
        <v>24.943999999999999</v>
      </c>
      <c r="I268" s="156"/>
      <c r="L268" s="151"/>
      <c r="M268" s="157"/>
      <c r="T268" s="158"/>
      <c r="AT268" s="153" t="s">
        <v>290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282</v>
      </c>
    </row>
    <row r="269" spans="2:51" s="15" customFormat="1" x14ac:dyDescent="0.2">
      <c r="B269" s="173"/>
      <c r="D269" s="152" t="s">
        <v>290</v>
      </c>
      <c r="E269" s="174" t="s">
        <v>1</v>
      </c>
      <c r="F269" s="175" t="s">
        <v>7969</v>
      </c>
      <c r="H269" s="174" t="s">
        <v>1</v>
      </c>
      <c r="I269" s="176"/>
      <c r="L269" s="173"/>
      <c r="M269" s="177"/>
      <c r="T269" s="178"/>
      <c r="AT269" s="174" t="s">
        <v>290</v>
      </c>
      <c r="AU269" s="174" t="s">
        <v>85</v>
      </c>
      <c r="AV269" s="15" t="s">
        <v>83</v>
      </c>
      <c r="AW269" s="15" t="s">
        <v>32</v>
      </c>
      <c r="AX269" s="15" t="s">
        <v>76</v>
      </c>
      <c r="AY269" s="174" t="s">
        <v>282</v>
      </c>
    </row>
    <row r="270" spans="2:51" s="15" customFormat="1" x14ac:dyDescent="0.2">
      <c r="B270" s="173"/>
      <c r="D270" s="152" t="s">
        <v>290</v>
      </c>
      <c r="E270" s="174" t="s">
        <v>1</v>
      </c>
      <c r="F270" s="175" t="s">
        <v>7970</v>
      </c>
      <c r="H270" s="174" t="s">
        <v>1</v>
      </c>
      <c r="I270" s="176"/>
      <c r="L270" s="173"/>
      <c r="M270" s="177"/>
      <c r="T270" s="178"/>
      <c r="AT270" s="174" t="s">
        <v>290</v>
      </c>
      <c r="AU270" s="174" t="s">
        <v>85</v>
      </c>
      <c r="AV270" s="15" t="s">
        <v>83</v>
      </c>
      <c r="AW270" s="15" t="s">
        <v>32</v>
      </c>
      <c r="AX270" s="15" t="s">
        <v>76</v>
      </c>
      <c r="AY270" s="174" t="s">
        <v>282</v>
      </c>
    </row>
    <row r="271" spans="2:51" s="12" customFormat="1" x14ac:dyDescent="0.2">
      <c r="B271" s="151"/>
      <c r="D271" s="152" t="s">
        <v>290</v>
      </c>
      <c r="E271" s="153" t="s">
        <v>1</v>
      </c>
      <c r="F271" s="154" t="s">
        <v>7971</v>
      </c>
      <c r="H271" s="155">
        <v>107.544</v>
      </c>
      <c r="I271" s="156"/>
      <c r="L271" s="151"/>
      <c r="M271" s="157"/>
      <c r="T271" s="158"/>
      <c r="AT271" s="153" t="s">
        <v>290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282</v>
      </c>
    </row>
    <row r="272" spans="2:51" s="15" customFormat="1" x14ac:dyDescent="0.2">
      <c r="B272" s="173"/>
      <c r="D272" s="152" t="s">
        <v>290</v>
      </c>
      <c r="E272" s="174" t="s">
        <v>1</v>
      </c>
      <c r="F272" s="175" t="s">
        <v>7972</v>
      </c>
      <c r="H272" s="174" t="s">
        <v>1</v>
      </c>
      <c r="I272" s="176"/>
      <c r="L272" s="173"/>
      <c r="M272" s="177"/>
      <c r="T272" s="178"/>
      <c r="AT272" s="174" t="s">
        <v>290</v>
      </c>
      <c r="AU272" s="174" t="s">
        <v>85</v>
      </c>
      <c r="AV272" s="15" t="s">
        <v>83</v>
      </c>
      <c r="AW272" s="15" t="s">
        <v>32</v>
      </c>
      <c r="AX272" s="15" t="s">
        <v>76</v>
      </c>
      <c r="AY272" s="174" t="s">
        <v>282</v>
      </c>
    </row>
    <row r="273" spans="2:65" s="12" customFormat="1" x14ac:dyDescent="0.2">
      <c r="B273" s="151"/>
      <c r="D273" s="152" t="s">
        <v>290</v>
      </c>
      <c r="E273" s="153" t="s">
        <v>1</v>
      </c>
      <c r="F273" s="154" t="s">
        <v>7973</v>
      </c>
      <c r="H273" s="155">
        <v>35.96</v>
      </c>
      <c r="I273" s="156"/>
      <c r="L273" s="151"/>
      <c r="M273" s="157"/>
      <c r="T273" s="158"/>
      <c r="AT273" s="153" t="s">
        <v>290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282</v>
      </c>
    </row>
    <row r="274" spans="2:65" s="15" customFormat="1" x14ac:dyDescent="0.2">
      <c r="B274" s="173"/>
      <c r="D274" s="152" t="s">
        <v>290</v>
      </c>
      <c r="E274" s="174" t="s">
        <v>1</v>
      </c>
      <c r="F274" s="175" t="s">
        <v>7974</v>
      </c>
      <c r="H274" s="174" t="s">
        <v>1</v>
      </c>
      <c r="I274" s="176"/>
      <c r="L274" s="173"/>
      <c r="M274" s="177"/>
      <c r="T274" s="178"/>
      <c r="AT274" s="174" t="s">
        <v>290</v>
      </c>
      <c r="AU274" s="174" t="s">
        <v>85</v>
      </c>
      <c r="AV274" s="15" t="s">
        <v>83</v>
      </c>
      <c r="AW274" s="15" t="s">
        <v>32</v>
      </c>
      <c r="AX274" s="15" t="s">
        <v>76</v>
      </c>
      <c r="AY274" s="174" t="s">
        <v>282</v>
      </c>
    </row>
    <row r="275" spans="2:65" s="12" customFormat="1" x14ac:dyDescent="0.2">
      <c r="B275" s="151"/>
      <c r="D275" s="152" t="s">
        <v>290</v>
      </c>
      <c r="E275" s="153" t="s">
        <v>1</v>
      </c>
      <c r="F275" s="154" t="s">
        <v>7975</v>
      </c>
      <c r="H275" s="155">
        <v>22.631</v>
      </c>
      <c r="I275" s="156"/>
      <c r="L275" s="151"/>
      <c r="M275" s="157"/>
      <c r="T275" s="158"/>
      <c r="AT275" s="153" t="s">
        <v>290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282</v>
      </c>
    </row>
    <row r="276" spans="2:65" s="15" customFormat="1" x14ac:dyDescent="0.2">
      <c r="B276" s="173"/>
      <c r="D276" s="152" t="s">
        <v>290</v>
      </c>
      <c r="E276" s="174" t="s">
        <v>1</v>
      </c>
      <c r="F276" s="175" t="s">
        <v>7976</v>
      </c>
      <c r="H276" s="174" t="s">
        <v>1</v>
      </c>
      <c r="I276" s="176"/>
      <c r="L276" s="173"/>
      <c r="M276" s="177"/>
      <c r="T276" s="178"/>
      <c r="AT276" s="174" t="s">
        <v>290</v>
      </c>
      <c r="AU276" s="174" t="s">
        <v>85</v>
      </c>
      <c r="AV276" s="15" t="s">
        <v>83</v>
      </c>
      <c r="AW276" s="15" t="s">
        <v>32</v>
      </c>
      <c r="AX276" s="15" t="s">
        <v>76</v>
      </c>
      <c r="AY276" s="174" t="s">
        <v>282</v>
      </c>
    </row>
    <row r="277" spans="2:65" s="12" customFormat="1" x14ac:dyDescent="0.2">
      <c r="B277" s="151"/>
      <c r="D277" s="152" t="s">
        <v>290</v>
      </c>
      <c r="E277" s="153" t="s">
        <v>1</v>
      </c>
      <c r="F277" s="154" t="s">
        <v>7977</v>
      </c>
      <c r="H277" s="155">
        <v>57.673000000000002</v>
      </c>
      <c r="I277" s="156"/>
      <c r="L277" s="151"/>
      <c r="M277" s="157"/>
      <c r="T277" s="158"/>
      <c r="AT277" s="153" t="s">
        <v>290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282</v>
      </c>
    </row>
    <row r="278" spans="2:65" s="15" customFormat="1" x14ac:dyDescent="0.2">
      <c r="B278" s="173"/>
      <c r="D278" s="152" t="s">
        <v>290</v>
      </c>
      <c r="E278" s="174" t="s">
        <v>1</v>
      </c>
      <c r="F278" s="175" t="s">
        <v>7978</v>
      </c>
      <c r="H278" s="174" t="s">
        <v>1</v>
      </c>
      <c r="I278" s="176"/>
      <c r="L278" s="173"/>
      <c r="M278" s="177"/>
      <c r="T278" s="178"/>
      <c r="AT278" s="174" t="s">
        <v>290</v>
      </c>
      <c r="AU278" s="174" t="s">
        <v>85</v>
      </c>
      <c r="AV278" s="15" t="s">
        <v>83</v>
      </c>
      <c r="AW278" s="15" t="s">
        <v>32</v>
      </c>
      <c r="AX278" s="15" t="s">
        <v>76</v>
      </c>
      <c r="AY278" s="174" t="s">
        <v>282</v>
      </c>
    </row>
    <row r="279" spans="2:65" s="12" customFormat="1" ht="22.5" x14ac:dyDescent="0.2">
      <c r="B279" s="151"/>
      <c r="D279" s="152" t="s">
        <v>290</v>
      </c>
      <c r="E279" s="153" t="s">
        <v>1</v>
      </c>
      <c r="F279" s="154" t="s">
        <v>7979</v>
      </c>
      <c r="H279" s="155">
        <v>30.042999999999999</v>
      </c>
      <c r="I279" s="156"/>
      <c r="L279" s="151"/>
      <c r="M279" s="157"/>
      <c r="T279" s="158"/>
      <c r="AT279" s="153" t="s">
        <v>290</v>
      </c>
      <c r="AU279" s="153" t="s">
        <v>85</v>
      </c>
      <c r="AV279" s="12" t="s">
        <v>85</v>
      </c>
      <c r="AW279" s="12" t="s">
        <v>32</v>
      </c>
      <c r="AX279" s="12" t="s">
        <v>76</v>
      </c>
      <c r="AY279" s="153" t="s">
        <v>282</v>
      </c>
    </row>
    <row r="280" spans="2:65" s="1" customFormat="1" ht="21.75" customHeight="1" x14ac:dyDescent="0.2">
      <c r="B280" s="32"/>
      <c r="C280" s="137" t="s">
        <v>194</v>
      </c>
      <c r="D280" s="137" t="s">
        <v>284</v>
      </c>
      <c r="E280" s="138" t="s">
        <v>7980</v>
      </c>
      <c r="F280" s="139" t="s">
        <v>7981</v>
      </c>
      <c r="G280" s="140" t="s">
        <v>287</v>
      </c>
      <c r="H280" s="141">
        <v>138.12799999999999</v>
      </c>
      <c r="I280" s="142"/>
      <c r="J280" s="143">
        <f>ROUND(I280*H280,2)</f>
        <v>0</v>
      </c>
      <c r="K280" s="144"/>
      <c r="L280" s="32"/>
      <c r="M280" s="145" t="s">
        <v>1</v>
      </c>
      <c r="N280" s="146" t="s">
        <v>41</v>
      </c>
      <c r="P280" s="147">
        <f>O280*H280</f>
        <v>0</v>
      </c>
      <c r="Q280" s="147">
        <v>0</v>
      </c>
      <c r="R280" s="147">
        <f>Q280*H280</f>
        <v>0</v>
      </c>
      <c r="S280" s="147">
        <v>0.26100000000000001</v>
      </c>
      <c r="T280" s="148">
        <f>S280*H280</f>
        <v>36.051407999999995</v>
      </c>
      <c r="AR280" s="149" t="s">
        <v>288</v>
      </c>
      <c r="AT280" s="149" t="s">
        <v>284</v>
      </c>
      <c r="AU280" s="149" t="s">
        <v>85</v>
      </c>
      <c r="AY280" s="17" t="s">
        <v>282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288</v>
      </c>
      <c r="BM280" s="149" t="s">
        <v>7982</v>
      </c>
    </row>
    <row r="281" spans="2:65" s="15" customFormat="1" x14ac:dyDescent="0.2">
      <c r="B281" s="173"/>
      <c r="D281" s="152" t="s">
        <v>290</v>
      </c>
      <c r="E281" s="174" t="s">
        <v>1</v>
      </c>
      <c r="F281" s="175" t="s">
        <v>7983</v>
      </c>
      <c r="H281" s="174" t="s">
        <v>1</v>
      </c>
      <c r="I281" s="176"/>
      <c r="L281" s="173"/>
      <c r="M281" s="177"/>
      <c r="T281" s="178"/>
      <c r="AT281" s="174" t="s">
        <v>290</v>
      </c>
      <c r="AU281" s="174" t="s">
        <v>85</v>
      </c>
      <c r="AV281" s="15" t="s">
        <v>83</v>
      </c>
      <c r="AW281" s="15" t="s">
        <v>32</v>
      </c>
      <c r="AX281" s="15" t="s">
        <v>76</v>
      </c>
      <c r="AY281" s="174" t="s">
        <v>282</v>
      </c>
    </row>
    <row r="282" spans="2:65" s="15" customFormat="1" x14ac:dyDescent="0.2">
      <c r="B282" s="173"/>
      <c r="D282" s="152" t="s">
        <v>290</v>
      </c>
      <c r="E282" s="174" t="s">
        <v>1</v>
      </c>
      <c r="F282" s="175" t="s">
        <v>7984</v>
      </c>
      <c r="H282" s="174" t="s">
        <v>1</v>
      </c>
      <c r="I282" s="176"/>
      <c r="L282" s="173"/>
      <c r="M282" s="177"/>
      <c r="T282" s="178"/>
      <c r="AT282" s="174" t="s">
        <v>290</v>
      </c>
      <c r="AU282" s="174" t="s">
        <v>85</v>
      </c>
      <c r="AV282" s="15" t="s">
        <v>83</v>
      </c>
      <c r="AW282" s="15" t="s">
        <v>32</v>
      </c>
      <c r="AX282" s="15" t="s">
        <v>76</v>
      </c>
      <c r="AY282" s="174" t="s">
        <v>282</v>
      </c>
    </row>
    <row r="283" spans="2:65" s="12" customFormat="1" x14ac:dyDescent="0.2">
      <c r="B283" s="151"/>
      <c r="D283" s="152" t="s">
        <v>290</v>
      </c>
      <c r="E283" s="153" t="s">
        <v>1</v>
      </c>
      <c r="F283" s="154" t="s">
        <v>7985</v>
      </c>
      <c r="H283" s="155">
        <v>13.834</v>
      </c>
      <c r="I283" s="156"/>
      <c r="L283" s="151"/>
      <c r="M283" s="157"/>
      <c r="T283" s="158"/>
      <c r="AT283" s="153" t="s">
        <v>290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282</v>
      </c>
    </row>
    <row r="284" spans="2:65" s="15" customFormat="1" x14ac:dyDescent="0.2">
      <c r="B284" s="173"/>
      <c r="D284" s="152" t="s">
        <v>290</v>
      </c>
      <c r="E284" s="174" t="s">
        <v>1</v>
      </c>
      <c r="F284" s="175" t="s">
        <v>7986</v>
      </c>
      <c r="H284" s="174" t="s">
        <v>1</v>
      </c>
      <c r="I284" s="176"/>
      <c r="L284" s="173"/>
      <c r="M284" s="177"/>
      <c r="T284" s="178"/>
      <c r="AT284" s="174" t="s">
        <v>290</v>
      </c>
      <c r="AU284" s="174" t="s">
        <v>85</v>
      </c>
      <c r="AV284" s="15" t="s">
        <v>83</v>
      </c>
      <c r="AW284" s="15" t="s">
        <v>32</v>
      </c>
      <c r="AX284" s="15" t="s">
        <v>76</v>
      </c>
      <c r="AY284" s="174" t="s">
        <v>282</v>
      </c>
    </row>
    <row r="285" spans="2:65" s="12" customFormat="1" x14ac:dyDescent="0.2">
      <c r="B285" s="151"/>
      <c r="D285" s="152" t="s">
        <v>290</v>
      </c>
      <c r="E285" s="153" t="s">
        <v>1</v>
      </c>
      <c r="F285" s="154" t="s">
        <v>7987</v>
      </c>
      <c r="H285" s="155">
        <v>26.63</v>
      </c>
      <c r="I285" s="156"/>
      <c r="L285" s="151"/>
      <c r="M285" s="157"/>
      <c r="T285" s="158"/>
      <c r="AT285" s="153" t="s">
        <v>290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282</v>
      </c>
    </row>
    <row r="286" spans="2:65" s="15" customFormat="1" x14ac:dyDescent="0.2">
      <c r="B286" s="173"/>
      <c r="D286" s="152" t="s">
        <v>290</v>
      </c>
      <c r="E286" s="174" t="s">
        <v>1</v>
      </c>
      <c r="F286" s="175" t="s">
        <v>7988</v>
      </c>
      <c r="H286" s="174" t="s">
        <v>1</v>
      </c>
      <c r="I286" s="176"/>
      <c r="L286" s="173"/>
      <c r="M286" s="177"/>
      <c r="T286" s="178"/>
      <c r="AT286" s="174" t="s">
        <v>290</v>
      </c>
      <c r="AU286" s="174" t="s">
        <v>85</v>
      </c>
      <c r="AV286" s="15" t="s">
        <v>83</v>
      </c>
      <c r="AW286" s="15" t="s">
        <v>32</v>
      </c>
      <c r="AX286" s="15" t="s">
        <v>76</v>
      </c>
      <c r="AY286" s="174" t="s">
        <v>282</v>
      </c>
    </row>
    <row r="287" spans="2:65" s="12" customFormat="1" x14ac:dyDescent="0.2">
      <c r="B287" s="151"/>
      <c r="D287" s="152" t="s">
        <v>290</v>
      </c>
      <c r="E287" s="153" t="s">
        <v>1</v>
      </c>
      <c r="F287" s="154" t="s">
        <v>7989</v>
      </c>
      <c r="H287" s="155">
        <v>35.087000000000003</v>
      </c>
      <c r="I287" s="156"/>
      <c r="L287" s="151"/>
      <c r="M287" s="157"/>
      <c r="T287" s="158"/>
      <c r="AT287" s="153" t="s">
        <v>290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282</v>
      </c>
    </row>
    <row r="288" spans="2:65" s="15" customFormat="1" x14ac:dyDescent="0.2">
      <c r="B288" s="173"/>
      <c r="D288" s="152" t="s">
        <v>290</v>
      </c>
      <c r="E288" s="174" t="s">
        <v>1</v>
      </c>
      <c r="F288" s="175" t="s">
        <v>7986</v>
      </c>
      <c r="H288" s="174" t="s">
        <v>1</v>
      </c>
      <c r="I288" s="176"/>
      <c r="L288" s="173"/>
      <c r="M288" s="177"/>
      <c r="T288" s="178"/>
      <c r="AT288" s="174" t="s">
        <v>290</v>
      </c>
      <c r="AU288" s="174" t="s">
        <v>85</v>
      </c>
      <c r="AV288" s="15" t="s">
        <v>83</v>
      </c>
      <c r="AW288" s="15" t="s">
        <v>32</v>
      </c>
      <c r="AX288" s="15" t="s">
        <v>76</v>
      </c>
      <c r="AY288" s="174" t="s">
        <v>282</v>
      </c>
    </row>
    <row r="289" spans="2:65" s="12" customFormat="1" x14ac:dyDescent="0.2">
      <c r="B289" s="151"/>
      <c r="D289" s="152" t="s">
        <v>290</v>
      </c>
      <c r="E289" s="153" t="s">
        <v>1</v>
      </c>
      <c r="F289" s="154" t="s">
        <v>7990</v>
      </c>
      <c r="H289" s="155">
        <v>9.8699999999999992</v>
      </c>
      <c r="I289" s="156"/>
      <c r="L289" s="151"/>
      <c r="M289" s="157"/>
      <c r="T289" s="158"/>
      <c r="AT289" s="153" t="s">
        <v>290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282</v>
      </c>
    </row>
    <row r="290" spans="2:65" s="15" customFormat="1" x14ac:dyDescent="0.2">
      <c r="B290" s="173"/>
      <c r="D290" s="152" t="s">
        <v>290</v>
      </c>
      <c r="E290" s="174" t="s">
        <v>1</v>
      </c>
      <c r="F290" s="175" t="s">
        <v>7991</v>
      </c>
      <c r="H290" s="174" t="s">
        <v>1</v>
      </c>
      <c r="I290" s="176"/>
      <c r="L290" s="173"/>
      <c r="M290" s="177"/>
      <c r="T290" s="178"/>
      <c r="AT290" s="174" t="s">
        <v>290</v>
      </c>
      <c r="AU290" s="174" t="s">
        <v>85</v>
      </c>
      <c r="AV290" s="15" t="s">
        <v>83</v>
      </c>
      <c r="AW290" s="15" t="s">
        <v>32</v>
      </c>
      <c r="AX290" s="15" t="s">
        <v>76</v>
      </c>
      <c r="AY290" s="174" t="s">
        <v>282</v>
      </c>
    </row>
    <row r="291" spans="2:65" s="12" customFormat="1" x14ac:dyDescent="0.2">
      <c r="B291" s="151"/>
      <c r="D291" s="152" t="s">
        <v>290</v>
      </c>
      <c r="E291" s="153" t="s">
        <v>1</v>
      </c>
      <c r="F291" s="154" t="s">
        <v>7992</v>
      </c>
      <c r="H291" s="155">
        <v>15.856999999999999</v>
      </c>
      <c r="I291" s="156"/>
      <c r="L291" s="151"/>
      <c r="M291" s="157"/>
      <c r="T291" s="158"/>
      <c r="AT291" s="153" t="s">
        <v>290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282</v>
      </c>
    </row>
    <row r="292" spans="2:65" s="15" customFormat="1" x14ac:dyDescent="0.2">
      <c r="B292" s="173"/>
      <c r="D292" s="152" t="s">
        <v>290</v>
      </c>
      <c r="E292" s="174" t="s">
        <v>1</v>
      </c>
      <c r="F292" s="175" t="s">
        <v>7993</v>
      </c>
      <c r="H292" s="174" t="s">
        <v>1</v>
      </c>
      <c r="I292" s="176"/>
      <c r="L292" s="173"/>
      <c r="M292" s="177"/>
      <c r="T292" s="178"/>
      <c r="AT292" s="174" t="s">
        <v>290</v>
      </c>
      <c r="AU292" s="174" t="s">
        <v>85</v>
      </c>
      <c r="AV292" s="15" t="s">
        <v>83</v>
      </c>
      <c r="AW292" s="15" t="s">
        <v>32</v>
      </c>
      <c r="AX292" s="15" t="s">
        <v>76</v>
      </c>
      <c r="AY292" s="174" t="s">
        <v>282</v>
      </c>
    </row>
    <row r="293" spans="2:65" s="12" customFormat="1" x14ac:dyDescent="0.2">
      <c r="B293" s="151"/>
      <c r="D293" s="152" t="s">
        <v>290</v>
      </c>
      <c r="E293" s="153" t="s">
        <v>1</v>
      </c>
      <c r="F293" s="154" t="s">
        <v>7994</v>
      </c>
      <c r="H293" s="155">
        <v>28.16</v>
      </c>
      <c r="I293" s="156"/>
      <c r="L293" s="151"/>
      <c r="M293" s="157"/>
      <c r="T293" s="158"/>
      <c r="AT293" s="153" t="s">
        <v>290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282</v>
      </c>
    </row>
    <row r="294" spans="2:65" s="15" customFormat="1" x14ac:dyDescent="0.2">
      <c r="B294" s="173"/>
      <c r="D294" s="152" t="s">
        <v>290</v>
      </c>
      <c r="E294" s="174" t="s">
        <v>1</v>
      </c>
      <c r="F294" s="175" t="s">
        <v>7842</v>
      </c>
      <c r="H294" s="174" t="s">
        <v>1</v>
      </c>
      <c r="I294" s="176"/>
      <c r="L294" s="173"/>
      <c r="M294" s="177"/>
      <c r="T294" s="178"/>
      <c r="AT294" s="174" t="s">
        <v>290</v>
      </c>
      <c r="AU294" s="174" t="s">
        <v>85</v>
      </c>
      <c r="AV294" s="15" t="s">
        <v>83</v>
      </c>
      <c r="AW294" s="15" t="s">
        <v>32</v>
      </c>
      <c r="AX294" s="15" t="s">
        <v>76</v>
      </c>
      <c r="AY294" s="174" t="s">
        <v>282</v>
      </c>
    </row>
    <row r="295" spans="2:65" s="12" customFormat="1" x14ac:dyDescent="0.2">
      <c r="B295" s="151"/>
      <c r="D295" s="152" t="s">
        <v>290</v>
      </c>
      <c r="E295" s="153" t="s">
        <v>1</v>
      </c>
      <c r="F295" s="154" t="s">
        <v>7995</v>
      </c>
      <c r="H295" s="155">
        <v>8.69</v>
      </c>
      <c r="I295" s="156"/>
      <c r="L295" s="151"/>
      <c r="M295" s="157"/>
      <c r="T295" s="158"/>
      <c r="AT295" s="153" t="s">
        <v>290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282</v>
      </c>
    </row>
    <row r="296" spans="2:65" s="1" customFormat="1" ht="24.2" customHeight="1" x14ac:dyDescent="0.2">
      <c r="B296" s="32"/>
      <c r="C296" s="137" t="s">
        <v>8</v>
      </c>
      <c r="D296" s="137" t="s">
        <v>284</v>
      </c>
      <c r="E296" s="138" t="s">
        <v>7996</v>
      </c>
      <c r="F296" s="139" t="s">
        <v>7997</v>
      </c>
      <c r="G296" s="140" t="s">
        <v>295</v>
      </c>
      <c r="H296" s="141">
        <v>146.88999999999999</v>
      </c>
      <c r="I296" s="142"/>
      <c r="J296" s="143">
        <f>ROUND(I296*H296,2)</f>
        <v>0</v>
      </c>
      <c r="K296" s="144"/>
      <c r="L296" s="32"/>
      <c r="M296" s="145" t="s">
        <v>1</v>
      </c>
      <c r="N296" s="146" t="s">
        <v>41</v>
      </c>
      <c r="P296" s="147">
        <f>O296*H296</f>
        <v>0</v>
      </c>
      <c r="Q296" s="147">
        <v>0</v>
      </c>
      <c r="R296" s="147">
        <f>Q296*H296</f>
        <v>0</v>
      </c>
      <c r="S296" s="147">
        <v>1.95</v>
      </c>
      <c r="T296" s="148">
        <f>S296*H296</f>
        <v>286.43549999999999</v>
      </c>
      <c r="AR296" s="149" t="s">
        <v>288</v>
      </c>
      <c r="AT296" s="149" t="s">
        <v>284</v>
      </c>
      <c r="AU296" s="149" t="s">
        <v>85</v>
      </c>
      <c r="AY296" s="17" t="s">
        <v>282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288</v>
      </c>
      <c r="BM296" s="149" t="s">
        <v>7998</v>
      </c>
    </row>
    <row r="297" spans="2:65" s="15" customFormat="1" ht="22.5" x14ac:dyDescent="0.2">
      <c r="B297" s="173"/>
      <c r="D297" s="152" t="s">
        <v>290</v>
      </c>
      <c r="E297" s="174" t="s">
        <v>1</v>
      </c>
      <c r="F297" s="175" t="s">
        <v>7999</v>
      </c>
      <c r="H297" s="174" t="s">
        <v>1</v>
      </c>
      <c r="I297" s="176"/>
      <c r="L297" s="173"/>
      <c r="M297" s="177"/>
      <c r="T297" s="178"/>
      <c r="AT297" s="174" t="s">
        <v>290</v>
      </c>
      <c r="AU297" s="174" t="s">
        <v>85</v>
      </c>
      <c r="AV297" s="15" t="s">
        <v>83</v>
      </c>
      <c r="AW297" s="15" t="s">
        <v>32</v>
      </c>
      <c r="AX297" s="15" t="s">
        <v>76</v>
      </c>
      <c r="AY297" s="174" t="s">
        <v>282</v>
      </c>
    </row>
    <row r="298" spans="2:65" s="12" customFormat="1" x14ac:dyDescent="0.2">
      <c r="B298" s="151"/>
      <c r="D298" s="152" t="s">
        <v>290</v>
      </c>
      <c r="E298" s="153" t="s">
        <v>1</v>
      </c>
      <c r="F298" s="154" t="s">
        <v>8000</v>
      </c>
      <c r="H298" s="155">
        <v>38.340000000000003</v>
      </c>
      <c r="I298" s="156"/>
      <c r="L298" s="151"/>
      <c r="M298" s="157"/>
      <c r="T298" s="158"/>
      <c r="AT298" s="153" t="s">
        <v>290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282</v>
      </c>
    </row>
    <row r="299" spans="2:65" s="15" customFormat="1" x14ac:dyDescent="0.2">
      <c r="B299" s="173"/>
      <c r="D299" s="152" t="s">
        <v>290</v>
      </c>
      <c r="E299" s="174" t="s">
        <v>1</v>
      </c>
      <c r="F299" s="175" t="s">
        <v>8001</v>
      </c>
      <c r="H299" s="174" t="s">
        <v>1</v>
      </c>
      <c r="I299" s="176"/>
      <c r="L299" s="173"/>
      <c r="M299" s="177"/>
      <c r="T299" s="178"/>
      <c r="AT299" s="174" t="s">
        <v>290</v>
      </c>
      <c r="AU299" s="174" t="s">
        <v>85</v>
      </c>
      <c r="AV299" s="15" t="s">
        <v>83</v>
      </c>
      <c r="AW299" s="15" t="s">
        <v>32</v>
      </c>
      <c r="AX299" s="15" t="s">
        <v>76</v>
      </c>
      <c r="AY299" s="174" t="s">
        <v>282</v>
      </c>
    </row>
    <row r="300" spans="2:65" s="12" customFormat="1" x14ac:dyDescent="0.2">
      <c r="B300" s="151"/>
      <c r="D300" s="152" t="s">
        <v>290</v>
      </c>
      <c r="E300" s="153" t="s">
        <v>1</v>
      </c>
      <c r="F300" s="154" t="s">
        <v>8002</v>
      </c>
      <c r="H300" s="155">
        <v>-4.4539999999999997</v>
      </c>
      <c r="I300" s="156"/>
      <c r="L300" s="151"/>
      <c r="M300" s="157"/>
      <c r="T300" s="158"/>
      <c r="AT300" s="153" t="s">
        <v>290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282</v>
      </c>
    </row>
    <row r="301" spans="2:65" s="15" customFormat="1" x14ac:dyDescent="0.2">
      <c r="B301" s="173"/>
      <c r="D301" s="152" t="s">
        <v>290</v>
      </c>
      <c r="E301" s="174" t="s">
        <v>1</v>
      </c>
      <c r="F301" s="175" t="s">
        <v>8003</v>
      </c>
      <c r="H301" s="174" t="s">
        <v>1</v>
      </c>
      <c r="I301" s="176"/>
      <c r="L301" s="173"/>
      <c r="M301" s="177"/>
      <c r="T301" s="178"/>
      <c r="AT301" s="174" t="s">
        <v>290</v>
      </c>
      <c r="AU301" s="174" t="s">
        <v>85</v>
      </c>
      <c r="AV301" s="15" t="s">
        <v>83</v>
      </c>
      <c r="AW301" s="15" t="s">
        <v>32</v>
      </c>
      <c r="AX301" s="15" t="s">
        <v>76</v>
      </c>
      <c r="AY301" s="174" t="s">
        <v>282</v>
      </c>
    </row>
    <row r="302" spans="2:65" s="12" customFormat="1" x14ac:dyDescent="0.2">
      <c r="B302" s="151"/>
      <c r="D302" s="152" t="s">
        <v>290</v>
      </c>
      <c r="E302" s="153" t="s">
        <v>1</v>
      </c>
      <c r="F302" s="154" t="s">
        <v>8004</v>
      </c>
      <c r="H302" s="155">
        <v>9.157</v>
      </c>
      <c r="I302" s="156"/>
      <c r="L302" s="151"/>
      <c r="M302" s="157"/>
      <c r="T302" s="158"/>
      <c r="AT302" s="153" t="s">
        <v>290</v>
      </c>
      <c r="AU302" s="153" t="s">
        <v>85</v>
      </c>
      <c r="AV302" s="12" t="s">
        <v>85</v>
      </c>
      <c r="AW302" s="12" t="s">
        <v>32</v>
      </c>
      <c r="AX302" s="12" t="s">
        <v>76</v>
      </c>
      <c r="AY302" s="153" t="s">
        <v>282</v>
      </c>
    </row>
    <row r="303" spans="2:65" s="15" customFormat="1" x14ac:dyDescent="0.2">
      <c r="B303" s="173"/>
      <c r="D303" s="152" t="s">
        <v>290</v>
      </c>
      <c r="E303" s="174" t="s">
        <v>1</v>
      </c>
      <c r="F303" s="175" t="s">
        <v>8001</v>
      </c>
      <c r="H303" s="174" t="s">
        <v>1</v>
      </c>
      <c r="I303" s="176"/>
      <c r="L303" s="173"/>
      <c r="M303" s="177"/>
      <c r="T303" s="178"/>
      <c r="AT303" s="174" t="s">
        <v>290</v>
      </c>
      <c r="AU303" s="174" t="s">
        <v>85</v>
      </c>
      <c r="AV303" s="15" t="s">
        <v>83</v>
      </c>
      <c r="AW303" s="15" t="s">
        <v>32</v>
      </c>
      <c r="AX303" s="15" t="s">
        <v>76</v>
      </c>
      <c r="AY303" s="174" t="s">
        <v>282</v>
      </c>
    </row>
    <row r="304" spans="2:65" s="12" customFormat="1" x14ac:dyDescent="0.2">
      <c r="B304" s="151"/>
      <c r="D304" s="152" t="s">
        <v>290</v>
      </c>
      <c r="E304" s="153" t="s">
        <v>1</v>
      </c>
      <c r="F304" s="154" t="s">
        <v>8005</v>
      </c>
      <c r="H304" s="155">
        <v>-0.65600000000000003</v>
      </c>
      <c r="I304" s="156"/>
      <c r="L304" s="151"/>
      <c r="M304" s="157"/>
      <c r="T304" s="158"/>
      <c r="AT304" s="153" t="s">
        <v>290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282</v>
      </c>
    </row>
    <row r="305" spans="2:51" s="15" customFormat="1" x14ac:dyDescent="0.2">
      <c r="B305" s="173"/>
      <c r="D305" s="152" t="s">
        <v>290</v>
      </c>
      <c r="E305" s="174" t="s">
        <v>1</v>
      </c>
      <c r="F305" s="175" t="s">
        <v>8006</v>
      </c>
      <c r="H305" s="174" t="s">
        <v>1</v>
      </c>
      <c r="I305" s="176"/>
      <c r="L305" s="173"/>
      <c r="M305" s="177"/>
      <c r="T305" s="178"/>
      <c r="AT305" s="174" t="s">
        <v>290</v>
      </c>
      <c r="AU305" s="174" t="s">
        <v>85</v>
      </c>
      <c r="AV305" s="15" t="s">
        <v>83</v>
      </c>
      <c r="AW305" s="15" t="s">
        <v>32</v>
      </c>
      <c r="AX305" s="15" t="s">
        <v>76</v>
      </c>
      <c r="AY305" s="174" t="s">
        <v>282</v>
      </c>
    </row>
    <row r="306" spans="2:51" s="12" customFormat="1" x14ac:dyDescent="0.2">
      <c r="B306" s="151"/>
      <c r="D306" s="152" t="s">
        <v>290</v>
      </c>
      <c r="E306" s="153" t="s">
        <v>1</v>
      </c>
      <c r="F306" s="154" t="s">
        <v>8007</v>
      </c>
      <c r="H306" s="155">
        <v>5.5010000000000003</v>
      </c>
      <c r="I306" s="156"/>
      <c r="L306" s="151"/>
      <c r="M306" s="157"/>
      <c r="T306" s="158"/>
      <c r="AT306" s="153" t="s">
        <v>290</v>
      </c>
      <c r="AU306" s="153" t="s">
        <v>85</v>
      </c>
      <c r="AV306" s="12" t="s">
        <v>85</v>
      </c>
      <c r="AW306" s="12" t="s">
        <v>32</v>
      </c>
      <c r="AX306" s="12" t="s">
        <v>76</v>
      </c>
      <c r="AY306" s="153" t="s">
        <v>282</v>
      </c>
    </row>
    <row r="307" spans="2:51" s="15" customFormat="1" ht="22.5" x14ac:dyDescent="0.2">
      <c r="B307" s="173"/>
      <c r="D307" s="152" t="s">
        <v>290</v>
      </c>
      <c r="E307" s="174" t="s">
        <v>1</v>
      </c>
      <c r="F307" s="175" t="s">
        <v>8008</v>
      </c>
      <c r="H307" s="174" t="s">
        <v>1</v>
      </c>
      <c r="I307" s="176"/>
      <c r="L307" s="173"/>
      <c r="M307" s="177"/>
      <c r="T307" s="178"/>
      <c r="AT307" s="174" t="s">
        <v>290</v>
      </c>
      <c r="AU307" s="174" t="s">
        <v>85</v>
      </c>
      <c r="AV307" s="15" t="s">
        <v>83</v>
      </c>
      <c r="AW307" s="15" t="s">
        <v>32</v>
      </c>
      <c r="AX307" s="15" t="s">
        <v>76</v>
      </c>
      <c r="AY307" s="174" t="s">
        <v>282</v>
      </c>
    </row>
    <row r="308" spans="2:51" s="12" customFormat="1" x14ac:dyDescent="0.2">
      <c r="B308" s="151"/>
      <c r="D308" s="152" t="s">
        <v>290</v>
      </c>
      <c r="E308" s="153" t="s">
        <v>1</v>
      </c>
      <c r="F308" s="154" t="s">
        <v>8009</v>
      </c>
      <c r="H308" s="155">
        <v>47.52</v>
      </c>
      <c r="I308" s="156"/>
      <c r="L308" s="151"/>
      <c r="M308" s="157"/>
      <c r="T308" s="158"/>
      <c r="AT308" s="153" t="s">
        <v>290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282</v>
      </c>
    </row>
    <row r="309" spans="2:51" s="15" customFormat="1" x14ac:dyDescent="0.2">
      <c r="B309" s="173"/>
      <c r="D309" s="152" t="s">
        <v>290</v>
      </c>
      <c r="E309" s="174" t="s">
        <v>1</v>
      </c>
      <c r="F309" s="175" t="s">
        <v>8001</v>
      </c>
      <c r="H309" s="174" t="s">
        <v>1</v>
      </c>
      <c r="I309" s="176"/>
      <c r="L309" s="173"/>
      <c r="M309" s="177"/>
      <c r="T309" s="178"/>
      <c r="AT309" s="174" t="s">
        <v>290</v>
      </c>
      <c r="AU309" s="174" t="s">
        <v>85</v>
      </c>
      <c r="AV309" s="15" t="s">
        <v>83</v>
      </c>
      <c r="AW309" s="15" t="s">
        <v>32</v>
      </c>
      <c r="AX309" s="15" t="s">
        <v>76</v>
      </c>
      <c r="AY309" s="174" t="s">
        <v>282</v>
      </c>
    </row>
    <row r="310" spans="2:51" s="12" customFormat="1" x14ac:dyDescent="0.2">
      <c r="B310" s="151"/>
      <c r="D310" s="152" t="s">
        <v>290</v>
      </c>
      <c r="E310" s="153" t="s">
        <v>1</v>
      </c>
      <c r="F310" s="154" t="s">
        <v>8010</v>
      </c>
      <c r="H310" s="155">
        <v>-3.1869999999999998</v>
      </c>
      <c r="I310" s="156"/>
      <c r="L310" s="151"/>
      <c r="M310" s="157"/>
      <c r="T310" s="158"/>
      <c r="AT310" s="153" t="s">
        <v>290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282</v>
      </c>
    </row>
    <row r="311" spans="2:51" s="15" customFormat="1" x14ac:dyDescent="0.2">
      <c r="B311" s="173"/>
      <c r="D311" s="152" t="s">
        <v>290</v>
      </c>
      <c r="E311" s="174" t="s">
        <v>1</v>
      </c>
      <c r="F311" s="175" t="s">
        <v>8011</v>
      </c>
      <c r="H311" s="174" t="s">
        <v>1</v>
      </c>
      <c r="I311" s="176"/>
      <c r="L311" s="173"/>
      <c r="M311" s="177"/>
      <c r="T311" s="178"/>
      <c r="AT311" s="174" t="s">
        <v>290</v>
      </c>
      <c r="AU311" s="174" t="s">
        <v>85</v>
      </c>
      <c r="AV311" s="15" t="s">
        <v>83</v>
      </c>
      <c r="AW311" s="15" t="s">
        <v>32</v>
      </c>
      <c r="AX311" s="15" t="s">
        <v>76</v>
      </c>
      <c r="AY311" s="174" t="s">
        <v>282</v>
      </c>
    </row>
    <row r="312" spans="2:51" s="12" customFormat="1" x14ac:dyDescent="0.2">
      <c r="B312" s="151"/>
      <c r="D312" s="152" t="s">
        <v>290</v>
      </c>
      <c r="E312" s="153" t="s">
        <v>1</v>
      </c>
      <c r="F312" s="154" t="s">
        <v>8012</v>
      </c>
      <c r="H312" s="155">
        <v>11.936</v>
      </c>
      <c r="I312" s="156"/>
      <c r="L312" s="151"/>
      <c r="M312" s="157"/>
      <c r="T312" s="158"/>
      <c r="AT312" s="153" t="s">
        <v>290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282</v>
      </c>
    </row>
    <row r="313" spans="2:51" s="15" customFormat="1" x14ac:dyDescent="0.2">
      <c r="B313" s="173"/>
      <c r="D313" s="152" t="s">
        <v>290</v>
      </c>
      <c r="E313" s="174" t="s">
        <v>1</v>
      </c>
      <c r="F313" s="175" t="s">
        <v>8001</v>
      </c>
      <c r="H313" s="174" t="s">
        <v>1</v>
      </c>
      <c r="I313" s="176"/>
      <c r="L313" s="173"/>
      <c r="M313" s="177"/>
      <c r="T313" s="178"/>
      <c r="AT313" s="174" t="s">
        <v>290</v>
      </c>
      <c r="AU313" s="174" t="s">
        <v>85</v>
      </c>
      <c r="AV313" s="15" t="s">
        <v>83</v>
      </c>
      <c r="AW313" s="15" t="s">
        <v>32</v>
      </c>
      <c r="AX313" s="15" t="s">
        <v>76</v>
      </c>
      <c r="AY313" s="174" t="s">
        <v>282</v>
      </c>
    </row>
    <row r="314" spans="2:51" s="12" customFormat="1" x14ac:dyDescent="0.2">
      <c r="B314" s="151"/>
      <c r="D314" s="152" t="s">
        <v>290</v>
      </c>
      <c r="E314" s="153" t="s">
        <v>1</v>
      </c>
      <c r="F314" s="154" t="s">
        <v>8013</v>
      </c>
      <c r="H314" s="155">
        <v>-0.32</v>
      </c>
      <c r="I314" s="156"/>
      <c r="L314" s="151"/>
      <c r="M314" s="157"/>
      <c r="T314" s="158"/>
      <c r="AT314" s="153" t="s">
        <v>290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282</v>
      </c>
    </row>
    <row r="315" spans="2:51" s="15" customFormat="1" ht="22.5" x14ac:dyDescent="0.2">
      <c r="B315" s="173"/>
      <c r="D315" s="152" t="s">
        <v>290</v>
      </c>
      <c r="E315" s="174" t="s">
        <v>1</v>
      </c>
      <c r="F315" s="175" t="s">
        <v>8014</v>
      </c>
      <c r="H315" s="174" t="s">
        <v>1</v>
      </c>
      <c r="I315" s="176"/>
      <c r="L315" s="173"/>
      <c r="M315" s="177"/>
      <c r="T315" s="178"/>
      <c r="AT315" s="174" t="s">
        <v>290</v>
      </c>
      <c r="AU315" s="174" t="s">
        <v>85</v>
      </c>
      <c r="AV315" s="15" t="s">
        <v>83</v>
      </c>
      <c r="AW315" s="15" t="s">
        <v>32</v>
      </c>
      <c r="AX315" s="15" t="s">
        <v>76</v>
      </c>
      <c r="AY315" s="174" t="s">
        <v>282</v>
      </c>
    </row>
    <row r="316" spans="2:51" s="12" customFormat="1" x14ac:dyDescent="0.2">
      <c r="B316" s="151"/>
      <c r="D316" s="152" t="s">
        <v>290</v>
      </c>
      <c r="E316" s="153" t="s">
        <v>1</v>
      </c>
      <c r="F316" s="154" t="s">
        <v>8015</v>
      </c>
      <c r="H316" s="155">
        <v>27.611999999999998</v>
      </c>
      <c r="I316" s="156"/>
      <c r="L316" s="151"/>
      <c r="M316" s="157"/>
      <c r="T316" s="158"/>
      <c r="AT316" s="153" t="s">
        <v>290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282</v>
      </c>
    </row>
    <row r="317" spans="2:51" s="15" customFormat="1" x14ac:dyDescent="0.2">
      <c r="B317" s="173"/>
      <c r="D317" s="152" t="s">
        <v>290</v>
      </c>
      <c r="E317" s="174" t="s">
        <v>1</v>
      </c>
      <c r="F317" s="175" t="s">
        <v>8001</v>
      </c>
      <c r="H317" s="174" t="s">
        <v>1</v>
      </c>
      <c r="I317" s="176"/>
      <c r="L317" s="173"/>
      <c r="M317" s="177"/>
      <c r="T317" s="178"/>
      <c r="AT317" s="174" t="s">
        <v>290</v>
      </c>
      <c r="AU317" s="174" t="s">
        <v>85</v>
      </c>
      <c r="AV317" s="15" t="s">
        <v>83</v>
      </c>
      <c r="AW317" s="15" t="s">
        <v>32</v>
      </c>
      <c r="AX317" s="15" t="s">
        <v>76</v>
      </c>
      <c r="AY317" s="174" t="s">
        <v>282</v>
      </c>
    </row>
    <row r="318" spans="2:51" s="12" customFormat="1" x14ac:dyDescent="0.2">
      <c r="B318" s="151"/>
      <c r="D318" s="152" t="s">
        <v>290</v>
      </c>
      <c r="E318" s="153" t="s">
        <v>1</v>
      </c>
      <c r="F318" s="154" t="s">
        <v>8016</v>
      </c>
      <c r="H318" s="155">
        <v>-0.74399999999999999</v>
      </c>
      <c r="I318" s="156"/>
      <c r="L318" s="151"/>
      <c r="M318" s="157"/>
      <c r="T318" s="158"/>
      <c r="AT318" s="153" t="s">
        <v>290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282</v>
      </c>
    </row>
    <row r="319" spans="2:51" s="15" customFormat="1" x14ac:dyDescent="0.2">
      <c r="B319" s="173"/>
      <c r="D319" s="152" t="s">
        <v>290</v>
      </c>
      <c r="E319" s="174" t="s">
        <v>1</v>
      </c>
      <c r="F319" s="175" t="s">
        <v>8017</v>
      </c>
      <c r="H319" s="174" t="s">
        <v>1</v>
      </c>
      <c r="I319" s="176"/>
      <c r="L319" s="173"/>
      <c r="M319" s="177"/>
      <c r="T319" s="178"/>
      <c r="AT319" s="174" t="s">
        <v>290</v>
      </c>
      <c r="AU319" s="174" t="s">
        <v>85</v>
      </c>
      <c r="AV319" s="15" t="s">
        <v>83</v>
      </c>
      <c r="AW319" s="15" t="s">
        <v>32</v>
      </c>
      <c r="AX319" s="15" t="s">
        <v>76</v>
      </c>
      <c r="AY319" s="174" t="s">
        <v>282</v>
      </c>
    </row>
    <row r="320" spans="2:51" s="12" customFormat="1" x14ac:dyDescent="0.2">
      <c r="B320" s="151"/>
      <c r="D320" s="152" t="s">
        <v>290</v>
      </c>
      <c r="E320" s="153" t="s">
        <v>1</v>
      </c>
      <c r="F320" s="154" t="s">
        <v>8018</v>
      </c>
      <c r="H320" s="155">
        <v>3.3279999999999998</v>
      </c>
      <c r="I320" s="156"/>
      <c r="L320" s="151"/>
      <c r="M320" s="157"/>
      <c r="T320" s="158"/>
      <c r="AT320" s="153" t="s">
        <v>290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282</v>
      </c>
    </row>
    <row r="321" spans="2:65" s="15" customFormat="1" x14ac:dyDescent="0.2">
      <c r="B321" s="173"/>
      <c r="D321" s="152" t="s">
        <v>290</v>
      </c>
      <c r="E321" s="174" t="s">
        <v>1</v>
      </c>
      <c r="F321" s="175" t="s">
        <v>8019</v>
      </c>
      <c r="H321" s="174" t="s">
        <v>1</v>
      </c>
      <c r="I321" s="176"/>
      <c r="L321" s="173"/>
      <c r="M321" s="177"/>
      <c r="T321" s="178"/>
      <c r="AT321" s="174" t="s">
        <v>290</v>
      </c>
      <c r="AU321" s="174" t="s">
        <v>85</v>
      </c>
      <c r="AV321" s="15" t="s">
        <v>83</v>
      </c>
      <c r="AW321" s="15" t="s">
        <v>32</v>
      </c>
      <c r="AX321" s="15" t="s">
        <v>76</v>
      </c>
      <c r="AY321" s="174" t="s">
        <v>282</v>
      </c>
    </row>
    <row r="322" spans="2:65" s="12" customFormat="1" x14ac:dyDescent="0.2">
      <c r="B322" s="151"/>
      <c r="D322" s="152" t="s">
        <v>290</v>
      </c>
      <c r="E322" s="153" t="s">
        <v>1</v>
      </c>
      <c r="F322" s="154" t="s">
        <v>8020</v>
      </c>
      <c r="H322" s="155">
        <v>10.282</v>
      </c>
      <c r="I322" s="156"/>
      <c r="L322" s="151"/>
      <c r="M322" s="157"/>
      <c r="T322" s="158"/>
      <c r="AT322" s="153" t="s">
        <v>290</v>
      </c>
      <c r="AU322" s="153" t="s">
        <v>85</v>
      </c>
      <c r="AV322" s="12" t="s">
        <v>85</v>
      </c>
      <c r="AW322" s="12" t="s">
        <v>32</v>
      </c>
      <c r="AX322" s="12" t="s">
        <v>76</v>
      </c>
      <c r="AY322" s="153" t="s">
        <v>282</v>
      </c>
    </row>
    <row r="323" spans="2:65" s="15" customFormat="1" x14ac:dyDescent="0.2">
      <c r="B323" s="173"/>
      <c r="D323" s="152" t="s">
        <v>290</v>
      </c>
      <c r="E323" s="174" t="s">
        <v>1</v>
      </c>
      <c r="F323" s="175" t="s">
        <v>8021</v>
      </c>
      <c r="H323" s="174" t="s">
        <v>1</v>
      </c>
      <c r="I323" s="176"/>
      <c r="L323" s="173"/>
      <c r="M323" s="177"/>
      <c r="T323" s="178"/>
      <c r="AT323" s="174" t="s">
        <v>290</v>
      </c>
      <c r="AU323" s="174" t="s">
        <v>85</v>
      </c>
      <c r="AV323" s="15" t="s">
        <v>83</v>
      </c>
      <c r="AW323" s="15" t="s">
        <v>32</v>
      </c>
      <c r="AX323" s="15" t="s">
        <v>76</v>
      </c>
      <c r="AY323" s="174" t="s">
        <v>282</v>
      </c>
    </row>
    <row r="324" spans="2:65" s="12" customFormat="1" x14ac:dyDescent="0.2">
      <c r="B324" s="151"/>
      <c r="D324" s="152" t="s">
        <v>290</v>
      </c>
      <c r="E324" s="153" t="s">
        <v>1</v>
      </c>
      <c r="F324" s="154" t="s">
        <v>8022</v>
      </c>
      <c r="H324" s="155">
        <v>2.5750000000000002</v>
      </c>
      <c r="I324" s="156"/>
      <c r="L324" s="151"/>
      <c r="M324" s="157"/>
      <c r="T324" s="158"/>
      <c r="AT324" s="153" t="s">
        <v>290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282</v>
      </c>
    </row>
    <row r="325" spans="2:65" s="1" customFormat="1" ht="21.75" customHeight="1" x14ac:dyDescent="0.2">
      <c r="B325" s="32"/>
      <c r="C325" s="137" t="s">
        <v>199</v>
      </c>
      <c r="D325" s="137" t="s">
        <v>284</v>
      </c>
      <c r="E325" s="138" t="s">
        <v>8023</v>
      </c>
      <c r="F325" s="139" t="s">
        <v>8024</v>
      </c>
      <c r="G325" s="140" t="s">
        <v>295</v>
      </c>
      <c r="H325" s="141">
        <v>6.1319999999999997</v>
      </c>
      <c r="I325" s="142"/>
      <c r="J325" s="143">
        <f>ROUND(I325*H325,2)</f>
        <v>0</v>
      </c>
      <c r="K325" s="144"/>
      <c r="L325" s="32"/>
      <c r="M325" s="145" t="s">
        <v>1</v>
      </c>
      <c r="N325" s="146" t="s">
        <v>41</v>
      </c>
      <c r="P325" s="147">
        <f>O325*H325</f>
        <v>0</v>
      </c>
      <c r="Q325" s="147">
        <v>0</v>
      </c>
      <c r="R325" s="147">
        <f>Q325*H325</f>
        <v>0</v>
      </c>
      <c r="S325" s="147">
        <v>1.671</v>
      </c>
      <c r="T325" s="148">
        <f>S325*H325</f>
        <v>10.246572</v>
      </c>
      <c r="AR325" s="149" t="s">
        <v>288</v>
      </c>
      <c r="AT325" s="149" t="s">
        <v>284</v>
      </c>
      <c r="AU325" s="149" t="s">
        <v>85</v>
      </c>
      <c r="AY325" s="17" t="s">
        <v>282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288</v>
      </c>
      <c r="BM325" s="149" t="s">
        <v>8025</v>
      </c>
    </row>
    <row r="326" spans="2:65" s="15" customFormat="1" x14ac:dyDescent="0.2">
      <c r="B326" s="173"/>
      <c r="D326" s="152" t="s">
        <v>290</v>
      </c>
      <c r="E326" s="174" t="s">
        <v>1</v>
      </c>
      <c r="F326" s="175" t="s">
        <v>8026</v>
      </c>
      <c r="H326" s="174" t="s">
        <v>1</v>
      </c>
      <c r="I326" s="176"/>
      <c r="L326" s="173"/>
      <c r="M326" s="177"/>
      <c r="T326" s="178"/>
      <c r="AT326" s="174" t="s">
        <v>290</v>
      </c>
      <c r="AU326" s="174" t="s">
        <v>85</v>
      </c>
      <c r="AV326" s="15" t="s">
        <v>83</v>
      </c>
      <c r="AW326" s="15" t="s">
        <v>32</v>
      </c>
      <c r="AX326" s="15" t="s">
        <v>76</v>
      </c>
      <c r="AY326" s="174" t="s">
        <v>282</v>
      </c>
    </row>
    <row r="327" spans="2:65" s="15" customFormat="1" x14ac:dyDescent="0.2">
      <c r="B327" s="173"/>
      <c r="D327" s="152" t="s">
        <v>290</v>
      </c>
      <c r="E327" s="174" t="s">
        <v>1</v>
      </c>
      <c r="F327" s="175" t="s">
        <v>8027</v>
      </c>
      <c r="H327" s="174" t="s">
        <v>1</v>
      </c>
      <c r="I327" s="176"/>
      <c r="L327" s="173"/>
      <c r="M327" s="177"/>
      <c r="T327" s="178"/>
      <c r="AT327" s="174" t="s">
        <v>290</v>
      </c>
      <c r="AU327" s="174" t="s">
        <v>85</v>
      </c>
      <c r="AV327" s="15" t="s">
        <v>83</v>
      </c>
      <c r="AW327" s="15" t="s">
        <v>32</v>
      </c>
      <c r="AX327" s="15" t="s">
        <v>76</v>
      </c>
      <c r="AY327" s="174" t="s">
        <v>282</v>
      </c>
    </row>
    <row r="328" spans="2:65" s="12" customFormat="1" x14ac:dyDescent="0.2">
      <c r="B328" s="151"/>
      <c r="D328" s="152" t="s">
        <v>290</v>
      </c>
      <c r="E328" s="153" t="s">
        <v>1</v>
      </c>
      <c r="F328" s="154" t="s">
        <v>8028</v>
      </c>
      <c r="H328" s="155">
        <v>1.304</v>
      </c>
      <c r="I328" s="156"/>
      <c r="L328" s="151"/>
      <c r="M328" s="157"/>
      <c r="T328" s="158"/>
      <c r="AT328" s="153" t="s">
        <v>290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282</v>
      </c>
    </row>
    <row r="329" spans="2:65" s="15" customFormat="1" x14ac:dyDescent="0.2">
      <c r="B329" s="173"/>
      <c r="D329" s="152" t="s">
        <v>290</v>
      </c>
      <c r="E329" s="174" t="s">
        <v>1</v>
      </c>
      <c r="F329" s="175" t="s">
        <v>8019</v>
      </c>
      <c r="H329" s="174" t="s">
        <v>1</v>
      </c>
      <c r="I329" s="176"/>
      <c r="L329" s="173"/>
      <c r="M329" s="177"/>
      <c r="T329" s="178"/>
      <c r="AT329" s="174" t="s">
        <v>290</v>
      </c>
      <c r="AU329" s="174" t="s">
        <v>85</v>
      </c>
      <c r="AV329" s="15" t="s">
        <v>83</v>
      </c>
      <c r="AW329" s="15" t="s">
        <v>32</v>
      </c>
      <c r="AX329" s="15" t="s">
        <v>76</v>
      </c>
      <c r="AY329" s="174" t="s">
        <v>282</v>
      </c>
    </row>
    <row r="330" spans="2:65" s="12" customFormat="1" x14ac:dyDescent="0.2">
      <c r="B330" s="151"/>
      <c r="D330" s="152" t="s">
        <v>290</v>
      </c>
      <c r="E330" s="153" t="s">
        <v>1</v>
      </c>
      <c r="F330" s="154" t="s">
        <v>8029</v>
      </c>
      <c r="H330" s="155">
        <v>4.0279999999999996</v>
      </c>
      <c r="I330" s="156"/>
      <c r="L330" s="151"/>
      <c r="M330" s="157"/>
      <c r="T330" s="158"/>
      <c r="AT330" s="153" t="s">
        <v>290</v>
      </c>
      <c r="AU330" s="153" t="s">
        <v>85</v>
      </c>
      <c r="AV330" s="12" t="s">
        <v>85</v>
      </c>
      <c r="AW330" s="12" t="s">
        <v>32</v>
      </c>
      <c r="AX330" s="12" t="s">
        <v>76</v>
      </c>
      <c r="AY330" s="153" t="s">
        <v>282</v>
      </c>
    </row>
    <row r="331" spans="2:65" s="15" customFormat="1" x14ac:dyDescent="0.2">
      <c r="B331" s="173"/>
      <c r="D331" s="152" t="s">
        <v>290</v>
      </c>
      <c r="E331" s="174" t="s">
        <v>1</v>
      </c>
      <c r="F331" s="175" t="s">
        <v>8030</v>
      </c>
      <c r="H331" s="174" t="s">
        <v>1</v>
      </c>
      <c r="I331" s="176"/>
      <c r="L331" s="173"/>
      <c r="M331" s="177"/>
      <c r="T331" s="178"/>
      <c r="AT331" s="174" t="s">
        <v>290</v>
      </c>
      <c r="AU331" s="174" t="s">
        <v>85</v>
      </c>
      <c r="AV331" s="15" t="s">
        <v>83</v>
      </c>
      <c r="AW331" s="15" t="s">
        <v>32</v>
      </c>
      <c r="AX331" s="15" t="s">
        <v>76</v>
      </c>
      <c r="AY331" s="174" t="s">
        <v>282</v>
      </c>
    </row>
    <row r="332" spans="2:65" s="12" customFormat="1" x14ac:dyDescent="0.2">
      <c r="B332" s="151"/>
      <c r="D332" s="152" t="s">
        <v>290</v>
      </c>
      <c r="E332" s="153" t="s">
        <v>1</v>
      </c>
      <c r="F332" s="154" t="s">
        <v>8031</v>
      </c>
      <c r="H332" s="155">
        <v>0.8</v>
      </c>
      <c r="I332" s="156"/>
      <c r="L332" s="151"/>
      <c r="M332" s="157"/>
      <c r="T332" s="158"/>
      <c r="AT332" s="153" t="s">
        <v>290</v>
      </c>
      <c r="AU332" s="153" t="s">
        <v>85</v>
      </c>
      <c r="AV332" s="12" t="s">
        <v>85</v>
      </c>
      <c r="AW332" s="12" t="s">
        <v>32</v>
      </c>
      <c r="AX332" s="12" t="s">
        <v>76</v>
      </c>
      <c r="AY332" s="153" t="s">
        <v>282</v>
      </c>
    </row>
    <row r="333" spans="2:65" s="1" customFormat="1" ht="21.75" customHeight="1" x14ac:dyDescent="0.2">
      <c r="B333" s="32"/>
      <c r="C333" s="137" t="s">
        <v>202</v>
      </c>
      <c r="D333" s="137" t="s">
        <v>284</v>
      </c>
      <c r="E333" s="138" t="s">
        <v>8032</v>
      </c>
      <c r="F333" s="139" t="s">
        <v>8033</v>
      </c>
      <c r="G333" s="140" t="s">
        <v>287</v>
      </c>
      <c r="H333" s="141">
        <v>3.2</v>
      </c>
      <c r="I333" s="142"/>
      <c r="J333" s="143">
        <f>ROUND(I333*H333,2)</f>
        <v>0</v>
      </c>
      <c r="K333" s="144"/>
      <c r="L333" s="32"/>
      <c r="M333" s="145" t="s">
        <v>1</v>
      </c>
      <c r="N333" s="146" t="s">
        <v>41</v>
      </c>
      <c r="P333" s="147">
        <f>O333*H333</f>
        <v>0</v>
      </c>
      <c r="Q333" s="147">
        <v>0</v>
      </c>
      <c r="R333" s="147">
        <f>Q333*H333</f>
        <v>0</v>
      </c>
      <c r="S333" s="147">
        <v>5.5E-2</v>
      </c>
      <c r="T333" s="148">
        <f>S333*H333</f>
        <v>0.17600000000000002</v>
      </c>
      <c r="AR333" s="149" t="s">
        <v>288</v>
      </c>
      <c r="AT333" s="149" t="s">
        <v>284</v>
      </c>
      <c r="AU333" s="149" t="s">
        <v>85</v>
      </c>
      <c r="AY333" s="17" t="s">
        <v>282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288</v>
      </c>
      <c r="BM333" s="149" t="s">
        <v>8034</v>
      </c>
    </row>
    <row r="334" spans="2:65" s="15" customFormat="1" x14ac:dyDescent="0.2">
      <c r="B334" s="173"/>
      <c r="D334" s="152" t="s">
        <v>290</v>
      </c>
      <c r="E334" s="174" t="s">
        <v>1</v>
      </c>
      <c r="F334" s="175" t="s">
        <v>8035</v>
      </c>
      <c r="H334" s="174" t="s">
        <v>1</v>
      </c>
      <c r="I334" s="176"/>
      <c r="L334" s="173"/>
      <c r="M334" s="177"/>
      <c r="T334" s="178"/>
      <c r="AT334" s="174" t="s">
        <v>290</v>
      </c>
      <c r="AU334" s="174" t="s">
        <v>85</v>
      </c>
      <c r="AV334" s="15" t="s">
        <v>83</v>
      </c>
      <c r="AW334" s="15" t="s">
        <v>32</v>
      </c>
      <c r="AX334" s="15" t="s">
        <v>76</v>
      </c>
      <c r="AY334" s="174" t="s">
        <v>282</v>
      </c>
    </row>
    <row r="335" spans="2:65" s="12" customFormat="1" x14ac:dyDescent="0.2">
      <c r="B335" s="151"/>
      <c r="D335" s="152" t="s">
        <v>290</v>
      </c>
      <c r="E335" s="153" t="s">
        <v>1</v>
      </c>
      <c r="F335" s="154" t="s">
        <v>8036</v>
      </c>
      <c r="H335" s="155">
        <v>3.2</v>
      </c>
      <c r="I335" s="156"/>
      <c r="L335" s="151"/>
      <c r="M335" s="157"/>
      <c r="T335" s="158"/>
      <c r="AT335" s="153" t="s">
        <v>290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282</v>
      </c>
    </row>
    <row r="336" spans="2:65" s="1" customFormat="1" ht="16.5" customHeight="1" x14ac:dyDescent="0.2">
      <c r="B336" s="32"/>
      <c r="C336" s="137" t="s">
        <v>205</v>
      </c>
      <c r="D336" s="137" t="s">
        <v>284</v>
      </c>
      <c r="E336" s="138" t="s">
        <v>8037</v>
      </c>
      <c r="F336" s="139" t="s">
        <v>8038</v>
      </c>
      <c r="G336" s="140" t="s">
        <v>295</v>
      </c>
      <c r="H336" s="141">
        <v>36.649000000000001</v>
      </c>
      <c r="I336" s="142"/>
      <c r="J336" s="143">
        <f>ROUND(I336*H336,2)</f>
        <v>0</v>
      </c>
      <c r="K336" s="144"/>
      <c r="L336" s="32"/>
      <c r="M336" s="145" t="s">
        <v>1</v>
      </c>
      <c r="N336" s="146" t="s">
        <v>41</v>
      </c>
      <c r="P336" s="147">
        <f>O336*H336</f>
        <v>0</v>
      </c>
      <c r="Q336" s="147">
        <v>0</v>
      </c>
      <c r="R336" s="147">
        <f>Q336*H336</f>
        <v>0</v>
      </c>
      <c r="S336" s="147">
        <v>2.4</v>
      </c>
      <c r="T336" s="148">
        <f>S336*H336</f>
        <v>87.957599999999999</v>
      </c>
      <c r="AR336" s="149" t="s">
        <v>288</v>
      </c>
      <c r="AT336" s="149" t="s">
        <v>284</v>
      </c>
      <c r="AU336" s="149" t="s">
        <v>85</v>
      </c>
      <c r="AY336" s="17" t="s">
        <v>282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288</v>
      </c>
      <c r="BM336" s="149" t="s">
        <v>8039</v>
      </c>
    </row>
    <row r="337" spans="2:65" s="15" customFormat="1" x14ac:dyDescent="0.2">
      <c r="B337" s="173"/>
      <c r="D337" s="152" t="s">
        <v>290</v>
      </c>
      <c r="E337" s="174" t="s">
        <v>1</v>
      </c>
      <c r="F337" s="175" t="s">
        <v>8040</v>
      </c>
      <c r="H337" s="174" t="s">
        <v>1</v>
      </c>
      <c r="I337" s="176"/>
      <c r="L337" s="173"/>
      <c r="M337" s="177"/>
      <c r="T337" s="178"/>
      <c r="AT337" s="174" t="s">
        <v>290</v>
      </c>
      <c r="AU337" s="174" t="s">
        <v>85</v>
      </c>
      <c r="AV337" s="15" t="s">
        <v>83</v>
      </c>
      <c r="AW337" s="15" t="s">
        <v>32</v>
      </c>
      <c r="AX337" s="15" t="s">
        <v>76</v>
      </c>
      <c r="AY337" s="174" t="s">
        <v>282</v>
      </c>
    </row>
    <row r="338" spans="2:65" s="15" customFormat="1" x14ac:dyDescent="0.2">
      <c r="B338" s="173"/>
      <c r="D338" s="152" t="s">
        <v>290</v>
      </c>
      <c r="E338" s="174" t="s">
        <v>1</v>
      </c>
      <c r="F338" s="175" t="s">
        <v>8041</v>
      </c>
      <c r="H338" s="174" t="s">
        <v>1</v>
      </c>
      <c r="I338" s="176"/>
      <c r="L338" s="173"/>
      <c r="M338" s="177"/>
      <c r="T338" s="178"/>
      <c r="AT338" s="174" t="s">
        <v>290</v>
      </c>
      <c r="AU338" s="174" t="s">
        <v>85</v>
      </c>
      <c r="AV338" s="15" t="s">
        <v>83</v>
      </c>
      <c r="AW338" s="15" t="s">
        <v>32</v>
      </c>
      <c r="AX338" s="15" t="s">
        <v>76</v>
      </c>
      <c r="AY338" s="174" t="s">
        <v>282</v>
      </c>
    </row>
    <row r="339" spans="2:65" s="15" customFormat="1" x14ac:dyDescent="0.2">
      <c r="B339" s="173"/>
      <c r="D339" s="152" t="s">
        <v>290</v>
      </c>
      <c r="E339" s="174" t="s">
        <v>1</v>
      </c>
      <c r="F339" s="175" t="s">
        <v>8042</v>
      </c>
      <c r="H339" s="174" t="s">
        <v>1</v>
      </c>
      <c r="I339" s="176"/>
      <c r="L339" s="173"/>
      <c r="M339" s="177"/>
      <c r="T339" s="178"/>
      <c r="AT339" s="174" t="s">
        <v>290</v>
      </c>
      <c r="AU339" s="174" t="s">
        <v>85</v>
      </c>
      <c r="AV339" s="15" t="s">
        <v>83</v>
      </c>
      <c r="AW339" s="15" t="s">
        <v>32</v>
      </c>
      <c r="AX339" s="15" t="s">
        <v>76</v>
      </c>
      <c r="AY339" s="174" t="s">
        <v>282</v>
      </c>
    </row>
    <row r="340" spans="2:65" s="12" customFormat="1" x14ac:dyDescent="0.2">
      <c r="B340" s="151"/>
      <c r="D340" s="152" t="s">
        <v>290</v>
      </c>
      <c r="E340" s="153" t="s">
        <v>1</v>
      </c>
      <c r="F340" s="154" t="s">
        <v>8043</v>
      </c>
      <c r="H340" s="155">
        <v>10.297000000000001</v>
      </c>
      <c r="I340" s="156"/>
      <c r="L340" s="151"/>
      <c r="M340" s="157"/>
      <c r="T340" s="158"/>
      <c r="AT340" s="153" t="s">
        <v>290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282</v>
      </c>
    </row>
    <row r="341" spans="2:65" s="15" customFormat="1" ht="22.5" x14ac:dyDescent="0.2">
      <c r="B341" s="173"/>
      <c r="D341" s="152" t="s">
        <v>290</v>
      </c>
      <c r="E341" s="174" t="s">
        <v>1</v>
      </c>
      <c r="F341" s="175" t="s">
        <v>8044</v>
      </c>
      <c r="H341" s="174" t="s">
        <v>1</v>
      </c>
      <c r="I341" s="176"/>
      <c r="L341" s="173"/>
      <c r="M341" s="177"/>
      <c r="T341" s="178"/>
      <c r="AT341" s="174" t="s">
        <v>290</v>
      </c>
      <c r="AU341" s="174" t="s">
        <v>85</v>
      </c>
      <c r="AV341" s="15" t="s">
        <v>83</v>
      </c>
      <c r="AW341" s="15" t="s">
        <v>32</v>
      </c>
      <c r="AX341" s="15" t="s">
        <v>76</v>
      </c>
      <c r="AY341" s="174" t="s">
        <v>282</v>
      </c>
    </row>
    <row r="342" spans="2:65" s="12" customFormat="1" x14ac:dyDescent="0.2">
      <c r="B342" s="151"/>
      <c r="D342" s="152" t="s">
        <v>290</v>
      </c>
      <c r="E342" s="153" t="s">
        <v>1</v>
      </c>
      <c r="F342" s="154" t="s">
        <v>8045</v>
      </c>
      <c r="H342" s="155">
        <v>3.0409999999999999</v>
      </c>
      <c r="I342" s="156"/>
      <c r="L342" s="151"/>
      <c r="M342" s="157"/>
      <c r="T342" s="158"/>
      <c r="AT342" s="153" t="s">
        <v>290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282</v>
      </c>
    </row>
    <row r="343" spans="2:65" s="15" customFormat="1" x14ac:dyDescent="0.2">
      <c r="B343" s="173"/>
      <c r="D343" s="152" t="s">
        <v>290</v>
      </c>
      <c r="E343" s="174" t="s">
        <v>1</v>
      </c>
      <c r="F343" s="175" t="s">
        <v>8046</v>
      </c>
      <c r="H343" s="174" t="s">
        <v>1</v>
      </c>
      <c r="I343" s="176"/>
      <c r="L343" s="173"/>
      <c r="M343" s="177"/>
      <c r="T343" s="178"/>
      <c r="AT343" s="174" t="s">
        <v>290</v>
      </c>
      <c r="AU343" s="174" t="s">
        <v>85</v>
      </c>
      <c r="AV343" s="15" t="s">
        <v>83</v>
      </c>
      <c r="AW343" s="15" t="s">
        <v>32</v>
      </c>
      <c r="AX343" s="15" t="s">
        <v>76</v>
      </c>
      <c r="AY343" s="174" t="s">
        <v>282</v>
      </c>
    </row>
    <row r="344" spans="2:65" s="12" customFormat="1" x14ac:dyDescent="0.2">
      <c r="B344" s="151"/>
      <c r="D344" s="152" t="s">
        <v>290</v>
      </c>
      <c r="E344" s="153" t="s">
        <v>1</v>
      </c>
      <c r="F344" s="154" t="s">
        <v>8047</v>
      </c>
      <c r="H344" s="155">
        <v>11.438000000000001</v>
      </c>
      <c r="I344" s="156"/>
      <c r="L344" s="151"/>
      <c r="M344" s="157"/>
      <c r="T344" s="158"/>
      <c r="AT344" s="153" t="s">
        <v>290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282</v>
      </c>
    </row>
    <row r="345" spans="2:65" s="15" customFormat="1" x14ac:dyDescent="0.2">
      <c r="B345" s="173"/>
      <c r="D345" s="152" t="s">
        <v>290</v>
      </c>
      <c r="E345" s="174" t="s">
        <v>1</v>
      </c>
      <c r="F345" s="175" t="s">
        <v>8048</v>
      </c>
      <c r="H345" s="174" t="s">
        <v>1</v>
      </c>
      <c r="I345" s="176"/>
      <c r="L345" s="173"/>
      <c r="M345" s="177"/>
      <c r="T345" s="178"/>
      <c r="AT345" s="174" t="s">
        <v>290</v>
      </c>
      <c r="AU345" s="174" t="s">
        <v>85</v>
      </c>
      <c r="AV345" s="15" t="s">
        <v>83</v>
      </c>
      <c r="AW345" s="15" t="s">
        <v>32</v>
      </c>
      <c r="AX345" s="15" t="s">
        <v>76</v>
      </c>
      <c r="AY345" s="174" t="s">
        <v>282</v>
      </c>
    </row>
    <row r="346" spans="2:65" s="12" customFormat="1" x14ac:dyDescent="0.2">
      <c r="B346" s="151"/>
      <c r="D346" s="152" t="s">
        <v>290</v>
      </c>
      <c r="E346" s="153" t="s">
        <v>1</v>
      </c>
      <c r="F346" s="154" t="s">
        <v>8049</v>
      </c>
      <c r="H346" s="155">
        <v>11.872999999999999</v>
      </c>
      <c r="I346" s="156"/>
      <c r="L346" s="151"/>
      <c r="M346" s="157"/>
      <c r="T346" s="158"/>
      <c r="AT346" s="153" t="s">
        <v>290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282</v>
      </c>
    </row>
    <row r="347" spans="2:65" s="1" customFormat="1" ht="21.75" customHeight="1" x14ac:dyDescent="0.2">
      <c r="B347" s="32"/>
      <c r="C347" s="137" t="s">
        <v>416</v>
      </c>
      <c r="D347" s="137" t="s">
        <v>284</v>
      </c>
      <c r="E347" s="138" t="s">
        <v>8050</v>
      </c>
      <c r="F347" s="139" t="s">
        <v>8051</v>
      </c>
      <c r="G347" s="140" t="s">
        <v>295</v>
      </c>
      <c r="H347" s="141">
        <v>3.044</v>
      </c>
      <c r="I347" s="142"/>
      <c r="J347" s="143">
        <f>ROUND(I347*H347,2)</f>
        <v>0</v>
      </c>
      <c r="K347" s="144"/>
      <c r="L347" s="32"/>
      <c r="M347" s="145" t="s">
        <v>1</v>
      </c>
      <c r="N347" s="146" t="s">
        <v>41</v>
      </c>
      <c r="P347" s="147">
        <f>O347*H347</f>
        <v>0</v>
      </c>
      <c r="Q347" s="147">
        <v>0</v>
      </c>
      <c r="R347" s="147">
        <f>Q347*H347</f>
        <v>0</v>
      </c>
      <c r="S347" s="147">
        <v>2.4</v>
      </c>
      <c r="T347" s="148">
        <f>S347*H347</f>
        <v>7.3056000000000001</v>
      </c>
      <c r="AR347" s="149" t="s">
        <v>288</v>
      </c>
      <c r="AT347" s="149" t="s">
        <v>284</v>
      </c>
      <c r="AU347" s="149" t="s">
        <v>85</v>
      </c>
      <c r="AY347" s="17" t="s">
        <v>282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83</v>
      </c>
      <c r="BK347" s="150">
        <f>ROUND(I347*H347,2)</f>
        <v>0</v>
      </c>
      <c r="BL347" s="17" t="s">
        <v>288</v>
      </c>
      <c r="BM347" s="149" t="s">
        <v>8052</v>
      </c>
    </row>
    <row r="348" spans="2:65" s="15" customFormat="1" x14ac:dyDescent="0.2">
      <c r="B348" s="173"/>
      <c r="D348" s="152" t="s">
        <v>290</v>
      </c>
      <c r="E348" s="174" t="s">
        <v>1</v>
      </c>
      <c r="F348" s="175" t="s">
        <v>8053</v>
      </c>
      <c r="H348" s="174" t="s">
        <v>1</v>
      </c>
      <c r="I348" s="176"/>
      <c r="L348" s="173"/>
      <c r="M348" s="177"/>
      <c r="T348" s="178"/>
      <c r="AT348" s="174" t="s">
        <v>290</v>
      </c>
      <c r="AU348" s="174" t="s">
        <v>85</v>
      </c>
      <c r="AV348" s="15" t="s">
        <v>83</v>
      </c>
      <c r="AW348" s="15" t="s">
        <v>32</v>
      </c>
      <c r="AX348" s="15" t="s">
        <v>76</v>
      </c>
      <c r="AY348" s="174" t="s">
        <v>282</v>
      </c>
    </row>
    <row r="349" spans="2:65" s="15" customFormat="1" x14ac:dyDescent="0.2">
      <c r="B349" s="173"/>
      <c r="D349" s="152" t="s">
        <v>290</v>
      </c>
      <c r="E349" s="174" t="s">
        <v>1</v>
      </c>
      <c r="F349" s="175" t="s">
        <v>8054</v>
      </c>
      <c r="H349" s="174" t="s">
        <v>1</v>
      </c>
      <c r="I349" s="176"/>
      <c r="L349" s="173"/>
      <c r="M349" s="177"/>
      <c r="T349" s="178"/>
      <c r="AT349" s="174" t="s">
        <v>290</v>
      </c>
      <c r="AU349" s="174" t="s">
        <v>85</v>
      </c>
      <c r="AV349" s="15" t="s">
        <v>83</v>
      </c>
      <c r="AW349" s="15" t="s">
        <v>32</v>
      </c>
      <c r="AX349" s="15" t="s">
        <v>76</v>
      </c>
      <c r="AY349" s="174" t="s">
        <v>282</v>
      </c>
    </row>
    <row r="350" spans="2:65" s="12" customFormat="1" x14ac:dyDescent="0.2">
      <c r="B350" s="151"/>
      <c r="D350" s="152" t="s">
        <v>290</v>
      </c>
      <c r="E350" s="153" t="s">
        <v>1</v>
      </c>
      <c r="F350" s="154" t="s">
        <v>8055</v>
      </c>
      <c r="H350" s="155">
        <v>2.536</v>
      </c>
      <c r="I350" s="156"/>
      <c r="L350" s="151"/>
      <c r="M350" s="157"/>
      <c r="T350" s="158"/>
      <c r="AT350" s="153" t="s">
        <v>290</v>
      </c>
      <c r="AU350" s="153" t="s">
        <v>85</v>
      </c>
      <c r="AV350" s="12" t="s">
        <v>85</v>
      </c>
      <c r="AW350" s="12" t="s">
        <v>32</v>
      </c>
      <c r="AX350" s="12" t="s">
        <v>76</v>
      </c>
      <c r="AY350" s="153" t="s">
        <v>282</v>
      </c>
    </row>
    <row r="351" spans="2:65" s="15" customFormat="1" x14ac:dyDescent="0.2">
      <c r="B351" s="173"/>
      <c r="D351" s="152" t="s">
        <v>290</v>
      </c>
      <c r="E351" s="174" t="s">
        <v>1</v>
      </c>
      <c r="F351" s="175" t="s">
        <v>8056</v>
      </c>
      <c r="H351" s="174" t="s">
        <v>1</v>
      </c>
      <c r="I351" s="176"/>
      <c r="L351" s="173"/>
      <c r="M351" s="177"/>
      <c r="T351" s="178"/>
      <c r="AT351" s="174" t="s">
        <v>290</v>
      </c>
      <c r="AU351" s="174" t="s">
        <v>85</v>
      </c>
      <c r="AV351" s="15" t="s">
        <v>83</v>
      </c>
      <c r="AW351" s="15" t="s">
        <v>32</v>
      </c>
      <c r="AX351" s="15" t="s">
        <v>76</v>
      </c>
      <c r="AY351" s="174" t="s">
        <v>282</v>
      </c>
    </row>
    <row r="352" spans="2:65" s="12" customFormat="1" x14ac:dyDescent="0.2">
      <c r="B352" s="151"/>
      <c r="D352" s="152" t="s">
        <v>290</v>
      </c>
      <c r="E352" s="153" t="s">
        <v>1</v>
      </c>
      <c r="F352" s="154" t="s">
        <v>8057</v>
      </c>
      <c r="H352" s="155">
        <v>0.50800000000000001</v>
      </c>
      <c r="I352" s="156"/>
      <c r="L352" s="151"/>
      <c r="M352" s="157"/>
      <c r="T352" s="158"/>
      <c r="AT352" s="153" t="s">
        <v>290</v>
      </c>
      <c r="AU352" s="153" t="s">
        <v>85</v>
      </c>
      <c r="AV352" s="12" t="s">
        <v>85</v>
      </c>
      <c r="AW352" s="12" t="s">
        <v>32</v>
      </c>
      <c r="AX352" s="12" t="s">
        <v>76</v>
      </c>
      <c r="AY352" s="153" t="s">
        <v>282</v>
      </c>
    </row>
    <row r="353" spans="2:65" s="1" customFormat="1" ht="24.2" customHeight="1" x14ac:dyDescent="0.2">
      <c r="B353" s="32"/>
      <c r="C353" s="137" t="s">
        <v>208</v>
      </c>
      <c r="D353" s="137" t="s">
        <v>284</v>
      </c>
      <c r="E353" s="138" t="s">
        <v>8058</v>
      </c>
      <c r="F353" s="139" t="s">
        <v>8059</v>
      </c>
      <c r="G353" s="140" t="s">
        <v>287</v>
      </c>
      <c r="H353" s="141">
        <v>1.7689999999999999</v>
      </c>
      <c r="I353" s="142"/>
      <c r="J353" s="143">
        <f>ROUND(I353*H353,2)</f>
        <v>0</v>
      </c>
      <c r="K353" s="144"/>
      <c r="L353" s="32"/>
      <c r="M353" s="145" t="s">
        <v>1</v>
      </c>
      <c r="N353" s="146" t="s">
        <v>41</v>
      </c>
      <c r="P353" s="147">
        <f>O353*H353</f>
        <v>0</v>
      </c>
      <c r="Q353" s="147">
        <v>0</v>
      </c>
      <c r="R353" s="147">
        <f>Q353*H353</f>
        <v>0</v>
      </c>
      <c r="S353" s="147">
        <v>0.36</v>
      </c>
      <c r="T353" s="148">
        <f>S353*H353</f>
        <v>0.63683999999999996</v>
      </c>
      <c r="AR353" s="149" t="s">
        <v>288</v>
      </c>
      <c r="AT353" s="149" t="s">
        <v>284</v>
      </c>
      <c r="AU353" s="149" t="s">
        <v>85</v>
      </c>
      <c r="AY353" s="17" t="s">
        <v>282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83</v>
      </c>
      <c r="BK353" s="150">
        <f>ROUND(I353*H353,2)</f>
        <v>0</v>
      </c>
      <c r="BL353" s="17" t="s">
        <v>288</v>
      </c>
      <c r="BM353" s="149" t="s">
        <v>8060</v>
      </c>
    </row>
    <row r="354" spans="2:65" s="15" customFormat="1" x14ac:dyDescent="0.2">
      <c r="B354" s="173"/>
      <c r="D354" s="152" t="s">
        <v>290</v>
      </c>
      <c r="E354" s="174" t="s">
        <v>1</v>
      </c>
      <c r="F354" s="175" t="s">
        <v>8061</v>
      </c>
      <c r="H354" s="174" t="s">
        <v>1</v>
      </c>
      <c r="I354" s="176"/>
      <c r="L354" s="173"/>
      <c r="M354" s="177"/>
      <c r="T354" s="178"/>
      <c r="AT354" s="174" t="s">
        <v>290</v>
      </c>
      <c r="AU354" s="174" t="s">
        <v>85</v>
      </c>
      <c r="AV354" s="15" t="s">
        <v>83</v>
      </c>
      <c r="AW354" s="15" t="s">
        <v>32</v>
      </c>
      <c r="AX354" s="15" t="s">
        <v>76</v>
      </c>
      <c r="AY354" s="174" t="s">
        <v>282</v>
      </c>
    </row>
    <row r="355" spans="2:65" s="15" customFormat="1" x14ac:dyDescent="0.2">
      <c r="B355" s="173"/>
      <c r="D355" s="152" t="s">
        <v>290</v>
      </c>
      <c r="E355" s="174" t="s">
        <v>1</v>
      </c>
      <c r="F355" s="175" t="s">
        <v>8062</v>
      </c>
      <c r="H355" s="174" t="s">
        <v>1</v>
      </c>
      <c r="I355" s="176"/>
      <c r="L355" s="173"/>
      <c r="M355" s="177"/>
      <c r="T355" s="178"/>
      <c r="AT355" s="174" t="s">
        <v>290</v>
      </c>
      <c r="AU355" s="174" t="s">
        <v>85</v>
      </c>
      <c r="AV355" s="15" t="s">
        <v>83</v>
      </c>
      <c r="AW355" s="15" t="s">
        <v>32</v>
      </c>
      <c r="AX355" s="15" t="s">
        <v>76</v>
      </c>
      <c r="AY355" s="174" t="s">
        <v>282</v>
      </c>
    </row>
    <row r="356" spans="2:65" s="12" customFormat="1" x14ac:dyDescent="0.2">
      <c r="B356" s="151"/>
      <c r="D356" s="152" t="s">
        <v>290</v>
      </c>
      <c r="E356" s="153" t="s">
        <v>1</v>
      </c>
      <c r="F356" s="154" t="s">
        <v>8063</v>
      </c>
      <c r="H356" s="155">
        <v>0.35299999999999998</v>
      </c>
      <c r="I356" s="156"/>
      <c r="L356" s="151"/>
      <c r="M356" s="157"/>
      <c r="T356" s="158"/>
      <c r="AT356" s="153" t="s">
        <v>290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282</v>
      </c>
    </row>
    <row r="357" spans="2:65" s="15" customFormat="1" x14ac:dyDescent="0.2">
      <c r="B357" s="173"/>
      <c r="D357" s="152" t="s">
        <v>290</v>
      </c>
      <c r="E357" s="174" t="s">
        <v>1</v>
      </c>
      <c r="F357" s="175" t="s">
        <v>8064</v>
      </c>
      <c r="H357" s="174" t="s">
        <v>1</v>
      </c>
      <c r="I357" s="176"/>
      <c r="L357" s="173"/>
      <c r="M357" s="177"/>
      <c r="T357" s="178"/>
      <c r="AT357" s="174" t="s">
        <v>290</v>
      </c>
      <c r="AU357" s="174" t="s">
        <v>85</v>
      </c>
      <c r="AV357" s="15" t="s">
        <v>83</v>
      </c>
      <c r="AW357" s="15" t="s">
        <v>32</v>
      </c>
      <c r="AX357" s="15" t="s">
        <v>76</v>
      </c>
      <c r="AY357" s="174" t="s">
        <v>282</v>
      </c>
    </row>
    <row r="358" spans="2:65" s="12" customFormat="1" x14ac:dyDescent="0.2">
      <c r="B358" s="151"/>
      <c r="D358" s="152" t="s">
        <v>290</v>
      </c>
      <c r="E358" s="153" t="s">
        <v>1</v>
      </c>
      <c r="F358" s="154" t="s">
        <v>8065</v>
      </c>
      <c r="H358" s="155">
        <v>1.4159999999999999</v>
      </c>
      <c r="I358" s="156"/>
      <c r="L358" s="151"/>
      <c r="M358" s="157"/>
      <c r="T358" s="158"/>
      <c r="AT358" s="153" t="s">
        <v>290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282</v>
      </c>
    </row>
    <row r="359" spans="2:65" s="1" customFormat="1" ht="37.9" customHeight="1" x14ac:dyDescent="0.2">
      <c r="B359" s="32"/>
      <c r="C359" s="137" t="s">
        <v>7</v>
      </c>
      <c r="D359" s="137" t="s">
        <v>284</v>
      </c>
      <c r="E359" s="138" t="s">
        <v>8066</v>
      </c>
      <c r="F359" s="139" t="s">
        <v>8067</v>
      </c>
      <c r="G359" s="140" t="s">
        <v>295</v>
      </c>
      <c r="H359" s="141">
        <v>46.017000000000003</v>
      </c>
      <c r="I359" s="142"/>
      <c r="J359" s="143">
        <f>ROUND(I359*H359,2)</f>
        <v>0</v>
      </c>
      <c r="K359" s="144"/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2.2000000000000002</v>
      </c>
      <c r="T359" s="148">
        <f>S359*H359</f>
        <v>101.23740000000001</v>
      </c>
      <c r="AR359" s="149" t="s">
        <v>288</v>
      </c>
      <c r="AT359" s="149" t="s">
        <v>284</v>
      </c>
      <c r="AU359" s="149" t="s">
        <v>85</v>
      </c>
      <c r="AY359" s="17" t="s">
        <v>282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288</v>
      </c>
      <c r="BM359" s="149" t="s">
        <v>8068</v>
      </c>
    </row>
    <row r="360" spans="2:65" s="15" customFormat="1" x14ac:dyDescent="0.2">
      <c r="B360" s="173"/>
      <c r="D360" s="152" t="s">
        <v>290</v>
      </c>
      <c r="E360" s="174" t="s">
        <v>1</v>
      </c>
      <c r="F360" s="175" t="s">
        <v>8069</v>
      </c>
      <c r="H360" s="174" t="s">
        <v>1</v>
      </c>
      <c r="I360" s="176"/>
      <c r="L360" s="173"/>
      <c r="M360" s="177"/>
      <c r="T360" s="178"/>
      <c r="AT360" s="174" t="s">
        <v>290</v>
      </c>
      <c r="AU360" s="174" t="s">
        <v>85</v>
      </c>
      <c r="AV360" s="15" t="s">
        <v>83</v>
      </c>
      <c r="AW360" s="15" t="s">
        <v>32</v>
      </c>
      <c r="AX360" s="15" t="s">
        <v>76</v>
      </c>
      <c r="AY360" s="174" t="s">
        <v>282</v>
      </c>
    </row>
    <row r="361" spans="2:65" s="12" customFormat="1" ht="22.5" x14ac:dyDescent="0.2">
      <c r="B361" s="151"/>
      <c r="D361" s="152" t="s">
        <v>290</v>
      </c>
      <c r="E361" s="153" t="s">
        <v>1</v>
      </c>
      <c r="F361" s="154" t="s">
        <v>8070</v>
      </c>
      <c r="H361" s="155">
        <v>10.608000000000001</v>
      </c>
      <c r="I361" s="156"/>
      <c r="L361" s="151"/>
      <c r="M361" s="157"/>
      <c r="T361" s="158"/>
      <c r="AT361" s="153" t="s">
        <v>290</v>
      </c>
      <c r="AU361" s="153" t="s">
        <v>85</v>
      </c>
      <c r="AV361" s="12" t="s">
        <v>85</v>
      </c>
      <c r="AW361" s="12" t="s">
        <v>32</v>
      </c>
      <c r="AX361" s="12" t="s">
        <v>76</v>
      </c>
      <c r="AY361" s="153" t="s">
        <v>282</v>
      </c>
    </row>
    <row r="362" spans="2:65" s="15" customFormat="1" x14ac:dyDescent="0.2">
      <c r="B362" s="173"/>
      <c r="D362" s="152" t="s">
        <v>290</v>
      </c>
      <c r="E362" s="174" t="s">
        <v>1</v>
      </c>
      <c r="F362" s="175" t="s">
        <v>8071</v>
      </c>
      <c r="H362" s="174" t="s">
        <v>1</v>
      </c>
      <c r="I362" s="176"/>
      <c r="L362" s="173"/>
      <c r="M362" s="177"/>
      <c r="T362" s="178"/>
      <c r="AT362" s="174" t="s">
        <v>290</v>
      </c>
      <c r="AU362" s="174" t="s">
        <v>85</v>
      </c>
      <c r="AV362" s="15" t="s">
        <v>83</v>
      </c>
      <c r="AW362" s="15" t="s">
        <v>32</v>
      </c>
      <c r="AX362" s="15" t="s">
        <v>76</v>
      </c>
      <c r="AY362" s="174" t="s">
        <v>282</v>
      </c>
    </row>
    <row r="363" spans="2:65" s="12" customFormat="1" ht="22.5" x14ac:dyDescent="0.2">
      <c r="B363" s="151"/>
      <c r="D363" s="152" t="s">
        <v>290</v>
      </c>
      <c r="E363" s="153" t="s">
        <v>1</v>
      </c>
      <c r="F363" s="154" t="s">
        <v>8072</v>
      </c>
      <c r="H363" s="155">
        <v>20.341000000000001</v>
      </c>
      <c r="I363" s="156"/>
      <c r="L363" s="151"/>
      <c r="M363" s="157"/>
      <c r="T363" s="158"/>
      <c r="AT363" s="153" t="s">
        <v>290</v>
      </c>
      <c r="AU363" s="153" t="s">
        <v>85</v>
      </c>
      <c r="AV363" s="12" t="s">
        <v>85</v>
      </c>
      <c r="AW363" s="12" t="s">
        <v>32</v>
      </c>
      <c r="AX363" s="12" t="s">
        <v>76</v>
      </c>
      <c r="AY363" s="153" t="s">
        <v>282</v>
      </c>
    </row>
    <row r="364" spans="2:65" s="15" customFormat="1" x14ac:dyDescent="0.2">
      <c r="B364" s="173"/>
      <c r="D364" s="152" t="s">
        <v>290</v>
      </c>
      <c r="E364" s="174" t="s">
        <v>1</v>
      </c>
      <c r="F364" s="175" t="s">
        <v>8073</v>
      </c>
      <c r="H364" s="174" t="s">
        <v>1</v>
      </c>
      <c r="I364" s="176"/>
      <c r="L364" s="173"/>
      <c r="M364" s="177"/>
      <c r="T364" s="178"/>
      <c r="AT364" s="174" t="s">
        <v>290</v>
      </c>
      <c r="AU364" s="174" t="s">
        <v>85</v>
      </c>
      <c r="AV364" s="15" t="s">
        <v>83</v>
      </c>
      <c r="AW364" s="15" t="s">
        <v>32</v>
      </c>
      <c r="AX364" s="15" t="s">
        <v>76</v>
      </c>
      <c r="AY364" s="174" t="s">
        <v>282</v>
      </c>
    </row>
    <row r="365" spans="2:65" s="12" customFormat="1" ht="22.5" x14ac:dyDescent="0.2">
      <c r="B365" s="151"/>
      <c r="D365" s="152" t="s">
        <v>290</v>
      </c>
      <c r="E365" s="153" t="s">
        <v>1</v>
      </c>
      <c r="F365" s="154" t="s">
        <v>8074</v>
      </c>
      <c r="H365" s="155">
        <v>15.068</v>
      </c>
      <c r="I365" s="156"/>
      <c r="L365" s="151"/>
      <c r="M365" s="157"/>
      <c r="T365" s="158"/>
      <c r="AT365" s="153" t="s">
        <v>290</v>
      </c>
      <c r="AU365" s="153" t="s">
        <v>85</v>
      </c>
      <c r="AV365" s="12" t="s">
        <v>85</v>
      </c>
      <c r="AW365" s="12" t="s">
        <v>32</v>
      </c>
      <c r="AX365" s="12" t="s">
        <v>76</v>
      </c>
      <c r="AY365" s="153" t="s">
        <v>282</v>
      </c>
    </row>
    <row r="366" spans="2:65" s="1" customFormat="1" ht="24.2" customHeight="1" x14ac:dyDescent="0.2">
      <c r="B366" s="32"/>
      <c r="C366" s="137" t="s">
        <v>222</v>
      </c>
      <c r="D366" s="137" t="s">
        <v>284</v>
      </c>
      <c r="E366" s="138" t="s">
        <v>8075</v>
      </c>
      <c r="F366" s="139" t="s">
        <v>8076</v>
      </c>
      <c r="G366" s="140" t="s">
        <v>287</v>
      </c>
      <c r="H366" s="141">
        <v>122.87</v>
      </c>
      <c r="I366" s="142"/>
      <c r="J366" s="143">
        <f>ROUND(I366*H366,2)</f>
        <v>0</v>
      </c>
      <c r="K366" s="144"/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3.5000000000000003E-2</v>
      </c>
      <c r="T366" s="148">
        <f>S366*H366</f>
        <v>4.3004500000000005</v>
      </c>
      <c r="AR366" s="149" t="s">
        <v>288</v>
      </c>
      <c r="AT366" s="149" t="s">
        <v>284</v>
      </c>
      <c r="AU366" s="149" t="s">
        <v>85</v>
      </c>
      <c r="AY366" s="17" t="s">
        <v>282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288</v>
      </c>
      <c r="BM366" s="149" t="s">
        <v>8077</v>
      </c>
    </row>
    <row r="367" spans="2:65" s="15" customFormat="1" x14ac:dyDescent="0.2">
      <c r="B367" s="173"/>
      <c r="D367" s="152" t="s">
        <v>290</v>
      </c>
      <c r="E367" s="174" t="s">
        <v>1</v>
      </c>
      <c r="F367" s="175" t="s">
        <v>8078</v>
      </c>
      <c r="H367" s="174" t="s">
        <v>1</v>
      </c>
      <c r="I367" s="176"/>
      <c r="L367" s="173"/>
      <c r="M367" s="177"/>
      <c r="T367" s="178"/>
      <c r="AT367" s="174" t="s">
        <v>290</v>
      </c>
      <c r="AU367" s="174" t="s">
        <v>85</v>
      </c>
      <c r="AV367" s="15" t="s">
        <v>83</v>
      </c>
      <c r="AW367" s="15" t="s">
        <v>32</v>
      </c>
      <c r="AX367" s="15" t="s">
        <v>76</v>
      </c>
      <c r="AY367" s="174" t="s">
        <v>282</v>
      </c>
    </row>
    <row r="368" spans="2:65" s="15" customFormat="1" x14ac:dyDescent="0.2">
      <c r="B368" s="173"/>
      <c r="D368" s="152" t="s">
        <v>290</v>
      </c>
      <c r="E368" s="174" t="s">
        <v>1</v>
      </c>
      <c r="F368" s="175" t="s">
        <v>8079</v>
      </c>
      <c r="H368" s="174" t="s">
        <v>1</v>
      </c>
      <c r="I368" s="176"/>
      <c r="L368" s="173"/>
      <c r="M368" s="177"/>
      <c r="T368" s="178"/>
      <c r="AT368" s="174" t="s">
        <v>290</v>
      </c>
      <c r="AU368" s="174" t="s">
        <v>85</v>
      </c>
      <c r="AV368" s="15" t="s">
        <v>83</v>
      </c>
      <c r="AW368" s="15" t="s">
        <v>32</v>
      </c>
      <c r="AX368" s="15" t="s">
        <v>76</v>
      </c>
      <c r="AY368" s="174" t="s">
        <v>282</v>
      </c>
    </row>
    <row r="369" spans="2:65" s="12" customFormat="1" x14ac:dyDescent="0.2">
      <c r="B369" s="151"/>
      <c r="D369" s="152" t="s">
        <v>290</v>
      </c>
      <c r="E369" s="153" t="s">
        <v>1</v>
      </c>
      <c r="F369" s="154" t="s">
        <v>8080</v>
      </c>
      <c r="H369" s="155">
        <v>17.34</v>
      </c>
      <c r="I369" s="156"/>
      <c r="L369" s="151"/>
      <c r="M369" s="157"/>
      <c r="T369" s="158"/>
      <c r="AT369" s="153" t="s">
        <v>290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282</v>
      </c>
    </row>
    <row r="370" spans="2:65" s="15" customFormat="1" x14ac:dyDescent="0.2">
      <c r="B370" s="173"/>
      <c r="D370" s="152" t="s">
        <v>290</v>
      </c>
      <c r="E370" s="174" t="s">
        <v>1</v>
      </c>
      <c r="F370" s="175" t="s">
        <v>8081</v>
      </c>
      <c r="H370" s="174" t="s">
        <v>1</v>
      </c>
      <c r="I370" s="176"/>
      <c r="L370" s="173"/>
      <c r="M370" s="177"/>
      <c r="T370" s="178"/>
      <c r="AT370" s="174" t="s">
        <v>290</v>
      </c>
      <c r="AU370" s="174" t="s">
        <v>85</v>
      </c>
      <c r="AV370" s="15" t="s">
        <v>83</v>
      </c>
      <c r="AW370" s="15" t="s">
        <v>32</v>
      </c>
      <c r="AX370" s="15" t="s">
        <v>76</v>
      </c>
      <c r="AY370" s="174" t="s">
        <v>282</v>
      </c>
    </row>
    <row r="371" spans="2:65" s="12" customFormat="1" x14ac:dyDescent="0.2">
      <c r="B371" s="151"/>
      <c r="D371" s="152" t="s">
        <v>290</v>
      </c>
      <c r="E371" s="153" t="s">
        <v>1</v>
      </c>
      <c r="F371" s="154" t="s">
        <v>8082</v>
      </c>
      <c r="H371" s="155">
        <v>22.59</v>
      </c>
      <c r="I371" s="156"/>
      <c r="L371" s="151"/>
      <c r="M371" s="157"/>
      <c r="T371" s="158"/>
      <c r="AT371" s="153" t="s">
        <v>290</v>
      </c>
      <c r="AU371" s="153" t="s">
        <v>85</v>
      </c>
      <c r="AV371" s="12" t="s">
        <v>85</v>
      </c>
      <c r="AW371" s="12" t="s">
        <v>32</v>
      </c>
      <c r="AX371" s="12" t="s">
        <v>76</v>
      </c>
      <c r="AY371" s="153" t="s">
        <v>282</v>
      </c>
    </row>
    <row r="372" spans="2:65" s="15" customFormat="1" x14ac:dyDescent="0.2">
      <c r="B372" s="173"/>
      <c r="D372" s="152" t="s">
        <v>290</v>
      </c>
      <c r="E372" s="174" t="s">
        <v>1</v>
      </c>
      <c r="F372" s="175" t="s">
        <v>8083</v>
      </c>
      <c r="H372" s="174" t="s">
        <v>1</v>
      </c>
      <c r="I372" s="176"/>
      <c r="L372" s="173"/>
      <c r="M372" s="177"/>
      <c r="T372" s="178"/>
      <c r="AT372" s="174" t="s">
        <v>290</v>
      </c>
      <c r="AU372" s="174" t="s">
        <v>85</v>
      </c>
      <c r="AV372" s="15" t="s">
        <v>83</v>
      </c>
      <c r="AW372" s="15" t="s">
        <v>32</v>
      </c>
      <c r="AX372" s="15" t="s">
        <v>76</v>
      </c>
      <c r="AY372" s="174" t="s">
        <v>282</v>
      </c>
    </row>
    <row r="373" spans="2:65" s="15" customFormat="1" x14ac:dyDescent="0.2">
      <c r="B373" s="173"/>
      <c r="D373" s="152" t="s">
        <v>290</v>
      </c>
      <c r="E373" s="174" t="s">
        <v>1</v>
      </c>
      <c r="F373" s="175" t="s">
        <v>8084</v>
      </c>
      <c r="H373" s="174" t="s">
        <v>1</v>
      </c>
      <c r="I373" s="176"/>
      <c r="L373" s="173"/>
      <c r="M373" s="177"/>
      <c r="T373" s="178"/>
      <c r="AT373" s="174" t="s">
        <v>290</v>
      </c>
      <c r="AU373" s="174" t="s">
        <v>85</v>
      </c>
      <c r="AV373" s="15" t="s">
        <v>83</v>
      </c>
      <c r="AW373" s="15" t="s">
        <v>32</v>
      </c>
      <c r="AX373" s="15" t="s">
        <v>76</v>
      </c>
      <c r="AY373" s="174" t="s">
        <v>282</v>
      </c>
    </row>
    <row r="374" spans="2:65" s="12" customFormat="1" x14ac:dyDescent="0.2">
      <c r="B374" s="151"/>
      <c r="D374" s="152" t="s">
        <v>290</v>
      </c>
      <c r="E374" s="153" t="s">
        <v>1</v>
      </c>
      <c r="F374" s="154" t="s">
        <v>8085</v>
      </c>
      <c r="H374" s="155">
        <v>72.13</v>
      </c>
      <c r="I374" s="156"/>
      <c r="L374" s="151"/>
      <c r="M374" s="157"/>
      <c r="T374" s="158"/>
      <c r="AT374" s="153" t="s">
        <v>290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282</v>
      </c>
    </row>
    <row r="375" spans="2:65" s="15" customFormat="1" x14ac:dyDescent="0.2">
      <c r="B375" s="173"/>
      <c r="D375" s="152" t="s">
        <v>290</v>
      </c>
      <c r="E375" s="174" t="s">
        <v>1</v>
      </c>
      <c r="F375" s="175" t="s">
        <v>8086</v>
      </c>
      <c r="H375" s="174" t="s">
        <v>1</v>
      </c>
      <c r="I375" s="176"/>
      <c r="L375" s="173"/>
      <c r="M375" s="177"/>
      <c r="T375" s="178"/>
      <c r="AT375" s="174" t="s">
        <v>290</v>
      </c>
      <c r="AU375" s="174" t="s">
        <v>85</v>
      </c>
      <c r="AV375" s="15" t="s">
        <v>83</v>
      </c>
      <c r="AW375" s="15" t="s">
        <v>32</v>
      </c>
      <c r="AX375" s="15" t="s">
        <v>76</v>
      </c>
      <c r="AY375" s="174" t="s">
        <v>282</v>
      </c>
    </row>
    <row r="376" spans="2:65" s="12" customFormat="1" x14ac:dyDescent="0.2">
      <c r="B376" s="151"/>
      <c r="D376" s="152" t="s">
        <v>290</v>
      </c>
      <c r="E376" s="153" t="s">
        <v>1</v>
      </c>
      <c r="F376" s="154" t="s">
        <v>8087</v>
      </c>
      <c r="H376" s="155">
        <v>10.81</v>
      </c>
      <c r="I376" s="156"/>
      <c r="L376" s="151"/>
      <c r="M376" s="157"/>
      <c r="T376" s="158"/>
      <c r="AT376" s="153" t="s">
        <v>290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282</v>
      </c>
    </row>
    <row r="377" spans="2:65" s="1" customFormat="1" ht="16.5" customHeight="1" x14ac:dyDescent="0.2">
      <c r="B377" s="32"/>
      <c r="C377" s="137" t="s">
        <v>447</v>
      </c>
      <c r="D377" s="137" t="s">
        <v>284</v>
      </c>
      <c r="E377" s="138" t="s">
        <v>8088</v>
      </c>
      <c r="F377" s="139" t="s">
        <v>8089</v>
      </c>
      <c r="G377" s="140" t="s">
        <v>471</v>
      </c>
      <c r="H377" s="141">
        <v>16.399999999999999</v>
      </c>
      <c r="I377" s="142"/>
      <c r="J377" s="143">
        <f>ROUND(I377*H377,2)</f>
        <v>0</v>
      </c>
      <c r="K377" s="144"/>
      <c r="L377" s="32"/>
      <c r="M377" s="145" t="s">
        <v>1</v>
      </c>
      <c r="N377" s="146" t="s">
        <v>41</v>
      </c>
      <c r="P377" s="147">
        <f>O377*H377</f>
        <v>0</v>
      </c>
      <c r="Q377" s="147">
        <v>0</v>
      </c>
      <c r="R377" s="147">
        <f>Q377*H377</f>
        <v>0</v>
      </c>
      <c r="S377" s="147">
        <v>8.9999999999999993E-3</v>
      </c>
      <c r="T377" s="148">
        <f>S377*H377</f>
        <v>0.14759999999999998</v>
      </c>
      <c r="AR377" s="149" t="s">
        <v>288</v>
      </c>
      <c r="AT377" s="149" t="s">
        <v>284</v>
      </c>
      <c r="AU377" s="149" t="s">
        <v>85</v>
      </c>
      <c r="AY377" s="17" t="s">
        <v>282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83</v>
      </c>
      <c r="BK377" s="150">
        <f>ROUND(I377*H377,2)</f>
        <v>0</v>
      </c>
      <c r="BL377" s="17" t="s">
        <v>288</v>
      </c>
      <c r="BM377" s="149" t="s">
        <v>8090</v>
      </c>
    </row>
    <row r="378" spans="2:65" s="15" customFormat="1" x14ac:dyDescent="0.2">
      <c r="B378" s="173"/>
      <c r="D378" s="152" t="s">
        <v>290</v>
      </c>
      <c r="E378" s="174" t="s">
        <v>1</v>
      </c>
      <c r="F378" s="175" t="s">
        <v>8091</v>
      </c>
      <c r="H378" s="174" t="s">
        <v>1</v>
      </c>
      <c r="I378" s="176"/>
      <c r="L378" s="173"/>
      <c r="M378" s="177"/>
      <c r="T378" s="178"/>
      <c r="AT378" s="174" t="s">
        <v>290</v>
      </c>
      <c r="AU378" s="174" t="s">
        <v>85</v>
      </c>
      <c r="AV378" s="15" t="s">
        <v>83</v>
      </c>
      <c r="AW378" s="15" t="s">
        <v>32</v>
      </c>
      <c r="AX378" s="15" t="s">
        <v>76</v>
      </c>
      <c r="AY378" s="174" t="s">
        <v>282</v>
      </c>
    </row>
    <row r="379" spans="2:65" s="12" customFormat="1" x14ac:dyDescent="0.2">
      <c r="B379" s="151"/>
      <c r="D379" s="152" t="s">
        <v>290</v>
      </c>
      <c r="E379" s="153" t="s">
        <v>1</v>
      </c>
      <c r="F379" s="154" t="s">
        <v>8092</v>
      </c>
      <c r="H379" s="155">
        <v>16.399999999999999</v>
      </c>
      <c r="I379" s="156"/>
      <c r="L379" s="151"/>
      <c r="M379" s="157"/>
      <c r="T379" s="158"/>
      <c r="AT379" s="153" t="s">
        <v>290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282</v>
      </c>
    </row>
    <row r="380" spans="2:65" s="1" customFormat="1" ht="16.5" customHeight="1" x14ac:dyDescent="0.2">
      <c r="B380" s="32"/>
      <c r="C380" s="137" t="s">
        <v>453</v>
      </c>
      <c r="D380" s="137" t="s">
        <v>284</v>
      </c>
      <c r="E380" s="138" t="s">
        <v>8093</v>
      </c>
      <c r="F380" s="139" t="s">
        <v>8094</v>
      </c>
      <c r="G380" s="140" t="s">
        <v>471</v>
      </c>
      <c r="H380" s="141">
        <v>105.4</v>
      </c>
      <c r="I380" s="142"/>
      <c r="J380" s="143">
        <f>ROUND(I380*H380,2)</f>
        <v>0</v>
      </c>
      <c r="K380" s="144"/>
      <c r="L380" s="32"/>
      <c r="M380" s="145" t="s">
        <v>1</v>
      </c>
      <c r="N380" s="146" t="s">
        <v>41</v>
      </c>
      <c r="P380" s="147">
        <f>O380*H380</f>
        <v>0</v>
      </c>
      <c r="Q380" s="147">
        <v>0</v>
      </c>
      <c r="R380" s="147">
        <f>Q380*H380</f>
        <v>0</v>
      </c>
      <c r="S380" s="147">
        <v>8.9999999999999993E-3</v>
      </c>
      <c r="T380" s="148">
        <f>S380*H380</f>
        <v>0.9486</v>
      </c>
      <c r="AR380" s="149" t="s">
        <v>288</v>
      </c>
      <c r="AT380" s="149" t="s">
        <v>284</v>
      </c>
      <c r="AU380" s="149" t="s">
        <v>85</v>
      </c>
      <c r="AY380" s="17" t="s">
        <v>282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83</v>
      </c>
      <c r="BK380" s="150">
        <f>ROUND(I380*H380,2)</f>
        <v>0</v>
      </c>
      <c r="BL380" s="17" t="s">
        <v>288</v>
      </c>
      <c r="BM380" s="149" t="s">
        <v>8095</v>
      </c>
    </row>
    <row r="381" spans="2:65" s="15" customFormat="1" x14ac:dyDescent="0.2">
      <c r="B381" s="173"/>
      <c r="D381" s="152" t="s">
        <v>290</v>
      </c>
      <c r="E381" s="174" t="s">
        <v>1</v>
      </c>
      <c r="F381" s="175" t="s">
        <v>8096</v>
      </c>
      <c r="H381" s="174" t="s">
        <v>1</v>
      </c>
      <c r="I381" s="176"/>
      <c r="L381" s="173"/>
      <c r="M381" s="177"/>
      <c r="T381" s="178"/>
      <c r="AT381" s="174" t="s">
        <v>290</v>
      </c>
      <c r="AU381" s="174" t="s">
        <v>85</v>
      </c>
      <c r="AV381" s="15" t="s">
        <v>83</v>
      </c>
      <c r="AW381" s="15" t="s">
        <v>32</v>
      </c>
      <c r="AX381" s="15" t="s">
        <v>76</v>
      </c>
      <c r="AY381" s="174" t="s">
        <v>282</v>
      </c>
    </row>
    <row r="382" spans="2:65" s="12" customFormat="1" x14ac:dyDescent="0.2">
      <c r="B382" s="151"/>
      <c r="D382" s="152" t="s">
        <v>290</v>
      </c>
      <c r="E382" s="153" t="s">
        <v>1</v>
      </c>
      <c r="F382" s="154" t="s">
        <v>8097</v>
      </c>
      <c r="H382" s="155">
        <v>34.78</v>
      </c>
      <c r="I382" s="156"/>
      <c r="L382" s="151"/>
      <c r="M382" s="157"/>
      <c r="T382" s="158"/>
      <c r="AT382" s="153" t="s">
        <v>290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282</v>
      </c>
    </row>
    <row r="383" spans="2:65" s="15" customFormat="1" x14ac:dyDescent="0.2">
      <c r="B383" s="173"/>
      <c r="D383" s="152" t="s">
        <v>290</v>
      </c>
      <c r="E383" s="174" t="s">
        <v>1</v>
      </c>
      <c r="F383" s="175" t="s">
        <v>8098</v>
      </c>
      <c r="H383" s="174" t="s">
        <v>1</v>
      </c>
      <c r="I383" s="176"/>
      <c r="L383" s="173"/>
      <c r="M383" s="177"/>
      <c r="T383" s="178"/>
      <c r="AT383" s="174" t="s">
        <v>290</v>
      </c>
      <c r="AU383" s="174" t="s">
        <v>85</v>
      </c>
      <c r="AV383" s="15" t="s">
        <v>83</v>
      </c>
      <c r="AW383" s="15" t="s">
        <v>32</v>
      </c>
      <c r="AX383" s="15" t="s">
        <v>76</v>
      </c>
      <c r="AY383" s="174" t="s">
        <v>282</v>
      </c>
    </row>
    <row r="384" spans="2:65" s="12" customFormat="1" x14ac:dyDescent="0.2">
      <c r="B384" s="151"/>
      <c r="D384" s="152" t="s">
        <v>290</v>
      </c>
      <c r="E384" s="153" t="s">
        <v>1</v>
      </c>
      <c r="F384" s="154" t="s">
        <v>8099</v>
      </c>
      <c r="H384" s="155">
        <v>19.78</v>
      </c>
      <c r="I384" s="156"/>
      <c r="L384" s="151"/>
      <c r="M384" s="157"/>
      <c r="T384" s="158"/>
      <c r="AT384" s="153" t="s">
        <v>290</v>
      </c>
      <c r="AU384" s="153" t="s">
        <v>85</v>
      </c>
      <c r="AV384" s="12" t="s">
        <v>85</v>
      </c>
      <c r="AW384" s="12" t="s">
        <v>32</v>
      </c>
      <c r="AX384" s="12" t="s">
        <v>76</v>
      </c>
      <c r="AY384" s="153" t="s">
        <v>282</v>
      </c>
    </row>
    <row r="385" spans="2:65" s="15" customFormat="1" x14ac:dyDescent="0.2">
      <c r="B385" s="173"/>
      <c r="D385" s="152" t="s">
        <v>290</v>
      </c>
      <c r="E385" s="174" t="s">
        <v>1</v>
      </c>
      <c r="F385" s="175" t="s">
        <v>8100</v>
      </c>
      <c r="H385" s="174" t="s">
        <v>1</v>
      </c>
      <c r="I385" s="176"/>
      <c r="L385" s="173"/>
      <c r="M385" s="177"/>
      <c r="T385" s="178"/>
      <c r="AT385" s="174" t="s">
        <v>290</v>
      </c>
      <c r="AU385" s="174" t="s">
        <v>85</v>
      </c>
      <c r="AV385" s="15" t="s">
        <v>83</v>
      </c>
      <c r="AW385" s="15" t="s">
        <v>32</v>
      </c>
      <c r="AX385" s="15" t="s">
        <v>76</v>
      </c>
      <c r="AY385" s="174" t="s">
        <v>282</v>
      </c>
    </row>
    <row r="386" spans="2:65" s="12" customFormat="1" x14ac:dyDescent="0.2">
      <c r="B386" s="151"/>
      <c r="D386" s="152" t="s">
        <v>290</v>
      </c>
      <c r="E386" s="153" t="s">
        <v>1</v>
      </c>
      <c r="F386" s="154" t="s">
        <v>8101</v>
      </c>
      <c r="H386" s="155">
        <v>50.84</v>
      </c>
      <c r="I386" s="156"/>
      <c r="L386" s="151"/>
      <c r="M386" s="157"/>
      <c r="T386" s="158"/>
      <c r="AT386" s="153" t="s">
        <v>290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282</v>
      </c>
    </row>
    <row r="387" spans="2:65" s="1" customFormat="1" ht="24.2" customHeight="1" x14ac:dyDescent="0.2">
      <c r="B387" s="32"/>
      <c r="C387" s="137" t="s">
        <v>459</v>
      </c>
      <c r="D387" s="137" t="s">
        <v>284</v>
      </c>
      <c r="E387" s="138" t="s">
        <v>8102</v>
      </c>
      <c r="F387" s="139" t="s">
        <v>8103</v>
      </c>
      <c r="G387" s="140" t="s">
        <v>287</v>
      </c>
      <c r="H387" s="141">
        <v>21.933</v>
      </c>
      <c r="I387" s="142"/>
      <c r="J387" s="143">
        <f>ROUND(I387*H387,2)</f>
        <v>0</v>
      </c>
      <c r="K387" s="144"/>
      <c r="L387" s="32"/>
      <c r="M387" s="145" t="s">
        <v>1</v>
      </c>
      <c r="N387" s="146" t="s">
        <v>41</v>
      </c>
      <c r="P387" s="147">
        <f>O387*H387</f>
        <v>0</v>
      </c>
      <c r="Q387" s="147">
        <v>0</v>
      </c>
      <c r="R387" s="147">
        <f>Q387*H387</f>
        <v>0</v>
      </c>
      <c r="S387" s="147">
        <v>3.1E-2</v>
      </c>
      <c r="T387" s="148">
        <f>S387*H387</f>
        <v>0.67992299999999994</v>
      </c>
      <c r="AR387" s="149" t="s">
        <v>288</v>
      </c>
      <c r="AT387" s="149" t="s">
        <v>284</v>
      </c>
      <c r="AU387" s="149" t="s">
        <v>85</v>
      </c>
      <c r="AY387" s="17" t="s">
        <v>282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288</v>
      </c>
      <c r="BM387" s="149" t="s">
        <v>8104</v>
      </c>
    </row>
    <row r="388" spans="2:65" s="15" customFormat="1" x14ac:dyDescent="0.2">
      <c r="B388" s="173"/>
      <c r="D388" s="152" t="s">
        <v>290</v>
      </c>
      <c r="E388" s="174" t="s">
        <v>1</v>
      </c>
      <c r="F388" s="175" t="s">
        <v>8105</v>
      </c>
      <c r="H388" s="174" t="s">
        <v>1</v>
      </c>
      <c r="I388" s="176"/>
      <c r="L388" s="173"/>
      <c r="M388" s="177"/>
      <c r="T388" s="178"/>
      <c r="AT388" s="174" t="s">
        <v>290</v>
      </c>
      <c r="AU388" s="174" t="s">
        <v>85</v>
      </c>
      <c r="AV388" s="15" t="s">
        <v>83</v>
      </c>
      <c r="AW388" s="15" t="s">
        <v>32</v>
      </c>
      <c r="AX388" s="15" t="s">
        <v>76</v>
      </c>
      <c r="AY388" s="174" t="s">
        <v>282</v>
      </c>
    </row>
    <row r="389" spans="2:65" s="12" customFormat="1" x14ac:dyDescent="0.2">
      <c r="B389" s="151"/>
      <c r="D389" s="152" t="s">
        <v>290</v>
      </c>
      <c r="E389" s="153" t="s">
        <v>1</v>
      </c>
      <c r="F389" s="154" t="s">
        <v>8106</v>
      </c>
      <c r="H389" s="155">
        <v>2.2599999999999998</v>
      </c>
      <c r="I389" s="156"/>
      <c r="L389" s="151"/>
      <c r="M389" s="157"/>
      <c r="T389" s="158"/>
      <c r="AT389" s="153" t="s">
        <v>290</v>
      </c>
      <c r="AU389" s="153" t="s">
        <v>85</v>
      </c>
      <c r="AV389" s="12" t="s">
        <v>85</v>
      </c>
      <c r="AW389" s="12" t="s">
        <v>32</v>
      </c>
      <c r="AX389" s="12" t="s">
        <v>76</v>
      </c>
      <c r="AY389" s="153" t="s">
        <v>282</v>
      </c>
    </row>
    <row r="390" spans="2:65" s="15" customFormat="1" x14ac:dyDescent="0.2">
      <c r="B390" s="173"/>
      <c r="D390" s="152" t="s">
        <v>290</v>
      </c>
      <c r="E390" s="174" t="s">
        <v>1</v>
      </c>
      <c r="F390" s="175" t="s">
        <v>8107</v>
      </c>
      <c r="H390" s="174" t="s">
        <v>1</v>
      </c>
      <c r="I390" s="176"/>
      <c r="L390" s="173"/>
      <c r="M390" s="177"/>
      <c r="T390" s="178"/>
      <c r="AT390" s="174" t="s">
        <v>290</v>
      </c>
      <c r="AU390" s="174" t="s">
        <v>85</v>
      </c>
      <c r="AV390" s="15" t="s">
        <v>83</v>
      </c>
      <c r="AW390" s="15" t="s">
        <v>32</v>
      </c>
      <c r="AX390" s="15" t="s">
        <v>76</v>
      </c>
      <c r="AY390" s="174" t="s">
        <v>282</v>
      </c>
    </row>
    <row r="391" spans="2:65" s="12" customFormat="1" x14ac:dyDescent="0.2">
      <c r="B391" s="151"/>
      <c r="D391" s="152" t="s">
        <v>290</v>
      </c>
      <c r="E391" s="153" t="s">
        <v>1</v>
      </c>
      <c r="F391" s="154" t="s">
        <v>8108</v>
      </c>
      <c r="H391" s="155">
        <v>3.48</v>
      </c>
      <c r="I391" s="156"/>
      <c r="L391" s="151"/>
      <c r="M391" s="157"/>
      <c r="T391" s="158"/>
      <c r="AT391" s="153" t="s">
        <v>290</v>
      </c>
      <c r="AU391" s="153" t="s">
        <v>85</v>
      </c>
      <c r="AV391" s="12" t="s">
        <v>85</v>
      </c>
      <c r="AW391" s="12" t="s">
        <v>32</v>
      </c>
      <c r="AX391" s="12" t="s">
        <v>76</v>
      </c>
      <c r="AY391" s="153" t="s">
        <v>282</v>
      </c>
    </row>
    <row r="392" spans="2:65" s="15" customFormat="1" x14ac:dyDescent="0.2">
      <c r="B392" s="173"/>
      <c r="D392" s="152" t="s">
        <v>290</v>
      </c>
      <c r="E392" s="174" t="s">
        <v>1</v>
      </c>
      <c r="F392" s="175" t="s">
        <v>8109</v>
      </c>
      <c r="H392" s="174" t="s">
        <v>1</v>
      </c>
      <c r="I392" s="176"/>
      <c r="L392" s="173"/>
      <c r="M392" s="177"/>
      <c r="T392" s="178"/>
      <c r="AT392" s="174" t="s">
        <v>290</v>
      </c>
      <c r="AU392" s="174" t="s">
        <v>85</v>
      </c>
      <c r="AV392" s="15" t="s">
        <v>83</v>
      </c>
      <c r="AW392" s="15" t="s">
        <v>32</v>
      </c>
      <c r="AX392" s="15" t="s">
        <v>76</v>
      </c>
      <c r="AY392" s="174" t="s">
        <v>282</v>
      </c>
    </row>
    <row r="393" spans="2:65" s="12" customFormat="1" x14ac:dyDescent="0.2">
      <c r="B393" s="151"/>
      <c r="D393" s="152" t="s">
        <v>290</v>
      </c>
      <c r="E393" s="153" t="s">
        <v>1</v>
      </c>
      <c r="F393" s="154" t="s">
        <v>8110</v>
      </c>
      <c r="H393" s="155">
        <v>2.7170000000000001</v>
      </c>
      <c r="I393" s="156"/>
      <c r="L393" s="151"/>
      <c r="M393" s="157"/>
      <c r="T393" s="158"/>
      <c r="AT393" s="153" t="s">
        <v>290</v>
      </c>
      <c r="AU393" s="153" t="s">
        <v>85</v>
      </c>
      <c r="AV393" s="12" t="s">
        <v>85</v>
      </c>
      <c r="AW393" s="12" t="s">
        <v>32</v>
      </c>
      <c r="AX393" s="12" t="s">
        <v>76</v>
      </c>
      <c r="AY393" s="153" t="s">
        <v>282</v>
      </c>
    </row>
    <row r="394" spans="2:65" s="15" customFormat="1" x14ac:dyDescent="0.2">
      <c r="B394" s="173"/>
      <c r="D394" s="152" t="s">
        <v>290</v>
      </c>
      <c r="E394" s="174" t="s">
        <v>1</v>
      </c>
      <c r="F394" s="175" t="s">
        <v>8111</v>
      </c>
      <c r="H394" s="174" t="s">
        <v>1</v>
      </c>
      <c r="I394" s="176"/>
      <c r="L394" s="173"/>
      <c r="M394" s="177"/>
      <c r="T394" s="178"/>
      <c r="AT394" s="174" t="s">
        <v>290</v>
      </c>
      <c r="AU394" s="174" t="s">
        <v>85</v>
      </c>
      <c r="AV394" s="15" t="s">
        <v>83</v>
      </c>
      <c r="AW394" s="15" t="s">
        <v>32</v>
      </c>
      <c r="AX394" s="15" t="s">
        <v>76</v>
      </c>
      <c r="AY394" s="174" t="s">
        <v>282</v>
      </c>
    </row>
    <row r="395" spans="2:65" s="12" customFormat="1" x14ac:dyDescent="0.2">
      <c r="B395" s="151"/>
      <c r="D395" s="152" t="s">
        <v>290</v>
      </c>
      <c r="E395" s="153" t="s">
        <v>1</v>
      </c>
      <c r="F395" s="154" t="s">
        <v>8112</v>
      </c>
      <c r="H395" s="155">
        <v>0.68600000000000005</v>
      </c>
      <c r="I395" s="156"/>
      <c r="L395" s="151"/>
      <c r="M395" s="157"/>
      <c r="T395" s="158"/>
      <c r="AT395" s="153" t="s">
        <v>290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282</v>
      </c>
    </row>
    <row r="396" spans="2:65" s="15" customFormat="1" x14ac:dyDescent="0.2">
      <c r="B396" s="173"/>
      <c r="D396" s="152" t="s">
        <v>290</v>
      </c>
      <c r="E396" s="174" t="s">
        <v>1</v>
      </c>
      <c r="F396" s="175" t="s">
        <v>8113</v>
      </c>
      <c r="H396" s="174" t="s">
        <v>1</v>
      </c>
      <c r="I396" s="176"/>
      <c r="L396" s="173"/>
      <c r="M396" s="177"/>
      <c r="T396" s="178"/>
      <c r="AT396" s="174" t="s">
        <v>290</v>
      </c>
      <c r="AU396" s="174" t="s">
        <v>85</v>
      </c>
      <c r="AV396" s="15" t="s">
        <v>83</v>
      </c>
      <c r="AW396" s="15" t="s">
        <v>32</v>
      </c>
      <c r="AX396" s="15" t="s">
        <v>76</v>
      </c>
      <c r="AY396" s="174" t="s">
        <v>282</v>
      </c>
    </row>
    <row r="397" spans="2:65" s="12" customFormat="1" x14ac:dyDescent="0.2">
      <c r="B397" s="151"/>
      <c r="D397" s="152" t="s">
        <v>290</v>
      </c>
      <c r="E397" s="153" t="s">
        <v>1</v>
      </c>
      <c r="F397" s="154" t="s">
        <v>8114</v>
      </c>
      <c r="H397" s="155">
        <v>1.21</v>
      </c>
      <c r="I397" s="156"/>
      <c r="L397" s="151"/>
      <c r="M397" s="157"/>
      <c r="T397" s="158"/>
      <c r="AT397" s="153" t="s">
        <v>290</v>
      </c>
      <c r="AU397" s="153" t="s">
        <v>85</v>
      </c>
      <c r="AV397" s="12" t="s">
        <v>85</v>
      </c>
      <c r="AW397" s="12" t="s">
        <v>32</v>
      </c>
      <c r="AX397" s="12" t="s">
        <v>76</v>
      </c>
      <c r="AY397" s="153" t="s">
        <v>282</v>
      </c>
    </row>
    <row r="398" spans="2:65" s="15" customFormat="1" x14ac:dyDescent="0.2">
      <c r="B398" s="173"/>
      <c r="D398" s="152" t="s">
        <v>290</v>
      </c>
      <c r="E398" s="174" t="s">
        <v>1</v>
      </c>
      <c r="F398" s="175" t="s">
        <v>8115</v>
      </c>
      <c r="H398" s="174" t="s">
        <v>1</v>
      </c>
      <c r="I398" s="176"/>
      <c r="L398" s="173"/>
      <c r="M398" s="177"/>
      <c r="T398" s="178"/>
      <c r="AT398" s="174" t="s">
        <v>290</v>
      </c>
      <c r="AU398" s="174" t="s">
        <v>85</v>
      </c>
      <c r="AV398" s="15" t="s">
        <v>83</v>
      </c>
      <c r="AW398" s="15" t="s">
        <v>32</v>
      </c>
      <c r="AX398" s="15" t="s">
        <v>76</v>
      </c>
      <c r="AY398" s="174" t="s">
        <v>282</v>
      </c>
    </row>
    <row r="399" spans="2:65" s="12" customFormat="1" x14ac:dyDescent="0.2">
      <c r="B399" s="151"/>
      <c r="D399" s="152" t="s">
        <v>290</v>
      </c>
      <c r="E399" s="153" t="s">
        <v>1</v>
      </c>
      <c r="F399" s="154" t="s">
        <v>8116</v>
      </c>
      <c r="H399" s="155">
        <v>6.444</v>
      </c>
      <c r="I399" s="156"/>
      <c r="L399" s="151"/>
      <c r="M399" s="157"/>
      <c r="T399" s="158"/>
      <c r="AT399" s="153" t="s">
        <v>290</v>
      </c>
      <c r="AU399" s="153" t="s">
        <v>85</v>
      </c>
      <c r="AV399" s="12" t="s">
        <v>85</v>
      </c>
      <c r="AW399" s="12" t="s">
        <v>32</v>
      </c>
      <c r="AX399" s="12" t="s">
        <v>76</v>
      </c>
      <c r="AY399" s="153" t="s">
        <v>282</v>
      </c>
    </row>
    <row r="400" spans="2:65" s="15" customFormat="1" x14ac:dyDescent="0.2">
      <c r="B400" s="173"/>
      <c r="D400" s="152" t="s">
        <v>290</v>
      </c>
      <c r="E400" s="174" t="s">
        <v>1</v>
      </c>
      <c r="F400" s="175" t="s">
        <v>8117</v>
      </c>
      <c r="H400" s="174" t="s">
        <v>1</v>
      </c>
      <c r="I400" s="176"/>
      <c r="L400" s="173"/>
      <c r="M400" s="177"/>
      <c r="T400" s="178"/>
      <c r="AT400" s="174" t="s">
        <v>290</v>
      </c>
      <c r="AU400" s="174" t="s">
        <v>85</v>
      </c>
      <c r="AV400" s="15" t="s">
        <v>83</v>
      </c>
      <c r="AW400" s="15" t="s">
        <v>32</v>
      </c>
      <c r="AX400" s="15" t="s">
        <v>76</v>
      </c>
      <c r="AY400" s="174" t="s">
        <v>282</v>
      </c>
    </row>
    <row r="401" spans="2:65" s="12" customFormat="1" x14ac:dyDescent="0.2">
      <c r="B401" s="151"/>
      <c r="D401" s="152" t="s">
        <v>290</v>
      </c>
      <c r="E401" s="153" t="s">
        <v>1</v>
      </c>
      <c r="F401" s="154" t="s">
        <v>8118</v>
      </c>
      <c r="H401" s="155">
        <v>5.1360000000000001</v>
      </c>
      <c r="I401" s="156"/>
      <c r="L401" s="151"/>
      <c r="M401" s="157"/>
      <c r="T401" s="158"/>
      <c r="AT401" s="153" t="s">
        <v>290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282</v>
      </c>
    </row>
    <row r="402" spans="2:65" s="1" customFormat="1" ht="24.2" customHeight="1" x14ac:dyDescent="0.2">
      <c r="B402" s="32"/>
      <c r="C402" s="137" t="s">
        <v>463</v>
      </c>
      <c r="D402" s="137" t="s">
        <v>284</v>
      </c>
      <c r="E402" s="138" t="s">
        <v>8119</v>
      </c>
      <c r="F402" s="139" t="s">
        <v>8120</v>
      </c>
      <c r="G402" s="140" t="s">
        <v>287</v>
      </c>
      <c r="H402" s="141">
        <v>36.021999999999998</v>
      </c>
      <c r="I402" s="142"/>
      <c r="J402" s="143">
        <f>ROUND(I402*H402,2)</f>
        <v>0</v>
      </c>
      <c r="K402" s="144"/>
      <c r="L402" s="32"/>
      <c r="M402" s="145" t="s">
        <v>1</v>
      </c>
      <c r="N402" s="146" t="s">
        <v>41</v>
      </c>
      <c r="P402" s="147">
        <f>O402*H402</f>
        <v>0</v>
      </c>
      <c r="Q402" s="147">
        <v>0</v>
      </c>
      <c r="R402" s="147">
        <f>Q402*H402</f>
        <v>0</v>
      </c>
      <c r="S402" s="147">
        <v>2.7E-2</v>
      </c>
      <c r="T402" s="148">
        <f>S402*H402</f>
        <v>0.97259399999999996</v>
      </c>
      <c r="AR402" s="149" t="s">
        <v>288</v>
      </c>
      <c r="AT402" s="149" t="s">
        <v>284</v>
      </c>
      <c r="AU402" s="149" t="s">
        <v>85</v>
      </c>
      <c r="AY402" s="17" t="s">
        <v>282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288</v>
      </c>
      <c r="BM402" s="149" t="s">
        <v>8121</v>
      </c>
    </row>
    <row r="403" spans="2:65" s="15" customFormat="1" x14ac:dyDescent="0.2">
      <c r="B403" s="173"/>
      <c r="D403" s="152" t="s">
        <v>290</v>
      </c>
      <c r="E403" s="174" t="s">
        <v>1</v>
      </c>
      <c r="F403" s="175" t="s">
        <v>8122</v>
      </c>
      <c r="H403" s="174" t="s">
        <v>1</v>
      </c>
      <c r="I403" s="176"/>
      <c r="L403" s="173"/>
      <c r="M403" s="177"/>
      <c r="T403" s="178"/>
      <c r="AT403" s="174" t="s">
        <v>290</v>
      </c>
      <c r="AU403" s="174" t="s">
        <v>85</v>
      </c>
      <c r="AV403" s="15" t="s">
        <v>83</v>
      </c>
      <c r="AW403" s="15" t="s">
        <v>32</v>
      </c>
      <c r="AX403" s="15" t="s">
        <v>76</v>
      </c>
      <c r="AY403" s="174" t="s">
        <v>282</v>
      </c>
    </row>
    <row r="404" spans="2:65" s="12" customFormat="1" x14ac:dyDescent="0.2">
      <c r="B404" s="151"/>
      <c r="D404" s="152" t="s">
        <v>290</v>
      </c>
      <c r="E404" s="153" t="s">
        <v>1</v>
      </c>
      <c r="F404" s="154" t="s">
        <v>8123</v>
      </c>
      <c r="H404" s="155">
        <v>2.9249999999999998</v>
      </c>
      <c r="I404" s="156"/>
      <c r="L404" s="151"/>
      <c r="M404" s="157"/>
      <c r="T404" s="158"/>
      <c r="AT404" s="153" t="s">
        <v>290</v>
      </c>
      <c r="AU404" s="153" t="s">
        <v>85</v>
      </c>
      <c r="AV404" s="12" t="s">
        <v>85</v>
      </c>
      <c r="AW404" s="12" t="s">
        <v>32</v>
      </c>
      <c r="AX404" s="12" t="s">
        <v>76</v>
      </c>
      <c r="AY404" s="153" t="s">
        <v>282</v>
      </c>
    </row>
    <row r="405" spans="2:65" s="15" customFormat="1" x14ac:dyDescent="0.2">
      <c r="B405" s="173"/>
      <c r="D405" s="152" t="s">
        <v>290</v>
      </c>
      <c r="E405" s="174" t="s">
        <v>1</v>
      </c>
      <c r="F405" s="175" t="s">
        <v>8124</v>
      </c>
      <c r="H405" s="174" t="s">
        <v>1</v>
      </c>
      <c r="I405" s="176"/>
      <c r="L405" s="173"/>
      <c r="M405" s="177"/>
      <c r="T405" s="178"/>
      <c r="AT405" s="174" t="s">
        <v>290</v>
      </c>
      <c r="AU405" s="174" t="s">
        <v>85</v>
      </c>
      <c r="AV405" s="15" t="s">
        <v>83</v>
      </c>
      <c r="AW405" s="15" t="s">
        <v>32</v>
      </c>
      <c r="AX405" s="15" t="s">
        <v>76</v>
      </c>
      <c r="AY405" s="174" t="s">
        <v>282</v>
      </c>
    </row>
    <row r="406" spans="2:65" s="12" customFormat="1" x14ac:dyDescent="0.2">
      <c r="B406" s="151"/>
      <c r="D406" s="152" t="s">
        <v>290</v>
      </c>
      <c r="E406" s="153" t="s">
        <v>1</v>
      </c>
      <c r="F406" s="154" t="s">
        <v>8125</v>
      </c>
      <c r="H406" s="155">
        <v>10.43</v>
      </c>
      <c r="I406" s="156"/>
      <c r="L406" s="151"/>
      <c r="M406" s="157"/>
      <c r="T406" s="158"/>
      <c r="AT406" s="153" t="s">
        <v>290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282</v>
      </c>
    </row>
    <row r="407" spans="2:65" s="15" customFormat="1" x14ac:dyDescent="0.2">
      <c r="B407" s="173"/>
      <c r="D407" s="152" t="s">
        <v>290</v>
      </c>
      <c r="E407" s="174" t="s">
        <v>1</v>
      </c>
      <c r="F407" s="175" t="s">
        <v>8126</v>
      </c>
      <c r="H407" s="174" t="s">
        <v>1</v>
      </c>
      <c r="I407" s="176"/>
      <c r="L407" s="173"/>
      <c r="M407" s="177"/>
      <c r="T407" s="178"/>
      <c r="AT407" s="174" t="s">
        <v>290</v>
      </c>
      <c r="AU407" s="174" t="s">
        <v>85</v>
      </c>
      <c r="AV407" s="15" t="s">
        <v>83</v>
      </c>
      <c r="AW407" s="15" t="s">
        <v>32</v>
      </c>
      <c r="AX407" s="15" t="s">
        <v>76</v>
      </c>
      <c r="AY407" s="174" t="s">
        <v>282</v>
      </c>
    </row>
    <row r="408" spans="2:65" s="12" customFormat="1" x14ac:dyDescent="0.2">
      <c r="B408" s="151"/>
      <c r="D408" s="152" t="s">
        <v>290</v>
      </c>
      <c r="E408" s="153" t="s">
        <v>1</v>
      </c>
      <c r="F408" s="154" t="s">
        <v>8127</v>
      </c>
      <c r="H408" s="155">
        <v>4.76</v>
      </c>
      <c r="I408" s="156"/>
      <c r="L408" s="151"/>
      <c r="M408" s="157"/>
      <c r="T408" s="158"/>
      <c r="AT408" s="153" t="s">
        <v>290</v>
      </c>
      <c r="AU408" s="153" t="s">
        <v>85</v>
      </c>
      <c r="AV408" s="12" t="s">
        <v>85</v>
      </c>
      <c r="AW408" s="12" t="s">
        <v>32</v>
      </c>
      <c r="AX408" s="12" t="s">
        <v>76</v>
      </c>
      <c r="AY408" s="153" t="s">
        <v>282</v>
      </c>
    </row>
    <row r="409" spans="2:65" s="15" customFormat="1" x14ac:dyDescent="0.2">
      <c r="B409" s="173"/>
      <c r="D409" s="152" t="s">
        <v>290</v>
      </c>
      <c r="E409" s="174" t="s">
        <v>1</v>
      </c>
      <c r="F409" s="175" t="s">
        <v>8128</v>
      </c>
      <c r="H409" s="174" t="s">
        <v>1</v>
      </c>
      <c r="I409" s="176"/>
      <c r="L409" s="173"/>
      <c r="M409" s="177"/>
      <c r="T409" s="178"/>
      <c r="AT409" s="174" t="s">
        <v>290</v>
      </c>
      <c r="AU409" s="174" t="s">
        <v>85</v>
      </c>
      <c r="AV409" s="15" t="s">
        <v>83</v>
      </c>
      <c r="AW409" s="15" t="s">
        <v>32</v>
      </c>
      <c r="AX409" s="15" t="s">
        <v>76</v>
      </c>
      <c r="AY409" s="174" t="s">
        <v>282</v>
      </c>
    </row>
    <row r="410" spans="2:65" s="12" customFormat="1" x14ac:dyDescent="0.2">
      <c r="B410" s="151"/>
      <c r="D410" s="152" t="s">
        <v>290</v>
      </c>
      <c r="E410" s="153" t="s">
        <v>1</v>
      </c>
      <c r="F410" s="154" t="s">
        <v>8129</v>
      </c>
      <c r="H410" s="155">
        <v>17.907</v>
      </c>
      <c r="I410" s="156"/>
      <c r="L410" s="151"/>
      <c r="M410" s="157"/>
      <c r="T410" s="158"/>
      <c r="AT410" s="153" t="s">
        <v>290</v>
      </c>
      <c r="AU410" s="153" t="s">
        <v>85</v>
      </c>
      <c r="AV410" s="12" t="s">
        <v>85</v>
      </c>
      <c r="AW410" s="12" t="s">
        <v>32</v>
      </c>
      <c r="AX410" s="12" t="s">
        <v>76</v>
      </c>
      <c r="AY410" s="153" t="s">
        <v>282</v>
      </c>
    </row>
    <row r="411" spans="2:65" s="1" customFormat="1" ht="24.2" customHeight="1" x14ac:dyDescent="0.2">
      <c r="B411" s="32"/>
      <c r="C411" s="137" t="s">
        <v>468</v>
      </c>
      <c r="D411" s="137" t="s">
        <v>284</v>
      </c>
      <c r="E411" s="138" t="s">
        <v>8130</v>
      </c>
      <c r="F411" s="139" t="s">
        <v>8131</v>
      </c>
      <c r="G411" s="140" t="s">
        <v>287</v>
      </c>
      <c r="H411" s="141">
        <v>55.883000000000003</v>
      </c>
      <c r="I411" s="142"/>
      <c r="J411" s="143">
        <f>ROUND(I411*H411,2)</f>
        <v>0</v>
      </c>
      <c r="K411" s="144"/>
      <c r="L411" s="32"/>
      <c r="M411" s="145" t="s">
        <v>1</v>
      </c>
      <c r="N411" s="146" t="s">
        <v>41</v>
      </c>
      <c r="P411" s="147">
        <f>O411*H411</f>
        <v>0</v>
      </c>
      <c r="Q411" s="147">
        <v>0</v>
      </c>
      <c r="R411" s="147">
        <f>Q411*H411</f>
        <v>0</v>
      </c>
      <c r="S411" s="147">
        <v>2.3E-2</v>
      </c>
      <c r="T411" s="148">
        <f>S411*H411</f>
        <v>1.285309</v>
      </c>
      <c r="AR411" s="149" t="s">
        <v>288</v>
      </c>
      <c r="AT411" s="149" t="s">
        <v>284</v>
      </c>
      <c r="AU411" s="149" t="s">
        <v>85</v>
      </c>
      <c r="AY411" s="17" t="s">
        <v>282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288</v>
      </c>
      <c r="BM411" s="149" t="s">
        <v>8132</v>
      </c>
    </row>
    <row r="412" spans="2:65" s="15" customFormat="1" x14ac:dyDescent="0.2">
      <c r="B412" s="173"/>
      <c r="D412" s="152" t="s">
        <v>290</v>
      </c>
      <c r="E412" s="174" t="s">
        <v>1</v>
      </c>
      <c r="F412" s="175" t="s">
        <v>8133</v>
      </c>
      <c r="H412" s="174" t="s">
        <v>1</v>
      </c>
      <c r="I412" s="176"/>
      <c r="L412" s="173"/>
      <c r="M412" s="177"/>
      <c r="T412" s="178"/>
      <c r="AT412" s="174" t="s">
        <v>290</v>
      </c>
      <c r="AU412" s="174" t="s">
        <v>85</v>
      </c>
      <c r="AV412" s="15" t="s">
        <v>83</v>
      </c>
      <c r="AW412" s="15" t="s">
        <v>32</v>
      </c>
      <c r="AX412" s="15" t="s">
        <v>76</v>
      </c>
      <c r="AY412" s="174" t="s">
        <v>282</v>
      </c>
    </row>
    <row r="413" spans="2:65" s="12" customFormat="1" x14ac:dyDescent="0.2">
      <c r="B413" s="151"/>
      <c r="D413" s="152" t="s">
        <v>290</v>
      </c>
      <c r="E413" s="153" t="s">
        <v>1</v>
      </c>
      <c r="F413" s="154" t="s">
        <v>8134</v>
      </c>
      <c r="H413" s="155">
        <v>55.883000000000003</v>
      </c>
      <c r="I413" s="156"/>
      <c r="L413" s="151"/>
      <c r="M413" s="157"/>
      <c r="T413" s="158"/>
      <c r="AT413" s="153" t="s">
        <v>290</v>
      </c>
      <c r="AU413" s="153" t="s">
        <v>85</v>
      </c>
      <c r="AV413" s="12" t="s">
        <v>85</v>
      </c>
      <c r="AW413" s="12" t="s">
        <v>32</v>
      </c>
      <c r="AX413" s="12" t="s">
        <v>76</v>
      </c>
      <c r="AY413" s="153" t="s">
        <v>282</v>
      </c>
    </row>
    <row r="414" spans="2:65" s="1" customFormat="1" ht="21.75" customHeight="1" x14ac:dyDescent="0.2">
      <c r="B414" s="32"/>
      <c r="C414" s="137" t="s">
        <v>476</v>
      </c>
      <c r="D414" s="137" t="s">
        <v>284</v>
      </c>
      <c r="E414" s="138" t="s">
        <v>8135</v>
      </c>
      <c r="F414" s="139" t="s">
        <v>8136</v>
      </c>
      <c r="G414" s="140" t="s">
        <v>287</v>
      </c>
      <c r="H414" s="141">
        <v>52.639000000000003</v>
      </c>
      <c r="I414" s="142"/>
      <c r="J414" s="143">
        <f>ROUND(I414*H414,2)</f>
        <v>0</v>
      </c>
      <c r="K414" s="144"/>
      <c r="L414" s="32"/>
      <c r="M414" s="145" t="s">
        <v>1</v>
      </c>
      <c r="N414" s="146" t="s">
        <v>41</v>
      </c>
      <c r="P414" s="147">
        <f>O414*H414</f>
        <v>0</v>
      </c>
      <c r="Q414" s="147">
        <v>0</v>
      </c>
      <c r="R414" s="147">
        <f>Q414*H414</f>
        <v>0</v>
      </c>
      <c r="S414" s="147">
        <v>8.7999999999999995E-2</v>
      </c>
      <c r="T414" s="148">
        <f>S414*H414</f>
        <v>4.6322320000000001</v>
      </c>
      <c r="AR414" s="149" t="s">
        <v>288</v>
      </c>
      <c r="AT414" s="149" t="s">
        <v>284</v>
      </c>
      <c r="AU414" s="149" t="s">
        <v>85</v>
      </c>
      <c r="AY414" s="17" t="s">
        <v>282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288</v>
      </c>
      <c r="BM414" s="149" t="s">
        <v>8137</v>
      </c>
    </row>
    <row r="415" spans="2:65" s="15" customFormat="1" x14ac:dyDescent="0.2">
      <c r="B415" s="173"/>
      <c r="D415" s="152" t="s">
        <v>290</v>
      </c>
      <c r="E415" s="174" t="s">
        <v>1</v>
      </c>
      <c r="F415" s="175" t="s">
        <v>7983</v>
      </c>
      <c r="H415" s="174" t="s">
        <v>1</v>
      </c>
      <c r="I415" s="176"/>
      <c r="L415" s="173"/>
      <c r="M415" s="177"/>
      <c r="T415" s="178"/>
      <c r="AT415" s="174" t="s">
        <v>290</v>
      </c>
      <c r="AU415" s="174" t="s">
        <v>85</v>
      </c>
      <c r="AV415" s="15" t="s">
        <v>83</v>
      </c>
      <c r="AW415" s="15" t="s">
        <v>32</v>
      </c>
      <c r="AX415" s="15" t="s">
        <v>76</v>
      </c>
      <c r="AY415" s="174" t="s">
        <v>282</v>
      </c>
    </row>
    <row r="416" spans="2:65" s="15" customFormat="1" x14ac:dyDescent="0.2">
      <c r="B416" s="173"/>
      <c r="D416" s="152" t="s">
        <v>290</v>
      </c>
      <c r="E416" s="174" t="s">
        <v>1</v>
      </c>
      <c r="F416" s="175" t="s">
        <v>8138</v>
      </c>
      <c r="H416" s="174" t="s">
        <v>1</v>
      </c>
      <c r="I416" s="176"/>
      <c r="L416" s="173"/>
      <c r="M416" s="177"/>
      <c r="T416" s="178"/>
      <c r="AT416" s="174" t="s">
        <v>290</v>
      </c>
      <c r="AU416" s="174" t="s">
        <v>85</v>
      </c>
      <c r="AV416" s="15" t="s">
        <v>83</v>
      </c>
      <c r="AW416" s="15" t="s">
        <v>32</v>
      </c>
      <c r="AX416" s="15" t="s">
        <v>76</v>
      </c>
      <c r="AY416" s="174" t="s">
        <v>282</v>
      </c>
    </row>
    <row r="417" spans="2:65" s="12" customFormat="1" x14ac:dyDescent="0.2">
      <c r="B417" s="151"/>
      <c r="D417" s="152" t="s">
        <v>290</v>
      </c>
      <c r="E417" s="153" t="s">
        <v>1</v>
      </c>
      <c r="F417" s="154" t="s">
        <v>8139</v>
      </c>
      <c r="H417" s="155">
        <v>8.4120000000000008</v>
      </c>
      <c r="I417" s="156"/>
      <c r="L417" s="151"/>
      <c r="M417" s="157"/>
      <c r="T417" s="158"/>
      <c r="AT417" s="153" t="s">
        <v>290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282</v>
      </c>
    </row>
    <row r="418" spans="2:65" s="15" customFormat="1" x14ac:dyDescent="0.2">
      <c r="B418" s="173"/>
      <c r="D418" s="152" t="s">
        <v>290</v>
      </c>
      <c r="E418" s="174" t="s">
        <v>1</v>
      </c>
      <c r="F418" s="175" t="s">
        <v>8111</v>
      </c>
      <c r="H418" s="174" t="s">
        <v>1</v>
      </c>
      <c r="I418" s="176"/>
      <c r="L418" s="173"/>
      <c r="M418" s="177"/>
      <c r="T418" s="178"/>
      <c r="AT418" s="174" t="s">
        <v>290</v>
      </c>
      <c r="AU418" s="174" t="s">
        <v>85</v>
      </c>
      <c r="AV418" s="15" t="s">
        <v>83</v>
      </c>
      <c r="AW418" s="15" t="s">
        <v>32</v>
      </c>
      <c r="AX418" s="15" t="s">
        <v>76</v>
      </c>
      <c r="AY418" s="174" t="s">
        <v>282</v>
      </c>
    </row>
    <row r="419" spans="2:65" s="12" customFormat="1" x14ac:dyDescent="0.2">
      <c r="B419" s="151"/>
      <c r="D419" s="152" t="s">
        <v>290</v>
      </c>
      <c r="E419" s="153" t="s">
        <v>1</v>
      </c>
      <c r="F419" s="154" t="s">
        <v>8140</v>
      </c>
      <c r="H419" s="155">
        <v>3.1520000000000001</v>
      </c>
      <c r="I419" s="156"/>
      <c r="L419" s="151"/>
      <c r="M419" s="157"/>
      <c r="T419" s="158"/>
      <c r="AT419" s="153" t="s">
        <v>290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282</v>
      </c>
    </row>
    <row r="420" spans="2:65" s="15" customFormat="1" x14ac:dyDescent="0.2">
      <c r="B420" s="173"/>
      <c r="D420" s="152" t="s">
        <v>290</v>
      </c>
      <c r="E420" s="174" t="s">
        <v>1</v>
      </c>
      <c r="F420" s="175" t="s">
        <v>8141</v>
      </c>
      <c r="H420" s="174" t="s">
        <v>1</v>
      </c>
      <c r="I420" s="176"/>
      <c r="L420" s="173"/>
      <c r="M420" s="177"/>
      <c r="T420" s="178"/>
      <c r="AT420" s="174" t="s">
        <v>290</v>
      </c>
      <c r="AU420" s="174" t="s">
        <v>85</v>
      </c>
      <c r="AV420" s="15" t="s">
        <v>83</v>
      </c>
      <c r="AW420" s="15" t="s">
        <v>32</v>
      </c>
      <c r="AX420" s="15" t="s">
        <v>76</v>
      </c>
      <c r="AY420" s="174" t="s">
        <v>282</v>
      </c>
    </row>
    <row r="421" spans="2:65" s="15" customFormat="1" x14ac:dyDescent="0.2">
      <c r="B421" s="173"/>
      <c r="D421" s="152" t="s">
        <v>290</v>
      </c>
      <c r="E421" s="174" t="s">
        <v>1</v>
      </c>
      <c r="F421" s="175" t="s">
        <v>8142</v>
      </c>
      <c r="H421" s="174" t="s">
        <v>1</v>
      </c>
      <c r="I421" s="176"/>
      <c r="L421" s="173"/>
      <c r="M421" s="177"/>
      <c r="T421" s="178"/>
      <c r="AT421" s="174" t="s">
        <v>290</v>
      </c>
      <c r="AU421" s="174" t="s">
        <v>85</v>
      </c>
      <c r="AV421" s="15" t="s">
        <v>83</v>
      </c>
      <c r="AW421" s="15" t="s">
        <v>32</v>
      </c>
      <c r="AX421" s="15" t="s">
        <v>76</v>
      </c>
      <c r="AY421" s="174" t="s">
        <v>282</v>
      </c>
    </row>
    <row r="422" spans="2:65" s="12" customFormat="1" x14ac:dyDescent="0.2">
      <c r="B422" s="151"/>
      <c r="D422" s="152" t="s">
        <v>290</v>
      </c>
      <c r="E422" s="153" t="s">
        <v>1</v>
      </c>
      <c r="F422" s="154" t="s">
        <v>8143</v>
      </c>
      <c r="H422" s="155">
        <v>17.041</v>
      </c>
      <c r="I422" s="156"/>
      <c r="L422" s="151"/>
      <c r="M422" s="157"/>
      <c r="T422" s="158"/>
      <c r="AT422" s="153" t="s">
        <v>290</v>
      </c>
      <c r="AU422" s="153" t="s">
        <v>85</v>
      </c>
      <c r="AV422" s="12" t="s">
        <v>85</v>
      </c>
      <c r="AW422" s="12" t="s">
        <v>32</v>
      </c>
      <c r="AX422" s="12" t="s">
        <v>76</v>
      </c>
      <c r="AY422" s="153" t="s">
        <v>282</v>
      </c>
    </row>
    <row r="423" spans="2:65" s="15" customFormat="1" x14ac:dyDescent="0.2">
      <c r="B423" s="173"/>
      <c r="D423" s="152" t="s">
        <v>290</v>
      </c>
      <c r="E423" s="174" t="s">
        <v>1</v>
      </c>
      <c r="F423" s="175" t="s">
        <v>8144</v>
      </c>
      <c r="H423" s="174" t="s">
        <v>1</v>
      </c>
      <c r="I423" s="176"/>
      <c r="L423" s="173"/>
      <c r="M423" s="177"/>
      <c r="T423" s="178"/>
      <c r="AT423" s="174" t="s">
        <v>290</v>
      </c>
      <c r="AU423" s="174" t="s">
        <v>85</v>
      </c>
      <c r="AV423" s="15" t="s">
        <v>83</v>
      </c>
      <c r="AW423" s="15" t="s">
        <v>32</v>
      </c>
      <c r="AX423" s="15" t="s">
        <v>76</v>
      </c>
      <c r="AY423" s="174" t="s">
        <v>282</v>
      </c>
    </row>
    <row r="424" spans="2:65" s="12" customFormat="1" x14ac:dyDescent="0.2">
      <c r="B424" s="151"/>
      <c r="D424" s="152" t="s">
        <v>290</v>
      </c>
      <c r="E424" s="153" t="s">
        <v>1</v>
      </c>
      <c r="F424" s="154" t="s">
        <v>8145</v>
      </c>
      <c r="H424" s="155">
        <v>5.319</v>
      </c>
      <c r="I424" s="156"/>
      <c r="L424" s="151"/>
      <c r="M424" s="157"/>
      <c r="T424" s="158"/>
      <c r="AT424" s="153" t="s">
        <v>290</v>
      </c>
      <c r="AU424" s="153" t="s">
        <v>85</v>
      </c>
      <c r="AV424" s="12" t="s">
        <v>85</v>
      </c>
      <c r="AW424" s="12" t="s">
        <v>32</v>
      </c>
      <c r="AX424" s="12" t="s">
        <v>76</v>
      </c>
      <c r="AY424" s="153" t="s">
        <v>282</v>
      </c>
    </row>
    <row r="425" spans="2:65" s="15" customFormat="1" x14ac:dyDescent="0.2">
      <c r="B425" s="173"/>
      <c r="D425" s="152" t="s">
        <v>290</v>
      </c>
      <c r="E425" s="174" t="s">
        <v>1</v>
      </c>
      <c r="F425" s="175" t="s">
        <v>8146</v>
      </c>
      <c r="H425" s="174" t="s">
        <v>1</v>
      </c>
      <c r="I425" s="176"/>
      <c r="L425" s="173"/>
      <c r="M425" s="177"/>
      <c r="T425" s="178"/>
      <c r="AT425" s="174" t="s">
        <v>290</v>
      </c>
      <c r="AU425" s="174" t="s">
        <v>85</v>
      </c>
      <c r="AV425" s="15" t="s">
        <v>83</v>
      </c>
      <c r="AW425" s="15" t="s">
        <v>32</v>
      </c>
      <c r="AX425" s="15" t="s">
        <v>76</v>
      </c>
      <c r="AY425" s="174" t="s">
        <v>282</v>
      </c>
    </row>
    <row r="426" spans="2:65" s="12" customFormat="1" x14ac:dyDescent="0.2">
      <c r="B426" s="151"/>
      <c r="D426" s="152" t="s">
        <v>290</v>
      </c>
      <c r="E426" s="153" t="s">
        <v>1</v>
      </c>
      <c r="F426" s="154" t="s">
        <v>8147</v>
      </c>
      <c r="H426" s="155">
        <v>11.622999999999999</v>
      </c>
      <c r="I426" s="156"/>
      <c r="L426" s="151"/>
      <c r="M426" s="157"/>
      <c r="T426" s="158"/>
      <c r="AT426" s="153" t="s">
        <v>290</v>
      </c>
      <c r="AU426" s="153" t="s">
        <v>85</v>
      </c>
      <c r="AV426" s="12" t="s">
        <v>85</v>
      </c>
      <c r="AW426" s="12" t="s">
        <v>32</v>
      </c>
      <c r="AX426" s="12" t="s">
        <v>76</v>
      </c>
      <c r="AY426" s="153" t="s">
        <v>282</v>
      </c>
    </row>
    <row r="427" spans="2:65" s="15" customFormat="1" x14ac:dyDescent="0.2">
      <c r="B427" s="173"/>
      <c r="D427" s="152" t="s">
        <v>290</v>
      </c>
      <c r="E427" s="174" t="s">
        <v>1</v>
      </c>
      <c r="F427" s="175" t="s">
        <v>8148</v>
      </c>
      <c r="H427" s="174" t="s">
        <v>1</v>
      </c>
      <c r="I427" s="176"/>
      <c r="L427" s="173"/>
      <c r="M427" s="177"/>
      <c r="T427" s="178"/>
      <c r="AT427" s="174" t="s">
        <v>290</v>
      </c>
      <c r="AU427" s="174" t="s">
        <v>85</v>
      </c>
      <c r="AV427" s="15" t="s">
        <v>83</v>
      </c>
      <c r="AW427" s="15" t="s">
        <v>32</v>
      </c>
      <c r="AX427" s="15" t="s">
        <v>76</v>
      </c>
      <c r="AY427" s="174" t="s">
        <v>282</v>
      </c>
    </row>
    <row r="428" spans="2:65" s="12" customFormat="1" x14ac:dyDescent="0.2">
      <c r="B428" s="151"/>
      <c r="D428" s="152" t="s">
        <v>290</v>
      </c>
      <c r="E428" s="153" t="s">
        <v>1</v>
      </c>
      <c r="F428" s="154" t="s">
        <v>8149</v>
      </c>
      <c r="H428" s="155">
        <v>7.0919999999999996</v>
      </c>
      <c r="I428" s="156"/>
      <c r="L428" s="151"/>
      <c r="M428" s="157"/>
      <c r="T428" s="158"/>
      <c r="AT428" s="153" t="s">
        <v>290</v>
      </c>
      <c r="AU428" s="153" t="s">
        <v>85</v>
      </c>
      <c r="AV428" s="12" t="s">
        <v>85</v>
      </c>
      <c r="AW428" s="12" t="s">
        <v>32</v>
      </c>
      <c r="AX428" s="12" t="s">
        <v>76</v>
      </c>
      <c r="AY428" s="153" t="s">
        <v>282</v>
      </c>
    </row>
    <row r="429" spans="2:65" s="1" customFormat="1" ht="21.75" customHeight="1" x14ac:dyDescent="0.2">
      <c r="B429" s="32"/>
      <c r="C429" s="137" t="s">
        <v>482</v>
      </c>
      <c r="D429" s="137" t="s">
        <v>284</v>
      </c>
      <c r="E429" s="138" t="s">
        <v>8150</v>
      </c>
      <c r="F429" s="139" t="s">
        <v>8151</v>
      </c>
      <c r="G429" s="140" t="s">
        <v>287</v>
      </c>
      <c r="H429" s="141">
        <v>34.936999999999998</v>
      </c>
      <c r="I429" s="142"/>
      <c r="J429" s="143">
        <f>ROUND(I429*H429,2)</f>
        <v>0</v>
      </c>
      <c r="K429" s="144"/>
      <c r="L429" s="32"/>
      <c r="M429" s="145" t="s">
        <v>1</v>
      </c>
      <c r="N429" s="146" t="s">
        <v>41</v>
      </c>
      <c r="P429" s="147">
        <f>O429*H429</f>
        <v>0</v>
      </c>
      <c r="Q429" s="147">
        <v>0</v>
      </c>
      <c r="R429" s="147">
        <f>Q429*H429</f>
        <v>0</v>
      </c>
      <c r="S429" s="147">
        <v>6.7000000000000004E-2</v>
      </c>
      <c r="T429" s="148">
        <f>S429*H429</f>
        <v>2.3407789999999999</v>
      </c>
      <c r="AR429" s="149" t="s">
        <v>288</v>
      </c>
      <c r="AT429" s="149" t="s">
        <v>284</v>
      </c>
      <c r="AU429" s="149" t="s">
        <v>85</v>
      </c>
      <c r="AY429" s="17" t="s">
        <v>282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83</v>
      </c>
      <c r="BK429" s="150">
        <f>ROUND(I429*H429,2)</f>
        <v>0</v>
      </c>
      <c r="BL429" s="17" t="s">
        <v>288</v>
      </c>
      <c r="BM429" s="149" t="s">
        <v>8152</v>
      </c>
    </row>
    <row r="430" spans="2:65" s="15" customFormat="1" x14ac:dyDescent="0.2">
      <c r="B430" s="173"/>
      <c r="D430" s="152" t="s">
        <v>290</v>
      </c>
      <c r="E430" s="174" t="s">
        <v>1</v>
      </c>
      <c r="F430" s="175" t="s">
        <v>8153</v>
      </c>
      <c r="H430" s="174" t="s">
        <v>1</v>
      </c>
      <c r="I430" s="176"/>
      <c r="L430" s="173"/>
      <c r="M430" s="177"/>
      <c r="T430" s="178"/>
      <c r="AT430" s="174" t="s">
        <v>290</v>
      </c>
      <c r="AU430" s="174" t="s">
        <v>85</v>
      </c>
      <c r="AV430" s="15" t="s">
        <v>83</v>
      </c>
      <c r="AW430" s="15" t="s">
        <v>32</v>
      </c>
      <c r="AX430" s="15" t="s">
        <v>76</v>
      </c>
      <c r="AY430" s="174" t="s">
        <v>282</v>
      </c>
    </row>
    <row r="431" spans="2:65" s="15" customFormat="1" x14ac:dyDescent="0.2">
      <c r="B431" s="173"/>
      <c r="D431" s="152" t="s">
        <v>290</v>
      </c>
      <c r="E431" s="174" t="s">
        <v>1</v>
      </c>
      <c r="F431" s="175" t="s">
        <v>8154</v>
      </c>
      <c r="H431" s="174" t="s">
        <v>1</v>
      </c>
      <c r="I431" s="176"/>
      <c r="L431" s="173"/>
      <c r="M431" s="177"/>
      <c r="T431" s="178"/>
      <c r="AT431" s="174" t="s">
        <v>290</v>
      </c>
      <c r="AU431" s="174" t="s">
        <v>85</v>
      </c>
      <c r="AV431" s="15" t="s">
        <v>83</v>
      </c>
      <c r="AW431" s="15" t="s">
        <v>32</v>
      </c>
      <c r="AX431" s="15" t="s">
        <v>76</v>
      </c>
      <c r="AY431" s="174" t="s">
        <v>282</v>
      </c>
    </row>
    <row r="432" spans="2:65" s="12" customFormat="1" x14ac:dyDescent="0.2">
      <c r="B432" s="151"/>
      <c r="D432" s="152" t="s">
        <v>290</v>
      </c>
      <c r="E432" s="153" t="s">
        <v>1</v>
      </c>
      <c r="F432" s="154" t="s">
        <v>8155</v>
      </c>
      <c r="H432" s="155">
        <v>34.936999999999998</v>
      </c>
      <c r="I432" s="156"/>
      <c r="L432" s="151"/>
      <c r="M432" s="157"/>
      <c r="T432" s="158"/>
      <c r="AT432" s="153" t="s">
        <v>290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282</v>
      </c>
    </row>
    <row r="433" spans="2:65" s="1" customFormat="1" ht="24.2" customHeight="1" x14ac:dyDescent="0.2">
      <c r="B433" s="32"/>
      <c r="C433" s="137" t="s">
        <v>487</v>
      </c>
      <c r="D433" s="137" t="s">
        <v>284</v>
      </c>
      <c r="E433" s="138" t="s">
        <v>8156</v>
      </c>
      <c r="F433" s="139" t="s">
        <v>8157</v>
      </c>
      <c r="G433" s="140" t="s">
        <v>287</v>
      </c>
      <c r="H433" s="141">
        <v>1.242</v>
      </c>
      <c r="I433" s="142"/>
      <c r="J433" s="143">
        <f>ROUND(I433*H433,2)</f>
        <v>0</v>
      </c>
      <c r="K433" s="144"/>
      <c r="L433" s="32"/>
      <c r="M433" s="145" t="s">
        <v>1</v>
      </c>
      <c r="N433" s="146" t="s">
        <v>41</v>
      </c>
      <c r="P433" s="147">
        <f>O433*H433</f>
        <v>0</v>
      </c>
      <c r="Q433" s="147">
        <v>0</v>
      </c>
      <c r="R433" s="147">
        <f>Q433*H433</f>
        <v>0</v>
      </c>
      <c r="S433" s="147">
        <v>1.7000000000000001E-2</v>
      </c>
      <c r="T433" s="148">
        <f>S433*H433</f>
        <v>2.1114000000000001E-2</v>
      </c>
      <c r="AR433" s="149" t="s">
        <v>288</v>
      </c>
      <c r="AT433" s="149" t="s">
        <v>284</v>
      </c>
      <c r="AU433" s="149" t="s">
        <v>85</v>
      </c>
      <c r="AY433" s="17" t="s">
        <v>282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288</v>
      </c>
      <c r="BM433" s="149" t="s">
        <v>8158</v>
      </c>
    </row>
    <row r="434" spans="2:65" s="15" customFormat="1" x14ac:dyDescent="0.2">
      <c r="B434" s="173"/>
      <c r="D434" s="152" t="s">
        <v>290</v>
      </c>
      <c r="E434" s="174" t="s">
        <v>1</v>
      </c>
      <c r="F434" s="175" t="s">
        <v>8159</v>
      </c>
      <c r="H434" s="174" t="s">
        <v>1</v>
      </c>
      <c r="I434" s="176"/>
      <c r="L434" s="173"/>
      <c r="M434" s="177"/>
      <c r="T434" s="178"/>
      <c r="AT434" s="174" t="s">
        <v>290</v>
      </c>
      <c r="AU434" s="174" t="s">
        <v>85</v>
      </c>
      <c r="AV434" s="15" t="s">
        <v>83</v>
      </c>
      <c r="AW434" s="15" t="s">
        <v>32</v>
      </c>
      <c r="AX434" s="15" t="s">
        <v>76</v>
      </c>
      <c r="AY434" s="174" t="s">
        <v>282</v>
      </c>
    </row>
    <row r="435" spans="2:65" s="12" customFormat="1" x14ac:dyDescent="0.2">
      <c r="B435" s="151"/>
      <c r="D435" s="152" t="s">
        <v>290</v>
      </c>
      <c r="E435" s="153" t="s">
        <v>1</v>
      </c>
      <c r="F435" s="154" t="s">
        <v>8160</v>
      </c>
      <c r="H435" s="155">
        <v>1.242</v>
      </c>
      <c r="I435" s="156"/>
      <c r="L435" s="151"/>
      <c r="M435" s="157"/>
      <c r="T435" s="158"/>
      <c r="AT435" s="153" t="s">
        <v>290</v>
      </c>
      <c r="AU435" s="153" t="s">
        <v>85</v>
      </c>
      <c r="AV435" s="12" t="s">
        <v>85</v>
      </c>
      <c r="AW435" s="12" t="s">
        <v>32</v>
      </c>
      <c r="AX435" s="12" t="s">
        <v>76</v>
      </c>
      <c r="AY435" s="153" t="s">
        <v>282</v>
      </c>
    </row>
    <row r="436" spans="2:65" s="1" customFormat="1" ht="24.2" customHeight="1" x14ac:dyDescent="0.2">
      <c r="B436" s="32"/>
      <c r="C436" s="137" t="s">
        <v>493</v>
      </c>
      <c r="D436" s="137" t="s">
        <v>284</v>
      </c>
      <c r="E436" s="138" t="s">
        <v>8161</v>
      </c>
      <c r="F436" s="139" t="s">
        <v>8162</v>
      </c>
      <c r="G436" s="140" t="s">
        <v>287</v>
      </c>
      <c r="H436" s="141">
        <v>6.96</v>
      </c>
      <c r="I436" s="142"/>
      <c r="J436" s="143">
        <f>ROUND(I436*H436,2)</f>
        <v>0</v>
      </c>
      <c r="K436" s="144"/>
      <c r="L436" s="32"/>
      <c r="M436" s="145" t="s">
        <v>1</v>
      </c>
      <c r="N436" s="146" t="s">
        <v>41</v>
      </c>
      <c r="P436" s="147">
        <f>O436*H436</f>
        <v>0</v>
      </c>
      <c r="Q436" s="147">
        <v>0</v>
      </c>
      <c r="R436" s="147">
        <f>Q436*H436</f>
        <v>0</v>
      </c>
      <c r="S436" s="147">
        <v>1.4999999999999999E-2</v>
      </c>
      <c r="T436" s="148">
        <f>S436*H436</f>
        <v>0.10439999999999999</v>
      </c>
      <c r="AR436" s="149" t="s">
        <v>288</v>
      </c>
      <c r="AT436" s="149" t="s">
        <v>284</v>
      </c>
      <c r="AU436" s="149" t="s">
        <v>85</v>
      </c>
      <c r="AY436" s="17" t="s">
        <v>282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83</v>
      </c>
      <c r="BK436" s="150">
        <f>ROUND(I436*H436,2)</f>
        <v>0</v>
      </c>
      <c r="BL436" s="17" t="s">
        <v>288</v>
      </c>
      <c r="BM436" s="149" t="s">
        <v>8163</v>
      </c>
    </row>
    <row r="437" spans="2:65" s="15" customFormat="1" x14ac:dyDescent="0.2">
      <c r="B437" s="173"/>
      <c r="D437" s="152" t="s">
        <v>290</v>
      </c>
      <c r="E437" s="174" t="s">
        <v>1</v>
      </c>
      <c r="F437" s="175" t="s">
        <v>8164</v>
      </c>
      <c r="H437" s="174" t="s">
        <v>1</v>
      </c>
      <c r="I437" s="176"/>
      <c r="L437" s="173"/>
      <c r="M437" s="177"/>
      <c r="T437" s="178"/>
      <c r="AT437" s="174" t="s">
        <v>290</v>
      </c>
      <c r="AU437" s="174" t="s">
        <v>85</v>
      </c>
      <c r="AV437" s="15" t="s">
        <v>83</v>
      </c>
      <c r="AW437" s="15" t="s">
        <v>32</v>
      </c>
      <c r="AX437" s="15" t="s">
        <v>76</v>
      </c>
      <c r="AY437" s="174" t="s">
        <v>282</v>
      </c>
    </row>
    <row r="438" spans="2:65" s="12" customFormat="1" x14ac:dyDescent="0.2">
      <c r="B438" s="151"/>
      <c r="D438" s="152" t="s">
        <v>290</v>
      </c>
      <c r="E438" s="153" t="s">
        <v>1</v>
      </c>
      <c r="F438" s="154" t="s">
        <v>8165</v>
      </c>
      <c r="H438" s="155">
        <v>6.96</v>
      </c>
      <c r="I438" s="156"/>
      <c r="L438" s="151"/>
      <c r="M438" s="157"/>
      <c r="T438" s="158"/>
      <c r="AT438" s="153" t="s">
        <v>290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282</v>
      </c>
    </row>
    <row r="439" spans="2:65" s="1" customFormat="1" ht="24.2" customHeight="1" x14ac:dyDescent="0.2">
      <c r="B439" s="32"/>
      <c r="C439" s="137" t="s">
        <v>498</v>
      </c>
      <c r="D439" s="137" t="s">
        <v>284</v>
      </c>
      <c r="E439" s="138" t="s">
        <v>8166</v>
      </c>
      <c r="F439" s="139" t="s">
        <v>8167</v>
      </c>
      <c r="G439" s="140" t="s">
        <v>287</v>
      </c>
      <c r="H439" s="141">
        <v>174.429</v>
      </c>
      <c r="I439" s="142"/>
      <c r="J439" s="143">
        <f>ROUND(I439*H439,2)</f>
        <v>0</v>
      </c>
      <c r="K439" s="144"/>
      <c r="L439" s="32"/>
      <c r="M439" s="145" t="s">
        <v>1</v>
      </c>
      <c r="N439" s="146" t="s">
        <v>41</v>
      </c>
      <c r="P439" s="147">
        <f>O439*H439</f>
        <v>0</v>
      </c>
      <c r="Q439" s="147">
        <v>2.3630000000000002E-2</v>
      </c>
      <c r="R439" s="147">
        <f>Q439*H439</f>
        <v>4.1217572700000007</v>
      </c>
      <c r="S439" s="147">
        <v>0</v>
      </c>
      <c r="T439" s="148">
        <f>S439*H439</f>
        <v>0</v>
      </c>
      <c r="AR439" s="149" t="s">
        <v>288</v>
      </c>
      <c r="AT439" s="149" t="s">
        <v>284</v>
      </c>
      <c r="AU439" s="149" t="s">
        <v>85</v>
      </c>
      <c r="AY439" s="17" t="s">
        <v>282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83</v>
      </c>
      <c r="BK439" s="150">
        <f>ROUND(I439*H439,2)</f>
        <v>0</v>
      </c>
      <c r="BL439" s="17" t="s">
        <v>288</v>
      </c>
      <c r="BM439" s="149" t="s">
        <v>8168</v>
      </c>
    </row>
    <row r="440" spans="2:65" s="15" customFormat="1" x14ac:dyDescent="0.2">
      <c r="B440" s="173"/>
      <c r="D440" s="152" t="s">
        <v>290</v>
      </c>
      <c r="E440" s="174" t="s">
        <v>1</v>
      </c>
      <c r="F440" s="175" t="s">
        <v>8169</v>
      </c>
      <c r="H440" s="174" t="s">
        <v>1</v>
      </c>
      <c r="I440" s="176"/>
      <c r="L440" s="173"/>
      <c r="M440" s="177"/>
      <c r="T440" s="178"/>
      <c r="AT440" s="174" t="s">
        <v>290</v>
      </c>
      <c r="AU440" s="174" t="s">
        <v>85</v>
      </c>
      <c r="AV440" s="15" t="s">
        <v>83</v>
      </c>
      <c r="AW440" s="15" t="s">
        <v>32</v>
      </c>
      <c r="AX440" s="15" t="s">
        <v>76</v>
      </c>
      <c r="AY440" s="174" t="s">
        <v>282</v>
      </c>
    </row>
    <row r="441" spans="2:65" s="15" customFormat="1" x14ac:dyDescent="0.2">
      <c r="B441" s="173"/>
      <c r="D441" s="152" t="s">
        <v>290</v>
      </c>
      <c r="E441" s="174" t="s">
        <v>1</v>
      </c>
      <c r="F441" s="175" t="s">
        <v>8170</v>
      </c>
      <c r="H441" s="174" t="s">
        <v>1</v>
      </c>
      <c r="I441" s="176"/>
      <c r="L441" s="173"/>
      <c r="M441" s="177"/>
      <c r="T441" s="178"/>
      <c r="AT441" s="174" t="s">
        <v>290</v>
      </c>
      <c r="AU441" s="174" t="s">
        <v>85</v>
      </c>
      <c r="AV441" s="15" t="s">
        <v>83</v>
      </c>
      <c r="AW441" s="15" t="s">
        <v>32</v>
      </c>
      <c r="AX441" s="15" t="s">
        <v>76</v>
      </c>
      <c r="AY441" s="174" t="s">
        <v>282</v>
      </c>
    </row>
    <row r="442" spans="2:65" s="12" customFormat="1" x14ac:dyDescent="0.2">
      <c r="B442" s="151"/>
      <c r="D442" s="152" t="s">
        <v>290</v>
      </c>
      <c r="E442" s="153" t="s">
        <v>1</v>
      </c>
      <c r="F442" s="154" t="s">
        <v>8171</v>
      </c>
      <c r="H442" s="155">
        <v>45.655000000000001</v>
      </c>
      <c r="I442" s="156"/>
      <c r="L442" s="151"/>
      <c r="M442" s="157"/>
      <c r="T442" s="158"/>
      <c r="AT442" s="153" t="s">
        <v>290</v>
      </c>
      <c r="AU442" s="153" t="s">
        <v>85</v>
      </c>
      <c r="AV442" s="12" t="s">
        <v>85</v>
      </c>
      <c r="AW442" s="12" t="s">
        <v>32</v>
      </c>
      <c r="AX442" s="12" t="s">
        <v>76</v>
      </c>
      <c r="AY442" s="153" t="s">
        <v>282</v>
      </c>
    </row>
    <row r="443" spans="2:65" s="15" customFormat="1" x14ac:dyDescent="0.2">
      <c r="B443" s="173"/>
      <c r="D443" s="152" t="s">
        <v>290</v>
      </c>
      <c r="E443" s="174" t="s">
        <v>1</v>
      </c>
      <c r="F443" s="175" t="s">
        <v>8172</v>
      </c>
      <c r="H443" s="174" t="s">
        <v>1</v>
      </c>
      <c r="I443" s="176"/>
      <c r="L443" s="173"/>
      <c r="M443" s="177"/>
      <c r="T443" s="178"/>
      <c r="AT443" s="174" t="s">
        <v>290</v>
      </c>
      <c r="AU443" s="174" t="s">
        <v>85</v>
      </c>
      <c r="AV443" s="15" t="s">
        <v>83</v>
      </c>
      <c r="AW443" s="15" t="s">
        <v>32</v>
      </c>
      <c r="AX443" s="15" t="s">
        <v>76</v>
      </c>
      <c r="AY443" s="174" t="s">
        <v>282</v>
      </c>
    </row>
    <row r="444" spans="2:65" s="12" customFormat="1" x14ac:dyDescent="0.2">
      <c r="B444" s="151"/>
      <c r="D444" s="152" t="s">
        <v>290</v>
      </c>
      <c r="E444" s="153" t="s">
        <v>1</v>
      </c>
      <c r="F444" s="154" t="s">
        <v>8173</v>
      </c>
      <c r="H444" s="155">
        <v>12.866</v>
      </c>
      <c r="I444" s="156"/>
      <c r="L444" s="151"/>
      <c r="M444" s="157"/>
      <c r="T444" s="158"/>
      <c r="AT444" s="153" t="s">
        <v>290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282</v>
      </c>
    </row>
    <row r="445" spans="2:65" s="15" customFormat="1" x14ac:dyDescent="0.2">
      <c r="B445" s="173"/>
      <c r="D445" s="152" t="s">
        <v>290</v>
      </c>
      <c r="E445" s="174" t="s">
        <v>1</v>
      </c>
      <c r="F445" s="175" t="s">
        <v>8174</v>
      </c>
      <c r="H445" s="174" t="s">
        <v>1</v>
      </c>
      <c r="I445" s="176"/>
      <c r="L445" s="173"/>
      <c r="M445" s="177"/>
      <c r="T445" s="178"/>
      <c r="AT445" s="174" t="s">
        <v>290</v>
      </c>
      <c r="AU445" s="174" t="s">
        <v>85</v>
      </c>
      <c r="AV445" s="15" t="s">
        <v>83</v>
      </c>
      <c r="AW445" s="15" t="s">
        <v>32</v>
      </c>
      <c r="AX445" s="15" t="s">
        <v>76</v>
      </c>
      <c r="AY445" s="174" t="s">
        <v>282</v>
      </c>
    </row>
    <row r="446" spans="2:65" s="12" customFormat="1" x14ac:dyDescent="0.2">
      <c r="B446" s="151"/>
      <c r="D446" s="152" t="s">
        <v>290</v>
      </c>
      <c r="E446" s="153" t="s">
        <v>1</v>
      </c>
      <c r="F446" s="154" t="s">
        <v>8175</v>
      </c>
      <c r="H446" s="155">
        <v>49.45</v>
      </c>
      <c r="I446" s="156"/>
      <c r="L446" s="151"/>
      <c r="M446" s="157"/>
      <c r="T446" s="158"/>
      <c r="AT446" s="153" t="s">
        <v>290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282</v>
      </c>
    </row>
    <row r="447" spans="2:65" s="15" customFormat="1" x14ac:dyDescent="0.2">
      <c r="B447" s="173"/>
      <c r="D447" s="152" t="s">
        <v>290</v>
      </c>
      <c r="E447" s="174" t="s">
        <v>1</v>
      </c>
      <c r="F447" s="175" t="s">
        <v>8176</v>
      </c>
      <c r="H447" s="174" t="s">
        <v>1</v>
      </c>
      <c r="I447" s="176"/>
      <c r="L447" s="173"/>
      <c r="M447" s="177"/>
      <c r="T447" s="178"/>
      <c r="AT447" s="174" t="s">
        <v>290</v>
      </c>
      <c r="AU447" s="174" t="s">
        <v>85</v>
      </c>
      <c r="AV447" s="15" t="s">
        <v>83</v>
      </c>
      <c r="AW447" s="15" t="s">
        <v>32</v>
      </c>
      <c r="AX447" s="15" t="s">
        <v>76</v>
      </c>
      <c r="AY447" s="174" t="s">
        <v>282</v>
      </c>
    </row>
    <row r="448" spans="2:65" s="12" customFormat="1" x14ac:dyDescent="0.2">
      <c r="B448" s="151"/>
      <c r="D448" s="152" t="s">
        <v>290</v>
      </c>
      <c r="E448" s="153" t="s">
        <v>1</v>
      </c>
      <c r="F448" s="154" t="s">
        <v>8177</v>
      </c>
      <c r="H448" s="155">
        <v>51.24</v>
      </c>
      <c r="I448" s="156"/>
      <c r="L448" s="151"/>
      <c r="M448" s="157"/>
      <c r="T448" s="158"/>
      <c r="AT448" s="153" t="s">
        <v>290</v>
      </c>
      <c r="AU448" s="153" t="s">
        <v>85</v>
      </c>
      <c r="AV448" s="12" t="s">
        <v>85</v>
      </c>
      <c r="AW448" s="12" t="s">
        <v>32</v>
      </c>
      <c r="AX448" s="12" t="s">
        <v>76</v>
      </c>
      <c r="AY448" s="153" t="s">
        <v>282</v>
      </c>
    </row>
    <row r="449" spans="2:65" s="15" customFormat="1" x14ac:dyDescent="0.2">
      <c r="B449" s="173"/>
      <c r="D449" s="152" t="s">
        <v>290</v>
      </c>
      <c r="E449" s="174" t="s">
        <v>1</v>
      </c>
      <c r="F449" s="175" t="s">
        <v>8178</v>
      </c>
      <c r="H449" s="174" t="s">
        <v>1</v>
      </c>
      <c r="I449" s="176"/>
      <c r="L449" s="173"/>
      <c r="M449" s="177"/>
      <c r="T449" s="178"/>
      <c r="AT449" s="174" t="s">
        <v>290</v>
      </c>
      <c r="AU449" s="174" t="s">
        <v>85</v>
      </c>
      <c r="AV449" s="15" t="s">
        <v>83</v>
      </c>
      <c r="AW449" s="15" t="s">
        <v>32</v>
      </c>
      <c r="AX449" s="15" t="s">
        <v>76</v>
      </c>
      <c r="AY449" s="174" t="s">
        <v>282</v>
      </c>
    </row>
    <row r="450" spans="2:65" s="12" customFormat="1" x14ac:dyDescent="0.2">
      <c r="B450" s="151"/>
      <c r="D450" s="152" t="s">
        <v>290</v>
      </c>
      <c r="E450" s="153" t="s">
        <v>1</v>
      </c>
      <c r="F450" s="154" t="s">
        <v>8179</v>
      </c>
      <c r="H450" s="155">
        <v>12.678000000000001</v>
      </c>
      <c r="I450" s="156"/>
      <c r="L450" s="151"/>
      <c r="M450" s="157"/>
      <c r="T450" s="158"/>
      <c r="AT450" s="153" t="s">
        <v>290</v>
      </c>
      <c r="AU450" s="153" t="s">
        <v>85</v>
      </c>
      <c r="AV450" s="12" t="s">
        <v>85</v>
      </c>
      <c r="AW450" s="12" t="s">
        <v>32</v>
      </c>
      <c r="AX450" s="12" t="s">
        <v>76</v>
      </c>
      <c r="AY450" s="153" t="s">
        <v>282</v>
      </c>
    </row>
    <row r="451" spans="2:65" s="15" customFormat="1" x14ac:dyDescent="0.2">
      <c r="B451" s="173"/>
      <c r="D451" s="152" t="s">
        <v>290</v>
      </c>
      <c r="E451" s="174" t="s">
        <v>1</v>
      </c>
      <c r="F451" s="175" t="s">
        <v>8056</v>
      </c>
      <c r="H451" s="174" t="s">
        <v>1</v>
      </c>
      <c r="I451" s="176"/>
      <c r="L451" s="173"/>
      <c r="M451" s="177"/>
      <c r="T451" s="178"/>
      <c r="AT451" s="174" t="s">
        <v>290</v>
      </c>
      <c r="AU451" s="174" t="s">
        <v>85</v>
      </c>
      <c r="AV451" s="15" t="s">
        <v>83</v>
      </c>
      <c r="AW451" s="15" t="s">
        <v>32</v>
      </c>
      <c r="AX451" s="15" t="s">
        <v>76</v>
      </c>
      <c r="AY451" s="174" t="s">
        <v>282</v>
      </c>
    </row>
    <row r="452" spans="2:65" s="12" customFormat="1" x14ac:dyDescent="0.2">
      <c r="B452" s="151"/>
      <c r="D452" s="152" t="s">
        <v>290</v>
      </c>
      <c r="E452" s="153" t="s">
        <v>1</v>
      </c>
      <c r="F452" s="154" t="s">
        <v>8180</v>
      </c>
      <c r="H452" s="155">
        <v>2.54</v>
      </c>
      <c r="I452" s="156"/>
      <c r="L452" s="151"/>
      <c r="M452" s="157"/>
      <c r="T452" s="158"/>
      <c r="AT452" s="153" t="s">
        <v>290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282</v>
      </c>
    </row>
    <row r="453" spans="2:65" s="1" customFormat="1" ht="37.9" customHeight="1" x14ac:dyDescent="0.2">
      <c r="B453" s="32"/>
      <c r="C453" s="137" t="s">
        <v>503</v>
      </c>
      <c r="D453" s="137" t="s">
        <v>284</v>
      </c>
      <c r="E453" s="138" t="s">
        <v>8181</v>
      </c>
      <c r="F453" s="139" t="s">
        <v>8182</v>
      </c>
      <c r="G453" s="140" t="s">
        <v>287</v>
      </c>
      <c r="H453" s="141">
        <v>4.72</v>
      </c>
      <c r="I453" s="142"/>
      <c r="J453" s="143">
        <f>ROUND(I453*H453,2)</f>
        <v>0</v>
      </c>
      <c r="K453" s="144"/>
      <c r="L453" s="32"/>
      <c r="M453" s="145" t="s">
        <v>1</v>
      </c>
      <c r="N453" s="146" t="s">
        <v>41</v>
      </c>
      <c r="P453" s="147">
        <f>O453*H453</f>
        <v>0</v>
      </c>
      <c r="Q453" s="147">
        <v>2.2669999999999999E-2</v>
      </c>
      <c r="R453" s="147">
        <f>Q453*H453</f>
        <v>0.10700239999999998</v>
      </c>
      <c r="S453" s="147">
        <v>0</v>
      </c>
      <c r="T453" s="148">
        <f>S453*H453</f>
        <v>0</v>
      </c>
      <c r="AR453" s="149" t="s">
        <v>288</v>
      </c>
      <c r="AT453" s="149" t="s">
        <v>284</v>
      </c>
      <c r="AU453" s="149" t="s">
        <v>85</v>
      </c>
      <c r="AY453" s="17" t="s">
        <v>282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83</v>
      </c>
      <c r="BK453" s="150">
        <f>ROUND(I453*H453,2)</f>
        <v>0</v>
      </c>
      <c r="BL453" s="17" t="s">
        <v>288</v>
      </c>
      <c r="BM453" s="149" t="s">
        <v>8183</v>
      </c>
    </row>
    <row r="454" spans="2:65" s="15" customFormat="1" x14ac:dyDescent="0.2">
      <c r="B454" s="173"/>
      <c r="D454" s="152" t="s">
        <v>290</v>
      </c>
      <c r="E454" s="174" t="s">
        <v>1</v>
      </c>
      <c r="F454" s="175" t="s">
        <v>8184</v>
      </c>
      <c r="H454" s="174" t="s">
        <v>1</v>
      </c>
      <c r="I454" s="176"/>
      <c r="L454" s="173"/>
      <c r="M454" s="177"/>
      <c r="T454" s="178"/>
      <c r="AT454" s="174" t="s">
        <v>290</v>
      </c>
      <c r="AU454" s="174" t="s">
        <v>85</v>
      </c>
      <c r="AV454" s="15" t="s">
        <v>83</v>
      </c>
      <c r="AW454" s="15" t="s">
        <v>32</v>
      </c>
      <c r="AX454" s="15" t="s">
        <v>76</v>
      </c>
      <c r="AY454" s="174" t="s">
        <v>282</v>
      </c>
    </row>
    <row r="455" spans="2:65" s="12" customFormat="1" x14ac:dyDescent="0.2">
      <c r="B455" s="151"/>
      <c r="D455" s="152" t="s">
        <v>290</v>
      </c>
      <c r="E455" s="153" t="s">
        <v>1</v>
      </c>
      <c r="F455" s="154" t="s">
        <v>8185</v>
      </c>
      <c r="H455" s="155">
        <v>4.72</v>
      </c>
      <c r="I455" s="156"/>
      <c r="L455" s="151"/>
      <c r="M455" s="157"/>
      <c r="T455" s="158"/>
      <c r="AT455" s="153" t="s">
        <v>290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282</v>
      </c>
    </row>
    <row r="456" spans="2:65" s="1" customFormat="1" ht="16.5" customHeight="1" x14ac:dyDescent="0.2">
      <c r="B456" s="32"/>
      <c r="C456" s="137" t="s">
        <v>508</v>
      </c>
      <c r="D456" s="137" t="s">
        <v>284</v>
      </c>
      <c r="E456" s="138" t="s">
        <v>8186</v>
      </c>
      <c r="F456" s="139" t="s">
        <v>8187</v>
      </c>
      <c r="G456" s="140" t="s">
        <v>287</v>
      </c>
      <c r="H456" s="141">
        <v>1699.972</v>
      </c>
      <c r="I456" s="257"/>
      <c r="J456" s="143">
        <f>ROUND(I456*H456,2)</f>
        <v>0</v>
      </c>
      <c r="K456" s="144"/>
      <c r="L456" s="32"/>
      <c r="M456" s="145" t="s">
        <v>1</v>
      </c>
      <c r="N456" s="146" t="s">
        <v>41</v>
      </c>
      <c r="P456" s="147">
        <f>O456*H456</f>
        <v>0</v>
      </c>
      <c r="Q456" s="147">
        <v>0</v>
      </c>
      <c r="R456" s="147">
        <f>Q456*H456</f>
        <v>0</v>
      </c>
      <c r="S456" s="147">
        <v>4.5999999999999999E-2</v>
      </c>
      <c r="T456" s="148">
        <f>S456*H456</f>
        <v>78.198712</v>
      </c>
      <c r="AR456" s="149" t="s">
        <v>288</v>
      </c>
      <c r="AT456" s="149" t="s">
        <v>284</v>
      </c>
      <c r="AU456" s="149" t="s">
        <v>85</v>
      </c>
      <c r="AY456" s="17" t="s">
        <v>282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7" t="s">
        <v>83</v>
      </c>
      <c r="BK456" s="150">
        <f>ROUND(I456*H456,2)</f>
        <v>0</v>
      </c>
      <c r="BL456" s="17" t="s">
        <v>288</v>
      </c>
      <c r="BM456" s="149" t="s">
        <v>8188</v>
      </c>
    </row>
    <row r="457" spans="2:65" s="1" customFormat="1" ht="39" x14ac:dyDescent="0.2">
      <c r="B457" s="32"/>
      <c r="D457" s="152" t="s">
        <v>3804</v>
      </c>
      <c r="F457" s="198" t="s">
        <v>8189</v>
      </c>
      <c r="I457" s="199"/>
      <c r="L457" s="32"/>
      <c r="M457" s="200"/>
      <c r="T457" s="56"/>
      <c r="AT457" s="17" t="s">
        <v>3804</v>
      </c>
      <c r="AU457" s="17" t="s">
        <v>85</v>
      </c>
    </row>
    <row r="458" spans="2:65" s="15" customFormat="1" x14ac:dyDescent="0.2">
      <c r="B458" s="173"/>
      <c r="D458" s="152" t="s">
        <v>290</v>
      </c>
      <c r="E458" s="174" t="s">
        <v>1</v>
      </c>
      <c r="F458" s="175" t="s">
        <v>8190</v>
      </c>
      <c r="H458" s="174" t="s">
        <v>1</v>
      </c>
      <c r="I458" s="176"/>
      <c r="L458" s="173"/>
      <c r="M458" s="177"/>
      <c r="T458" s="178"/>
      <c r="AT458" s="174" t="s">
        <v>290</v>
      </c>
      <c r="AU458" s="174" t="s">
        <v>85</v>
      </c>
      <c r="AV458" s="15" t="s">
        <v>83</v>
      </c>
      <c r="AW458" s="15" t="s">
        <v>32</v>
      </c>
      <c r="AX458" s="15" t="s">
        <v>76</v>
      </c>
      <c r="AY458" s="174" t="s">
        <v>282</v>
      </c>
    </row>
    <row r="459" spans="2:65" s="15" customFormat="1" x14ac:dyDescent="0.2">
      <c r="B459" s="173"/>
      <c r="D459" s="152" t="s">
        <v>290</v>
      </c>
      <c r="E459" s="174" t="s">
        <v>1</v>
      </c>
      <c r="F459" s="175" t="s">
        <v>8191</v>
      </c>
      <c r="H459" s="174" t="s">
        <v>1</v>
      </c>
      <c r="I459" s="176"/>
      <c r="L459" s="173"/>
      <c r="M459" s="177"/>
      <c r="T459" s="178"/>
      <c r="AT459" s="174" t="s">
        <v>290</v>
      </c>
      <c r="AU459" s="174" t="s">
        <v>85</v>
      </c>
      <c r="AV459" s="15" t="s">
        <v>83</v>
      </c>
      <c r="AW459" s="15" t="s">
        <v>32</v>
      </c>
      <c r="AX459" s="15" t="s">
        <v>76</v>
      </c>
      <c r="AY459" s="174" t="s">
        <v>282</v>
      </c>
    </row>
    <row r="460" spans="2:65" s="12" customFormat="1" x14ac:dyDescent="0.2">
      <c r="B460" s="151"/>
      <c r="D460" s="152" t="s">
        <v>290</v>
      </c>
      <c r="E460" s="153" t="s">
        <v>1</v>
      </c>
      <c r="F460" s="154" t="s">
        <v>8192</v>
      </c>
      <c r="H460" s="155">
        <v>101.36799999999999</v>
      </c>
      <c r="I460" s="156"/>
      <c r="L460" s="151"/>
      <c r="M460" s="157"/>
      <c r="T460" s="158"/>
      <c r="AT460" s="153" t="s">
        <v>290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282</v>
      </c>
    </row>
    <row r="461" spans="2:65" s="15" customFormat="1" x14ac:dyDescent="0.2">
      <c r="B461" s="173"/>
      <c r="D461" s="152" t="s">
        <v>290</v>
      </c>
      <c r="E461" s="174" t="s">
        <v>1</v>
      </c>
      <c r="F461" s="175" t="s">
        <v>8193</v>
      </c>
      <c r="H461" s="174" t="s">
        <v>1</v>
      </c>
      <c r="I461" s="176"/>
      <c r="L461" s="173"/>
      <c r="M461" s="177"/>
      <c r="T461" s="178"/>
      <c r="AT461" s="174" t="s">
        <v>290</v>
      </c>
      <c r="AU461" s="174" t="s">
        <v>85</v>
      </c>
      <c r="AV461" s="15" t="s">
        <v>83</v>
      </c>
      <c r="AW461" s="15" t="s">
        <v>32</v>
      </c>
      <c r="AX461" s="15" t="s">
        <v>76</v>
      </c>
      <c r="AY461" s="174" t="s">
        <v>282</v>
      </c>
    </row>
    <row r="462" spans="2:65" s="12" customFormat="1" x14ac:dyDescent="0.2">
      <c r="B462" s="151"/>
      <c r="D462" s="152" t="s">
        <v>290</v>
      </c>
      <c r="E462" s="153" t="s">
        <v>1</v>
      </c>
      <c r="F462" s="154" t="s">
        <v>8194</v>
      </c>
      <c r="H462" s="155">
        <v>90.168000000000006</v>
      </c>
      <c r="I462" s="156"/>
      <c r="L462" s="151"/>
      <c r="M462" s="157"/>
      <c r="T462" s="158"/>
      <c r="AT462" s="153" t="s">
        <v>290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282</v>
      </c>
    </row>
    <row r="463" spans="2:65" s="15" customFormat="1" x14ac:dyDescent="0.2">
      <c r="B463" s="173"/>
      <c r="D463" s="152" t="s">
        <v>290</v>
      </c>
      <c r="E463" s="174" t="s">
        <v>1</v>
      </c>
      <c r="F463" s="175" t="s">
        <v>8195</v>
      </c>
      <c r="H463" s="174" t="s">
        <v>1</v>
      </c>
      <c r="I463" s="176"/>
      <c r="L463" s="173"/>
      <c r="M463" s="177"/>
      <c r="T463" s="178"/>
      <c r="AT463" s="174" t="s">
        <v>290</v>
      </c>
      <c r="AU463" s="174" t="s">
        <v>85</v>
      </c>
      <c r="AV463" s="15" t="s">
        <v>83</v>
      </c>
      <c r="AW463" s="15" t="s">
        <v>32</v>
      </c>
      <c r="AX463" s="15" t="s">
        <v>76</v>
      </c>
      <c r="AY463" s="174" t="s">
        <v>282</v>
      </c>
    </row>
    <row r="464" spans="2:65" s="12" customFormat="1" x14ac:dyDescent="0.2">
      <c r="B464" s="151"/>
      <c r="D464" s="152" t="s">
        <v>290</v>
      </c>
      <c r="E464" s="153" t="s">
        <v>1</v>
      </c>
      <c r="F464" s="154" t="s">
        <v>8196</v>
      </c>
      <c r="H464" s="155">
        <v>103.04</v>
      </c>
      <c r="I464" s="156"/>
      <c r="L464" s="151"/>
      <c r="M464" s="157"/>
      <c r="T464" s="158"/>
      <c r="AT464" s="153" t="s">
        <v>290</v>
      </c>
      <c r="AU464" s="153" t="s">
        <v>85</v>
      </c>
      <c r="AV464" s="12" t="s">
        <v>85</v>
      </c>
      <c r="AW464" s="12" t="s">
        <v>32</v>
      </c>
      <c r="AX464" s="12" t="s">
        <v>76</v>
      </c>
      <c r="AY464" s="153" t="s">
        <v>282</v>
      </c>
    </row>
    <row r="465" spans="2:65" s="15" customFormat="1" x14ac:dyDescent="0.2">
      <c r="B465" s="173"/>
      <c r="D465" s="152" t="s">
        <v>290</v>
      </c>
      <c r="E465" s="174" t="s">
        <v>1</v>
      </c>
      <c r="F465" s="175" t="s">
        <v>8197</v>
      </c>
      <c r="H465" s="174" t="s">
        <v>1</v>
      </c>
      <c r="I465" s="176"/>
      <c r="L465" s="173"/>
      <c r="M465" s="177"/>
      <c r="T465" s="178"/>
      <c r="AT465" s="174" t="s">
        <v>290</v>
      </c>
      <c r="AU465" s="174" t="s">
        <v>85</v>
      </c>
      <c r="AV465" s="15" t="s">
        <v>83</v>
      </c>
      <c r="AW465" s="15" t="s">
        <v>32</v>
      </c>
      <c r="AX465" s="15" t="s">
        <v>76</v>
      </c>
      <c r="AY465" s="174" t="s">
        <v>282</v>
      </c>
    </row>
    <row r="466" spans="2:65" s="12" customFormat="1" x14ac:dyDescent="0.2">
      <c r="B466" s="151"/>
      <c r="D466" s="152" t="s">
        <v>290</v>
      </c>
      <c r="E466" s="153" t="s">
        <v>1</v>
      </c>
      <c r="F466" s="154" t="s">
        <v>8198</v>
      </c>
      <c r="H466" s="155">
        <v>72.695999999999998</v>
      </c>
      <c r="I466" s="156"/>
      <c r="L466" s="151"/>
      <c r="M466" s="157"/>
      <c r="T466" s="158"/>
      <c r="AT466" s="153" t="s">
        <v>290</v>
      </c>
      <c r="AU466" s="153" t="s">
        <v>85</v>
      </c>
      <c r="AV466" s="12" t="s">
        <v>85</v>
      </c>
      <c r="AW466" s="12" t="s">
        <v>32</v>
      </c>
      <c r="AX466" s="12" t="s">
        <v>76</v>
      </c>
      <c r="AY466" s="153" t="s">
        <v>282</v>
      </c>
    </row>
    <row r="467" spans="2:65" s="15" customFormat="1" x14ac:dyDescent="0.2">
      <c r="B467" s="173"/>
      <c r="D467" s="152" t="s">
        <v>290</v>
      </c>
      <c r="E467" s="174" t="s">
        <v>1</v>
      </c>
      <c r="F467" s="175" t="s">
        <v>8199</v>
      </c>
      <c r="H467" s="174" t="s">
        <v>1</v>
      </c>
      <c r="I467" s="176"/>
      <c r="L467" s="173"/>
      <c r="M467" s="177"/>
      <c r="T467" s="178"/>
      <c r="AT467" s="174" t="s">
        <v>290</v>
      </c>
      <c r="AU467" s="174" t="s">
        <v>85</v>
      </c>
      <c r="AV467" s="15" t="s">
        <v>83</v>
      </c>
      <c r="AW467" s="15" t="s">
        <v>32</v>
      </c>
      <c r="AX467" s="15" t="s">
        <v>76</v>
      </c>
      <c r="AY467" s="174" t="s">
        <v>282</v>
      </c>
    </row>
    <row r="468" spans="2:65" s="15" customFormat="1" x14ac:dyDescent="0.2">
      <c r="B468" s="173"/>
      <c r="D468" s="152" t="s">
        <v>290</v>
      </c>
      <c r="E468" s="174" t="s">
        <v>1</v>
      </c>
      <c r="F468" s="175" t="s">
        <v>8200</v>
      </c>
      <c r="H468" s="174" t="s">
        <v>1</v>
      </c>
      <c r="I468" s="176"/>
      <c r="L468" s="173"/>
      <c r="M468" s="177"/>
      <c r="T468" s="178"/>
      <c r="AT468" s="174" t="s">
        <v>290</v>
      </c>
      <c r="AU468" s="174" t="s">
        <v>85</v>
      </c>
      <c r="AV468" s="15" t="s">
        <v>83</v>
      </c>
      <c r="AW468" s="15" t="s">
        <v>32</v>
      </c>
      <c r="AX468" s="15" t="s">
        <v>76</v>
      </c>
      <c r="AY468" s="174" t="s">
        <v>282</v>
      </c>
    </row>
    <row r="469" spans="2:65" s="12" customFormat="1" x14ac:dyDescent="0.2">
      <c r="B469" s="151"/>
      <c r="D469" s="152" t="s">
        <v>290</v>
      </c>
      <c r="E469" s="153" t="s">
        <v>1</v>
      </c>
      <c r="F469" s="154" t="s">
        <v>8201</v>
      </c>
      <c r="H469" s="155">
        <v>17.22</v>
      </c>
      <c r="I469" s="156"/>
      <c r="L469" s="151"/>
      <c r="M469" s="157"/>
      <c r="T469" s="158"/>
      <c r="AT469" s="153" t="s">
        <v>290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282</v>
      </c>
    </row>
    <row r="470" spans="2:65" s="15" customFormat="1" x14ac:dyDescent="0.2">
      <c r="B470" s="173"/>
      <c r="D470" s="152" t="s">
        <v>290</v>
      </c>
      <c r="E470" s="174" t="s">
        <v>1</v>
      </c>
      <c r="F470" s="175" t="s">
        <v>8202</v>
      </c>
      <c r="H470" s="174" t="s">
        <v>1</v>
      </c>
      <c r="I470" s="176"/>
      <c r="L470" s="173"/>
      <c r="M470" s="177"/>
      <c r="T470" s="178"/>
      <c r="AT470" s="174" t="s">
        <v>290</v>
      </c>
      <c r="AU470" s="174" t="s">
        <v>85</v>
      </c>
      <c r="AV470" s="15" t="s">
        <v>83</v>
      </c>
      <c r="AW470" s="15" t="s">
        <v>32</v>
      </c>
      <c r="AX470" s="15" t="s">
        <v>76</v>
      </c>
      <c r="AY470" s="174" t="s">
        <v>282</v>
      </c>
    </row>
    <row r="471" spans="2:65" s="12" customFormat="1" x14ac:dyDescent="0.2">
      <c r="B471" s="151"/>
      <c r="D471" s="152" t="s">
        <v>290</v>
      </c>
      <c r="E471" s="153" t="s">
        <v>1</v>
      </c>
      <c r="F471" s="154" t="s">
        <v>8203</v>
      </c>
      <c r="H471" s="155">
        <v>22.2</v>
      </c>
      <c r="I471" s="156"/>
      <c r="L471" s="151"/>
      <c r="M471" s="157"/>
      <c r="T471" s="158"/>
      <c r="AT471" s="153" t="s">
        <v>290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282</v>
      </c>
    </row>
    <row r="472" spans="2:65" s="15" customFormat="1" x14ac:dyDescent="0.2">
      <c r="B472" s="173"/>
      <c r="D472" s="152" t="s">
        <v>290</v>
      </c>
      <c r="E472" s="174" t="s">
        <v>1</v>
      </c>
      <c r="F472" s="175" t="s">
        <v>8204</v>
      </c>
      <c r="H472" s="174" t="s">
        <v>1</v>
      </c>
      <c r="I472" s="176"/>
      <c r="L472" s="173"/>
      <c r="M472" s="177"/>
      <c r="T472" s="178"/>
      <c r="AT472" s="174" t="s">
        <v>290</v>
      </c>
      <c r="AU472" s="174" t="s">
        <v>85</v>
      </c>
      <c r="AV472" s="15" t="s">
        <v>83</v>
      </c>
      <c r="AW472" s="15" t="s">
        <v>32</v>
      </c>
      <c r="AX472" s="15" t="s">
        <v>76</v>
      </c>
      <c r="AY472" s="174" t="s">
        <v>282</v>
      </c>
    </row>
    <row r="473" spans="2:65" s="12" customFormat="1" x14ac:dyDescent="0.2">
      <c r="B473" s="151"/>
      <c r="D473" s="152" t="s">
        <v>290</v>
      </c>
      <c r="E473" s="153" t="s">
        <v>1</v>
      </c>
      <c r="F473" s="154" t="s">
        <v>8205</v>
      </c>
      <c r="H473" s="155">
        <v>13.4</v>
      </c>
      <c r="I473" s="156"/>
      <c r="L473" s="151"/>
      <c r="M473" s="157"/>
      <c r="T473" s="158"/>
      <c r="AT473" s="153" t="s">
        <v>290</v>
      </c>
      <c r="AU473" s="153" t="s">
        <v>85</v>
      </c>
      <c r="AV473" s="12" t="s">
        <v>85</v>
      </c>
      <c r="AW473" s="12" t="s">
        <v>32</v>
      </c>
      <c r="AX473" s="12" t="s">
        <v>76</v>
      </c>
      <c r="AY473" s="153" t="s">
        <v>282</v>
      </c>
    </row>
    <row r="474" spans="2:65" s="15" customFormat="1" x14ac:dyDescent="0.2">
      <c r="B474" s="173"/>
      <c r="D474" s="152" t="s">
        <v>290</v>
      </c>
      <c r="E474" s="174" t="s">
        <v>1</v>
      </c>
      <c r="F474" s="175" t="s">
        <v>8206</v>
      </c>
      <c r="H474" s="174" t="s">
        <v>1</v>
      </c>
      <c r="I474" s="176"/>
      <c r="L474" s="173"/>
      <c r="M474" s="177"/>
      <c r="T474" s="178"/>
      <c r="AT474" s="174" t="s">
        <v>290</v>
      </c>
      <c r="AU474" s="174" t="s">
        <v>85</v>
      </c>
      <c r="AV474" s="15" t="s">
        <v>83</v>
      </c>
      <c r="AW474" s="15" t="s">
        <v>32</v>
      </c>
      <c r="AX474" s="15" t="s">
        <v>76</v>
      </c>
      <c r="AY474" s="174" t="s">
        <v>282</v>
      </c>
    </row>
    <row r="475" spans="2:65" s="12" customFormat="1" x14ac:dyDescent="0.2">
      <c r="B475" s="151"/>
      <c r="D475" s="152" t="s">
        <v>290</v>
      </c>
      <c r="E475" s="153" t="s">
        <v>1</v>
      </c>
      <c r="F475" s="154" t="s">
        <v>8207</v>
      </c>
      <c r="H475" s="155">
        <v>1279.8800000000001</v>
      </c>
      <c r="I475" s="156"/>
      <c r="L475" s="151"/>
      <c r="M475" s="157"/>
      <c r="T475" s="158"/>
      <c r="AT475" s="153" t="s">
        <v>290</v>
      </c>
      <c r="AU475" s="153" t="s">
        <v>85</v>
      </c>
      <c r="AV475" s="12" t="s">
        <v>85</v>
      </c>
      <c r="AW475" s="12" t="s">
        <v>32</v>
      </c>
      <c r="AX475" s="12" t="s">
        <v>76</v>
      </c>
      <c r="AY475" s="153" t="s">
        <v>282</v>
      </c>
    </row>
    <row r="476" spans="2:65" s="1" customFormat="1" ht="16.5" customHeight="1" x14ac:dyDescent="0.2">
      <c r="B476" s="32"/>
      <c r="C476" s="137" t="s">
        <v>513</v>
      </c>
      <c r="D476" s="137" t="s">
        <v>284</v>
      </c>
      <c r="E476" s="138" t="s">
        <v>8208</v>
      </c>
      <c r="F476" s="139" t="s">
        <v>8209</v>
      </c>
      <c r="G476" s="140" t="s">
        <v>287</v>
      </c>
      <c r="H476" s="141">
        <v>174.81</v>
      </c>
      <c r="I476" s="257"/>
      <c r="J476" s="143">
        <f>ROUND(I476*H476,2)</f>
        <v>0</v>
      </c>
      <c r="K476" s="144"/>
      <c r="L476" s="32"/>
      <c r="M476" s="145" t="s">
        <v>1</v>
      </c>
      <c r="N476" s="146" t="s">
        <v>41</v>
      </c>
      <c r="P476" s="147">
        <f>O476*H476</f>
        <v>0</v>
      </c>
      <c r="Q476" s="147">
        <v>0</v>
      </c>
      <c r="R476" s="147">
        <f>Q476*H476</f>
        <v>0</v>
      </c>
      <c r="S476" s="147">
        <v>5.8999999999999997E-2</v>
      </c>
      <c r="T476" s="148">
        <f>S476*H476</f>
        <v>10.313789999999999</v>
      </c>
      <c r="AR476" s="149" t="s">
        <v>288</v>
      </c>
      <c r="AT476" s="149" t="s">
        <v>284</v>
      </c>
      <c r="AU476" s="149" t="s">
        <v>85</v>
      </c>
      <c r="AY476" s="17" t="s">
        <v>282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83</v>
      </c>
      <c r="BK476" s="150">
        <f>ROUND(I476*H476,2)</f>
        <v>0</v>
      </c>
      <c r="BL476" s="17" t="s">
        <v>288</v>
      </c>
      <c r="BM476" s="149" t="s">
        <v>8210</v>
      </c>
    </row>
    <row r="477" spans="2:65" s="1" customFormat="1" ht="39" x14ac:dyDescent="0.2">
      <c r="B477" s="32"/>
      <c r="D477" s="152" t="s">
        <v>3804</v>
      </c>
      <c r="F477" s="198" t="s">
        <v>8189</v>
      </c>
      <c r="I477" s="199"/>
      <c r="L477" s="32"/>
      <c r="M477" s="200"/>
      <c r="T477" s="56"/>
      <c r="AT477" s="17" t="s">
        <v>3804</v>
      </c>
      <c r="AU477" s="17" t="s">
        <v>85</v>
      </c>
    </row>
    <row r="478" spans="2:65" s="15" customFormat="1" x14ac:dyDescent="0.2">
      <c r="B478" s="173"/>
      <c r="D478" s="152" t="s">
        <v>290</v>
      </c>
      <c r="E478" s="174" t="s">
        <v>1</v>
      </c>
      <c r="F478" s="175" t="s">
        <v>8211</v>
      </c>
      <c r="H478" s="174" t="s">
        <v>1</v>
      </c>
      <c r="I478" s="176"/>
      <c r="L478" s="173"/>
      <c r="M478" s="177"/>
      <c r="T478" s="178"/>
      <c r="AT478" s="174" t="s">
        <v>290</v>
      </c>
      <c r="AU478" s="174" t="s">
        <v>85</v>
      </c>
      <c r="AV478" s="15" t="s">
        <v>83</v>
      </c>
      <c r="AW478" s="15" t="s">
        <v>32</v>
      </c>
      <c r="AX478" s="15" t="s">
        <v>76</v>
      </c>
      <c r="AY478" s="174" t="s">
        <v>282</v>
      </c>
    </row>
    <row r="479" spans="2:65" s="12" customFormat="1" x14ac:dyDescent="0.2">
      <c r="B479" s="151"/>
      <c r="D479" s="152" t="s">
        <v>290</v>
      </c>
      <c r="E479" s="153" t="s">
        <v>1</v>
      </c>
      <c r="F479" s="154" t="s">
        <v>8212</v>
      </c>
      <c r="H479" s="155">
        <v>20.74</v>
      </c>
      <c r="I479" s="156"/>
      <c r="L479" s="151"/>
      <c r="M479" s="157"/>
      <c r="T479" s="158"/>
      <c r="AT479" s="153" t="s">
        <v>290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282</v>
      </c>
    </row>
    <row r="480" spans="2:65" s="15" customFormat="1" x14ac:dyDescent="0.2">
      <c r="B480" s="173"/>
      <c r="D480" s="152" t="s">
        <v>290</v>
      </c>
      <c r="E480" s="174" t="s">
        <v>1</v>
      </c>
      <c r="F480" s="175" t="s">
        <v>8213</v>
      </c>
      <c r="H480" s="174" t="s">
        <v>1</v>
      </c>
      <c r="I480" s="176"/>
      <c r="L480" s="173"/>
      <c r="M480" s="177"/>
      <c r="T480" s="178"/>
      <c r="AT480" s="174" t="s">
        <v>290</v>
      </c>
      <c r="AU480" s="174" t="s">
        <v>85</v>
      </c>
      <c r="AV480" s="15" t="s">
        <v>83</v>
      </c>
      <c r="AW480" s="15" t="s">
        <v>32</v>
      </c>
      <c r="AX480" s="15" t="s">
        <v>76</v>
      </c>
      <c r="AY480" s="174" t="s">
        <v>282</v>
      </c>
    </row>
    <row r="481" spans="2:65" s="12" customFormat="1" x14ac:dyDescent="0.2">
      <c r="B481" s="151"/>
      <c r="D481" s="152" t="s">
        <v>290</v>
      </c>
      <c r="E481" s="153" t="s">
        <v>1</v>
      </c>
      <c r="F481" s="154" t="s">
        <v>8214</v>
      </c>
      <c r="H481" s="155">
        <v>26.530999999999999</v>
      </c>
      <c r="I481" s="156"/>
      <c r="L481" s="151"/>
      <c r="M481" s="157"/>
      <c r="T481" s="158"/>
      <c r="AT481" s="153" t="s">
        <v>290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282</v>
      </c>
    </row>
    <row r="482" spans="2:65" s="15" customFormat="1" x14ac:dyDescent="0.2">
      <c r="B482" s="173"/>
      <c r="D482" s="152" t="s">
        <v>290</v>
      </c>
      <c r="E482" s="174" t="s">
        <v>1</v>
      </c>
      <c r="F482" s="175" t="s">
        <v>8215</v>
      </c>
      <c r="H482" s="174" t="s">
        <v>1</v>
      </c>
      <c r="I482" s="176"/>
      <c r="L482" s="173"/>
      <c r="M482" s="177"/>
      <c r="T482" s="178"/>
      <c r="AT482" s="174" t="s">
        <v>290</v>
      </c>
      <c r="AU482" s="174" t="s">
        <v>85</v>
      </c>
      <c r="AV482" s="15" t="s">
        <v>83</v>
      </c>
      <c r="AW482" s="15" t="s">
        <v>32</v>
      </c>
      <c r="AX482" s="15" t="s">
        <v>76</v>
      </c>
      <c r="AY482" s="174" t="s">
        <v>282</v>
      </c>
    </row>
    <row r="483" spans="2:65" s="12" customFormat="1" x14ac:dyDescent="0.2">
      <c r="B483" s="151"/>
      <c r="D483" s="152" t="s">
        <v>290</v>
      </c>
      <c r="E483" s="153" t="s">
        <v>1</v>
      </c>
      <c r="F483" s="154" t="s">
        <v>8216</v>
      </c>
      <c r="H483" s="155">
        <v>25.050999999999998</v>
      </c>
      <c r="I483" s="156"/>
      <c r="L483" s="151"/>
      <c r="M483" s="157"/>
      <c r="T483" s="158"/>
      <c r="AT483" s="153" t="s">
        <v>290</v>
      </c>
      <c r="AU483" s="153" t="s">
        <v>85</v>
      </c>
      <c r="AV483" s="12" t="s">
        <v>85</v>
      </c>
      <c r="AW483" s="12" t="s">
        <v>32</v>
      </c>
      <c r="AX483" s="12" t="s">
        <v>76</v>
      </c>
      <c r="AY483" s="153" t="s">
        <v>282</v>
      </c>
    </row>
    <row r="484" spans="2:65" s="15" customFormat="1" x14ac:dyDescent="0.2">
      <c r="B484" s="173"/>
      <c r="D484" s="152" t="s">
        <v>290</v>
      </c>
      <c r="E484" s="174" t="s">
        <v>1</v>
      </c>
      <c r="F484" s="175" t="s">
        <v>8217</v>
      </c>
      <c r="H484" s="174" t="s">
        <v>1</v>
      </c>
      <c r="I484" s="176"/>
      <c r="L484" s="173"/>
      <c r="M484" s="177"/>
      <c r="T484" s="178"/>
      <c r="AT484" s="174" t="s">
        <v>290</v>
      </c>
      <c r="AU484" s="174" t="s">
        <v>85</v>
      </c>
      <c r="AV484" s="15" t="s">
        <v>83</v>
      </c>
      <c r="AW484" s="15" t="s">
        <v>32</v>
      </c>
      <c r="AX484" s="15" t="s">
        <v>76</v>
      </c>
      <c r="AY484" s="174" t="s">
        <v>282</v>
      </c>
    </row>
    <row r="485" spans="2:65" s="12" customFormat="1" x14ac:dyDescent="0.2">
      <c r="B485" s="151"/>
      <c r="D485" s="152" t="s">
        <v>290</v>
      </c>
      <c r="E485" s="153" t="s">
        <v>1</v>
      </c>
      <c r="F485" s="154" t="s">
        <v>8218</v>
      </c>
      <c r="H485" s="155">
        <v>42.451999999999998</v>
      </c>
      <c r="I485" s="156"/>
      <c r="L485" s="151"/>
      <c r="M485" s="157"/>
      <c r="T485" s="158"/>
      <c r="AT485" s="153" t="s">
        <v>290</v>
      </c>
      <c r="AU485" s="153" t="s">
        <v>85</v>
      </c>
      <c r="AV485" s="12" t="s">
        <v>85</v>
      </c>
      <c r="AW485" s="12" t="s">
        <v>32</v>
      </c>
      <c r="AX485" s="12" t="s">
        <v>76</v>
      </c>
      <c r="AY485" s="153" t="s">
        <v>282</v>
      </c>
    </row>
    <row r="486" spans="2:65" s="15" customFormat="1" x14ac:dyDescent="0.2">
      <c r="B486" s="173"/>
      <c r="D486" s="152" t="s">
        <v>290</v>
      </c>
      <c r="E486" s="174" t="s">
        <v>1</v>
      </c>
      <c r="F486" s="175" t="s">
        <v>8219</v>
      </c>
      <c r="H486" s="174" t="s">
        <v>1</v>
      </c>
      <c r="I486" s="176"/>
      <c r="L486" s="173"/>
      <c r="M486" s="177"/>
      <c r="T486" s="178"/>
      <c r="AT486" s="174" t="s">
        <v>290</v>
      </c>
      <c r="AU486" s="174" t="s">
        <v>85</v>
      </c>
      <c r="AV486" s="15" t="s">
        <v>83</v>
      </c>
      <c r="AW486" s="15" t="s">
        <v>32</v>
      </c>
      <c r="AX486" s="15" t="s">
        <v>76</v>
      </c>
      <c r="AY486" s="174" t="s">
        <v>282</v>
      </c>
    </row>
    <row r="487" spans="2:65" s="12" customFormat="1" x14ac:dyDescent="0.2">
      <c r="B487" s="151"/>
      <c r="D487" s="152" t="s">
        <v>290</v>
      </c>
      <c r="E487" s="153" t="s">
        <v>1</v>
      </c>
      <c r="F487" s="154" t="s">
        <v>8220</v>
      </c>
      <c r="H487" s="155">
        <v>26.738</v>
      </c>
      <c r="I487" s="156"/>
      <c r="L487" s="151"/>
      <c r="M487" s="157"/>
      <c r="T487" s="158"/>
      <c r="AT487" s="153" t="s">
        <v>290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282</v>
      </c>
    </row>
    <row r="488" spans="2:65" s="15" customFormat="1" x14ac:dyDescent="0.2">
      <c r="B488" s="173"/>
      <c r="D488" s="152" t="s">
        <v>290</v>
      </c>
      <c r="E488" s="174" t="s">
        <v>1</v>
      </c>
      <c r="F488" s="175" t="s">
        <v>8221</v>
      </c>
      <c r="H488" s="174" t="s">
        <v>1</v>
      </c>
      <c r="I488" s="176"/>
      <c r="L488" s="173"/>
      <c r="M488" s="177"/>
      <c r="T488" s="178"/>
      <c r="AT488" s="174" t="s">
        <v>290</v>
      </c>
      <c r="AU488" s="174" t="s">
        <v>85</v>
      </c>
      <c r="AV488" s="15" t="s">
        <v>83</v>
      </c>
      <c r="AW488" s="15" t="s">
        <v>32</v>
      </c>
      <c r="AX488" s="15" t="s">
        <v>76</v>
      </c>
      <c r="AY488" s="174" t="s">
        <v>282</v>
      </c>
    </row>
    <row r="489" spans="2:65" s="12" customFormat="1" x14ac:dyDescent="0.2">
      <c r="B489" s="151"/>
      <c r="D489" s="152" t="s">
        <v>290</v>
      </c>
      <c r="E489" s="153" t="s">
        <v>1</v>
      </c>
      <c r="F489" s="154" t="s">
        <v>8222</v>
      </c>
      <c r="H489" s="155">
        <v>33.298000000000002</v>
      </c>
      <c r="I489" s="156"/>
      <c r="L489" s="151"/>
      <c r="M489" s="157"/>
      <c r="T489" s="158"/>
      <c r="AT489" s="153" t="s">
        <v>290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282</v>
      </c>
    </row>
    <row r="490" spans="2:65" s="11" customFormat="1" ht="22.9" customHeight="1" x14ac:dyDescent="0.2">
      <c r="B490" s="125"/>
      <c r="D490" s="126" t="s">
        <v>75</v>
      </c>
      <c r="E490" s="135" t="s">
        <v>4718</v>
      </c>
      <c r="F490" s="135" t="s">
        <v>4719</v>
      </c>
      <c r="I490" s="128"/>
      <c r="J490" s="136">
        <f>BK490</f>
        <v>0</v>
      </c>
      <c r="L490" s="125"/>
      <c r="M490" s="130"/>
      <c r="P490" s="131">
        <f>SUM(P491:P534)</f>
        <v>0</v>
      </c>
      <c r="R490" s="131">
        <f>SUM(R491:R534)</f>
        <v>0</v>
      </c>
      <c r="T490" s="132">
        <f>SUM(T491:T534)</f>
        <v>0</v>
      </c>
      <c r="AR490" s="126" t="s">
        <v>83</v>
      </c>
      <c r="AT490" s="133" t="s">
        <v>75</v>
      </c>
      <c r="AU490" s="133" t="s">
        <v>83</v>
      </c>
      <c r="AY490" s="126" t="s">
        <v>282</v>
      </c>
      <c r="BK490" s="134">
        <f>SUM(BK491:BK534)</f>
        <v>0</v>
      </c>
    </row>
    <row r="491" spans="2:65" s="1" customFormat="1" ht="33" customHeight="1" x14ac:dyDescent="0.2">
      <c r="B491" s="32"/>
      <c r="C491" s="137" t="s">
        <v>518</v>
      </c>
      <c r="D491" s="137" t="s">
        <v>284</v>
      </c>
      <c r="E491" s="138" t="s">
        <v>8223</v>
      </c>
      <c r="F491" s="139" t="s">
        <v>8224</v>
      </c>
      <c r="G491" s="140" t="s">
        <v>376</v>
      </c>
      <c r="H491" s="141">
        <v>530.63400000000001</v>
      </c>
      <c r="I491" s="142"/>
      <c r="J491" s="143">
        <f>ROUND(I491*H491,2)</f>
        <v>0</v>
      </c>
      <c r="K491" s="144"/>
      <c r="L491" s="32"/>
      <c r="M491" s="145" t="s">
        <v>1</v>
      </c>
      <c r="N491" s="146" t="s">
        <v>41</v>
      </c>
      <c r="P491" s="147">
        <f>O491*H491</f>
        <v>0</v>
      </c>
      <c r="Q491" s="147">
        <v>0</v>
      </c>
      <c r="R491" s="147">
        <f>Q491*H491</f>
        <v>0</v>
      </c>
      <c r="S491" s="147">
        <v>0</v>
      </c>
      <c r="T491" s="148">
        <f>S491*H491</f>
        <v>0</v>
      </c>
      <c r="AR491" s="149" t="s">
        <v>288</v>
      </c>
      <c r="AT491" s="149" t="s">
        <v>284</v>
      </c>
      <c r="AU491" s="149" t="s">
        <v>85</v>
      </c>
      <c r="AY491" s="17" t="s">
        <v>282</v>
      </c>
      <c r="BE491" s="150">
        <f>IF(N491="základní",J491,0)</f>
        <v>0</v>
      </c>
      <c r="BF491" s="150">
        <f>IF(N491="snížená",J491,0)</f>
        <v>0</v>
      </c>
      <c r="BG491" s="150">
        <f>IF(N491="zákl. přenesená",J491,0)</f>
        <v>0</v>
      </c>
      <c r="BH491" s="150">
        <f>IF(N491="sníž. přenesená",J491,0)</f>
        <v>0</v>
      </c>
      <c r="BI491" s="150">
        <f>IF(N491="nulová",J491,0)</f>
        <v>0</v>
      </c>
      <c r="BJ491" s="17" t="s">
        <v>83</v>
      </c>
      <c r="BK491" s="150">
        <f>ROUND(I491*H491,2)</f>
        <v>0</v>
      </c>
      <c r="BL491" s="17" t="s">
        <v>288</v>
      </c>
      <c r="BM491" s="149" t="s">
        <v>8225</v>
      </c>
    </row>
    <row r="492" spans="2:65" s="1" customFormat="1" ht="19.5" x14ac:dyDescent="0.2">
      <c r="B492" s="32"/>
      <c r="D492" s="152" t="s">
        <v>3804</v>
      </c>
      <c r="F492" s="198" t="s">
        <v>8226</v>
      </c>
      <c r="I492" s="199"/>
      <c r="L492" s="32"/>
      <c r="M492" s="200"/>
      <c r="T492" s="56"/>
      <c r="AT492" s="17" t="s">
        <v>3804</v>
      </c>
      <c r="AU492" s="17" t="s">
        <v>85</v>
      </c>
    </row>
    <row r="493" spans="2:65" s="15" customFormat="1" x14ac:dyDescent="0.2">
      <c r="B493" s="173"/>
      <c r="D493" s="152" t="s">
        <v>290</v>
      </c>
      <c r="E493" s="174" t="s">
        <v>1</v>
      </c>
      <c r="F493" s="175" t="s">
        <v>8227</v>
      </c>
      <c r="H493" s="174" t="s">
        <v>1</v>
      </c>
      <c r="I493" s="176"/>
      <c r="L493" s="173"/>
      <c r="M493" s="177"/>
      <c r="T493" s="178"/>
      <c r="AT493" s="174" t="s">
        <v>290</v>
      </c>
      <c r="AU493" s="174" t="s">
        <v>85</v>
      </c>
      <c r="AV493" s="15" t="s">
        <v>83</v>
      </c>
      <c r="AW493" s="15" t="s">
        <v>32</v>
      </c>
      <c r="AX493" s="15" t="s">
        <v>76</v>
      </c>
      <c r="AY493" s="174" t="s">
        <v>282</v>
      </c>
    </row>
    <row r="494" spans="2:65" s="12" customFormat="1" x14ac:dyDescent="0.2">
      <c r="B494" s="151"/>
      <c r="D494" s="152" t="s">
        <v>290</v>
      </c>
      <c r="E494" s="153" t="s">
        <v>1</v>
      </c>
      <c r="F494" s="154" t="s">
        <v>8228</v>
      </c>
      <c r="H494" s="155">
        <v>401.43599999999998</v>
      </c>
      <c r="I494" s="156"/>
      <c r="L494" s="151"/>
      <c r="M494" s="157"/>
      <c r="T494" s="158"/>
      <c r="AT494" s="153" t="s">
        <v>290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282</v>
      </c>
    </row>
    <row r="495" spans="2:65" s="15" customFormat="1" x14ac:dyDescent="0.2">
      <c r="B495" s="173"/>
      <c r="D495" s="152" t="s">
        <v>290</v>
      </c>
      <c r="E495" s="174" t="s">
        <v>1</v>
      </c>
      <c r="F495" s="175" t="s">
        <v>8229</v>
      </c>
      <c r="H495" s="174" t="s">
        <v>1</v>
      </c>
      <c r="I495" s="176"/>
      <c r="L495" s="173"/>
      <c r="M495" s="177"/>
      <c r="T495" s="178"/>
      <c r="AT495" s="174" t="s">
        <v>290</v>
      </c>
      <c r="AU495" s="174" t="s">
        <v>85</v>
      </c>
      <c r="AV495" s="15" t="s">
        <v>83</v>
      </c>
      <c r="AW495" s="15" t="s">
        <v>32</v>
      </c>
      <c r="AX495" s="15" t="s">
        <v>76</v>
      </c>
      <c r="AY495" s="174" t="s">
        <v>282</v>
      </c>
    </row>
    <row r="496" spans="2:65" s="12" customFormat="1" x14ac:dyDescent="0.2">
      <c r="B496" s="151"/>
      <c r="D496" s="152" t="s">
        <v>290</v>
      </c>
      <c r="E496" s="153" t="s">
        <v>1</v>
      </c>
      <c r="F496" s="154" t="s">
        <v>8230</v>
      </c>
      <c r="H496" s="155">
        <v>5.3970000000000002</v>
      </c>
      <c r="I496" s="156"/>
      <c r="L496" s="151"/>
      <c r="M496" s="157"/>
      <c r="T496" s="158"/>
      <c r="AT496" s="153" t="s">
        <v>290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282</v>
      </c>
    </row>
    <row r="497" spans="2:65" s="15" customFormat="1" x14ac:dyDescent="0.2">
      <c r="B497" s="173"/>
      <c r="D497" s="152" t="s">
        <v>290</v>
      </c>
      <c r="E497" s="174" t="s">
        <v>1</v>
      </c>
      <c r="F497" s="175" t="s">
        <v>8231</v>
      </c>
      <c r="H497" s="174" t="s">
        <v>1</v>
      </c>
      <c r="I497" s="176"/>
      <c r="L497" s="173"/>
      <c r="M497" s="177"/>
      <c r="T497" s="178"/>
      <c r="AT497" s="174" t="s">
        <v>290</v>
      </c>
      <c r="AU497" s="174" t="s">
        <v>85</v>
      </c>
      <c r="AV497" s="15" t="s">
        <v>83</v>
      </c>
      <c r="AW497" s="15" t="s">
        <v>32</v>
      </c>
      <c r="AX497" s="15" t="s">
        <v>76</v>
      </c>
      <c r="AY497" s="174" t="s">
        <v>282</v>
      </c>
    </row>
    <row r="498" spans="2:65" s="12" customFormat="1" x14ac:dyDescent="0.2">
      <c r="B498" s="151"/>
      <c r="D498" s="152" t="s">
        <v>290</v>
      </c>
      <c r="E498" s="153" t="s">
        <v>1</v>
      </c>
      <c r="F498" s="154" t="s">
        <v>8232</v>
      </c>
      <c r="H498" s="155">
        <v>35.287999999999997</v>
      </c>
      <c r="I498" s="156"/>
      <c r="L498" s="151"/>
      <c r="M498" s="157"/>
      <c r="T498" s="158"/>
      <c r="AT498" s="153" t="s">
        <v>290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282</v>
      </c>
    </row>
    <row r="499" spans="2:65" s="15" customFormat="1" x14ac:dyDescent="0.2">
      <c r="B499" s="173"/>
      <c r="D499" s="152" t="s">
        <v>290</v>
      </c>
      <c r="E499" s="174" t="s">
        <v>1</v>
      </c>
      <c r="F499" s="175" t="s">
        <v>8233</v>
      </c>
      <c r="H499" s="174" t="s">
        <v>1</v>
      </c>
      <c r="I499" s="176"/>
      <c r="L499" s="173"/>
      <c r="M499" s="177"/>
      <c r="T499" s="178"/>
      <c r="AT499" s="174" t="s">
        <v>290</v>
      </c>
      <c r="AU499" s="174" t="s">
        <v>85</v>
      </c>
      <c r="AV499" s="15" t="s">
        <v>83</v>
      </c>
      <c r="AW499" s="15" t="s">
        <v>32</v>
      </c>
      <c r="AX499" s="15" t="s">
        <v>76</v>
      </c>
      <c r="AY499" s="174" t="s">
        <v>282</v>
      </c>
    </row>
    <row r="500" spans="2:65" s="12" customFormat="1" x14ac:dyDescent="0.2">
      <c r="B500" s="151"/>
      <c r="D500" s="152" t="s">
        <v>290</v>
      </c>
      <c r="E500" s="153" t="s">
        <v>1</v>
      </c>
      <c r="F500" s="154" t="s">
        <v>8234</v>
      </c>
      <c r="H500" s="155">
        <v>88.513000000000005</v>
      </c>
      <c r="I500" s="156"/>
      <c r="L500" s="151"/>
      <c r="M500" s="157"/>
      <c r="T500" s="158"/>
      <c r="AT500" s="153" t="s">
        <v>290</v>
      </c>
      <c r="AU500" s="153" t="s">
        <v>85</v>
      </c>
      <c r="AV500" s="12" t="s">
        <v>85</v>
      </c>
      <c r="AW500" s="12" t="s">
        <v>32</v>
      </c>
      <c r="AX500" s="12" t="s">
        <v>76</v>
      </c>
      <c r="AY500" s="153" t="s">
        <v>282</v>
      </c>
    </row>
    <row r="501" spans="2:65" s="1" customFormat="1" ht="33" customHeight="1" x14ac:dyDescent="0.2">
      <c r="B501" s="32"/>
      <c r="C501" s="137" t="s">
        <v>523</v>
      </c>
      <c r="D501" s="137" t="s">
        <v>284</v>
      </c>
      <c r="E501" s="138" t="s">
        <v>8235</v>
      </c>
      <c r="F501" s="139" t="s">
        <v>8236</v>
      </c>
      <c r="G501" s="140" t="s">
        <v>376</v>
      </c>
      <c r="H501" s="141">
        <v>385.46199999999999</v>
      </c>
      <c r="I501" s="142"/>
      <c r="J501" s="143">
        <f>ROUND(I501*H501,2)</f>
        <v>0</v>
      </c>
      <c r="K501" s="144"/>
      <c r="L501" s="32"/>
      <c r="M501" s="145" t="s">
        <v>1</v>
      </c>
      <c r="N501" s="146" t="s">
        <v>41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288</v>
      </c>
      <c r="AT501" s="149" t="s">
        <v>284</v>
      </c>
      <c r="AU501" s="149" t="s">
        <v>85</v>
      </c>
      <c r="AY501" s="17" t="s">
        <v>282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288</v>
      </c>
      <c r="BM501" s="149" t="s">
        <v>8237</v>
      </c>
    </row>
    <row r="502" spans="2:65" s="1" customFormat="1" ht="19.5" x14ac:dyDescent="0.2">
      <c r="B502" s="32"/>
      <c r="D502" s="152" t="s">
        <v>3804</v>
      </c>
      <c r="F502" s="198" t="s">
        <v>8226</v>
      </c>
      <c r="I502" s="199"/>
      <c r="L502" s="32"/>
      <c r="M502" s="200"/>
      <c r="T502" s="56"/>
      <c r="AT502" s="17" t="s">
        <v>3804</v>
      </c>
      <c r="AU502" s="17" t="s">
        <v>85</v>
      </c>
    </row>
    <row r="503" spans="2:65" s="15" customFormat="1" x14ac:dyDescent="0.2">
      <c r="B503" s="173"/>
      <c r="D503" s="152" t="s">
        <v>290</v>
      </c>
      <c r="E503" s="174" t="s">
        <v>1</v>
      </c>
      <c r="F503" s="175" t="s">
        <v>8238</v>
      </c>
      <c r="H503" s="174" t="s">
        <v>1</v>
      </c>
      <c r="I503" s="176"/>
      <c r="L503" s="173"/>
      <c r="M503" s="177"/>
      <c r="T503" s="178"/>
      <c r="AT503" s="174" t="s">
        <v>290</v>
      </c>
      <c r="AU503" s="174" t="s">
        <v>85</v>
      </c>
      <c r="AV503" s="15" t="s">
        <v>83</v>
      </c>
      <c r="AW503" s="15" t="s">
        <v>32</v>
      </c>
      <c r="AX503" s="15" t="s">
        <v>76</v>
      </c>
      <c r="AY503" s="174" t="s">
        <v>282</v>
      </c>
    </row>
    <row r="504" spans="2:65" s="12" customFormat="1" x14ac:dyDescent="0.2">
      <c r="B504" s="151"/>
      <c r="D504" s="152" t="s">
        <v>290</v>
      </c>
      <c r="E504" s="153" t="s">
        <v>1</v>
      </c>
      <c r="F504" s="154" t="s">
        <v>8239</v>
      </c>
      <c r="H504" s="155">
        <v>175.55500000000001</v>
      </c>
      <c r="I504" s="156"/>
      <c r="L504" s="151"/>
      <c r="M504" s="157"/>
      <c r="T504" s="158"/>
      <c r="AT504" s="153" t="s">
        <v>290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282</v>
      </c>
    </row>
    <row r="505" spans="2:65" s="15" customFormat="1" x14ac:dyDescent="0.2">
      <c r="B505" s="173"/>
      <c r="D505" s="152" t="s">
        <v>290</v>
      </c>
      <c r="E505" s="174" t="s">
        <v>1</v>
      </c>
      <c r="F505" s="175" t="s">
        <v>8240</v>
      </c>
      <c r="H505" s="174" t="s">
        <v>1</v>
      </c>
      <c r="I505" s="176"/>
      <c r="L505" s="173"/>
      <c r="M505" s="177"/>
      <c r="T505" s="178"/>
      <c r="AT505" s="174" t="s">
        <v>290</v>
      </c>
      <c r="AU505" s="174" t="s">
        <v>85</v>
      </c>
      <c r="AV505" s="15" t="s">
        <v>83</v>
      </c>
      <c r="AW505" s="15" t="s">
        <v>32</v>
      </c>
      <c r="AX505" s="15" t="s">
        <v>76</v>
      </c>
      <c r="AY505" s="174" t="s">
        <v>282</v>
      </c>
    </row>
    <row r="506" spans="2:65" s="12" customFormat="1" x14ac:dyDescent="0.2">
      <c r="B506" s="151"/>
      <c r="D506" s="152" t="s">
        <v>290</v>
      </c>
      <c r="E506" s="153" t="s">
        <v>1</v>
      </c>
      <c r="F506" s="154" t="s">
        <v>8241</v>
      </c>
      <c r="H506" s="155">
        <v>221.14500000000001</v>
      </c>
      <c r="I506" s="156"/>
      <c r="L506" s="151"/>
      <c r="M506" s="157"/>
      <c r="T506" s="158"/>
      <c r="AT506" s="153" t="s">
        <v>290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282</v>
      </c>
    </row>
    <row r="507" spans="2:65" s="15" customFormat="1" x14ac:dyDescent="0.2">
      <c r="B507" s="173"/>
      <c r="D507" s="152" t="s">
        <v>290</v>
      </c>
      <c r="E507" s="174" t="s">
        <v>1</v>
      </c>
      <c r="F507" s="175" t="s">
        <v>8242</v>
      </c>
      <c r="H507" s="174" t="s">
        <v>1</v>
      </c>
      <c r="I507" s="176"/>
      <c r="L507" s="173"/>
      <c r="M507" s="177"/>
      <c r="T507" s="178"/>
      <c r="AT507" s="174" t="s">
        <v>290</v>
      </c>
      <c r="AU507" s="174" t="s">
        <v>85</v>
      </c>
      <c r="AV507" s="15" t="s">
        <v>83</v>
      </c>
      <c r="AW507" s="15" t="s">
        <v>32</v>
      </c>
      <c r="AX507" s="15" t="s">
        <v>76</v>
      </c>
      <c r="AY507" s="174" t="s">
        <v>282</v>
      </c>
    </row>
    <row r="508" spans="2:65" s="12" customFormat="1" x14ac:dyDescent="0.2">
      <c r="B508" s="151"/>
      <c r="D508" s="152" t="s">
        <v>290</v>
      </c>
      <c r="E508" s="153" t="s">
        <v>1</v>
      </c>
      <c r="F508" s="154" t="s">
        <v>8243</v>
      </c>
      <c r="H508" s="155">
        <v>-11.238</v>
      </c>
      <c r="I508" s="156"/>
      <c r="L508" s="151"/>
      <c r="M508" s="157"/>
      <c r="T508" s="158"/>
      <c r="AT508" s="153" t="s">
        <v>290</v>
      </c>
      <c r="AU508" s="153" t="s">
        <v>85</v>
      </c>
      <c r="AV508" s="12" t="s">
        <v>85</v>
      </c>
      <c r="AW508" s="12" t="s">
        <v>32</v>
      </c>
      <c r="AX508" s="12" t="s">
        <v>76</v>
      </c>
      <c r="AY508" s="153" t="s">
        <v>282</v>
      </c>
    </row>
    <row r="509" spans="2:65" s="1" customFormat="1" ht="24.2" customHeight="1" x14ac:dyDescent="0.2">
      <c r="B509" s="32"/>
      <c r="C509" s="137" t="s">
        <v>528</v>
      </c>
      <c r="D509" s="137" t="s">
        <v>284</v>
      </c>
      <c r="E509" s="138" t="s">
        <v>4720</v>
      </c>
      <c r="F509" s="139" t="s">
        <v>4721</v>
      </c>
      <c r="G509" s="140" t="s">
        <v>376</v>
      </c>
      <c r="H509" s="141">
        <v>1001.057</v>
      </c>
      <c r="I509" s="142"/>
      <c r="J509" s="143">
        <f>ROUND(I509*H509,2)</f>
        <v>0</v>
      </c>
      <c r="K509" s="144"/>
      <c r="L509" s="32"/>
      <c r="M509" s="145" t="s">
        <v>1</v>
      </c>
      <c r="N509" s="146" t="s">
        <v>41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288</v>
      </c>
      <c r="AT509" s="149" t="s">
        <v>284</v>
      </c>
      <c r="AU509" s="149" t="s">
        <v>85</v>
      </c>
      <c r="AY509" s="17" t="s">
        <v>282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288</v>
      </c>
      <c r="BM509" s="149" t="s">
        <v>8244</v>
      </c>
    </row>
    <row r="510" spans="2:65" s="1" customFormat="1" ht="24.2" customHeight="1" x14ac:dyDescent="0.2">
      <c r="B510" s="32"/>
      <c r="C510" s="137" t="s">
        <v>539</v>
      </c>
      <c r="D510" s="137" t="s">
        <v>284</v>
      </c>
      <c r="E510" s="138" t="s">
        <v>7164</v>
      </c>
      <c r="F510" s="139" t="s">
        <v>8245</v>
      </c>
      <c r="G510" s="140" t="s">
        <v>376</v>
      </c>
      <c r="H510" s="141">
        <v>92.343000000000004</v>
      </c>
      <c r="I510" s="142"/>
      <c r="J510" s="143">
        <f>ROUND(I510*H510,2)</f>
        <v>0</v>
      </c>
      <c r="K510" s="144"/>
      <c r="L510" s="32"/>
      <c r="M510" s="145" t="s">
        <v>1</v>
      </c>
      <c r="N510" s="146" t="s">
        <v>41</v>
      </c>
      <c r="P510" s="147">
        <f>O510*H510</f>
        <v>0</v>
      </c>
      <c r="Q510" s="147">
        <v>0</v>
      </c>
      <c r="R510" s="147">
        <f>Q510*H510</f>
        <v>0</v>
      </c>
      <c r="S510" s="147">
        <v>0</v>
      </c>
      <c r="T510" s="148">
        <f>S510*H510</f>
        <v>0</v>
      </c>
      <c r="AR510" s="149" t="s">
        <v>288</v>
      </c>
      <c r="AT510" s="149" t="s">
        <v>284</v>
      </c>
      <c r="AU510" s="149" t="s">
        <v>85</v>
      </c>
      <c r="AY510" s="17" t="s">
        <v>282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83</v>
      </c>
      <c r="BK510" s="150">
        <f>ROUND(I510*H510,2)</f>
        <v>0</v>
      </c>
      <c r="BL510" s="17" t="s">
        <v>288</v>
      </c>
      <c r="BM510" s="149" t="s">
        <v>8246</v>
      </c>
    </row>
    <row r="511" spans="2:65" s="15" customFormat="1" x14ac:dyDescent="0.2">
      <c r="B511" s="173"/>
      <c r="D511" s="152" t="s">
        <v>290</v>
      </c>
      <c r="E511" s="174" t="s">
        <v>1</v>
      </c>
      <c r="F511" s="175" t="s">
        <v>8247</v>
      </c>
      <c r="H511" s="174" t="s">
        <v>1</v>
      </c>
      <c r="I511" s="176"/>
      <c r="L511" s="173"/>
      <c r="M511" s="177"/>
      <c r="T511" s="178"/>
      <c r="AT511" s="174" t="s">
        <v>290</v>
      </c>
      <c r="AU511" s="174" t="s">
        <v>85</v>
      </c>
      <c r="AV511" s="15" t="s">
        <v>83</v>
      </c>
      <c r="AW511" s="15" t="s">
        <v>32</v>
      </c>
      <c r="AX511" s="15" t="s">
        <v>76</v>
      </c>
      <c r="AY511" s="174" t="s">
        <v>282</v>
      </c>
    </row>
    <row r="512" spans="2:65" s="12" customFormat="1" x14ac:dyDescent="0.2">
      <c r="B512" s="151"/>
      <c r="D512" s="152" t="s">
        <v>290</v>
      </c>
      <c r="E512" s="153" t="s">
        <v>1</v>
      </c>
      <c r="F512" s="154" t="s">
        <v>8248</v>
      </c>
      <c r="H512" s="155">
        <v>92.343000000000004</v>
      </c>
      <c r="I512" s="156"/>
      <c r="L512" s="151"/>
      <c r="M512" s="157"/>
      <c r="T512" s="158"/>
      <c r="AT512" s="153" t="s">
        <v>290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282</v>
      </c>
    </row>
    <row r="513" spans="2:65" s="1" customFormat="1" ht="24.2" customHeight="1" x14ac:dyDescent="0.2">
      <c r="B513" s="32"/>
      <c r="C513" s="137" t="s">
        <v>545</v>
      </c>
      <c r="D513" s="137" t="s">
        <v>284</v>
      </c>
      <c r="E513" s="138" t="s">
        <v>7166</v>
      </c>
      <c r="F513" s="139" t="s">
        <v>8249</v>
      </c>
      <c r="G513" s="140" t="s">
        <v>376</v>
      </c>
      <c r="H513" s="141">
        <v>92.343000000000004</v>
      </c>
      <c r="I513" s="142"/>
      <c r="J513" s="143">
        <f>ROUND(I513*H513,2)</f>
        <v>0</v>
      </c>
      <c r="K513" s="144"/>
      <c r="L513" s="32"/>
      <c r="M513" s="145" t="s">
        <v>1</v>
      </c>
      <c r="N513" s="146" t="s">
        <v>41</v>
      </c>
      <c r="P513" s="147">
        <f>O513*H513</f>
        <v>0</v>
      </c>
      <c r="Q513" s="147">
        <v>0</v>
      </c>
      <c r="R513" s="147">
        <f>Q513*H513</f>
        <v>0</v>
      </c>
      <c r="S513" s="147">
        <v>0</v>
      </c>
      <c r="T513" s="148">
        <f>S513*H513</f>
        <v>0</v>
      </c>
      <c r="AR513" s="149" t="s">
        <v>288</v>
      </c>
      <c r="AT513" s="149" t="s">
        <v>284</v>
      </c>
      <c r="AU513" s="149" t="s">
        <v>85</v>
      </c>
      <c r="AY513" s="17" t="s">
        <v>282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83</v>
      </c>
      <c r="BK513" s="150">
        <f>ROUND(I513*H513,2)</f>
        <v>0</v>
      </c>
      <c r="BL513" s="17" t="s">
        <v>288</v>
      </c>
      <c r="BM513" s="149" t="s">
        <v>8250</v>
      </c>
    </row>
    <row r="514" spans="2:65" s="15" customFormat="1" x14ac:dyDescent="0.2">
      <c r="B514" s="173"/>
      <c r="D514" s="152" t="s">
        <v>290</v>
      </c>
      <c r="E514" s="174" t="s">
        <v>1</v>
      </c>
      <c r="F514" s="175" t="s">
        <v>8251</v>
      </c>
      <c r="H514" s="174" t="s">
        <v>1</v>
      </c>
      <c r="I514" s="176"/>
      <c r="L514" s="173"/>
      <c r="M514" s="177"/>
      <c r="T514" s="178"/>
      <c r="AT514" s="174" t="s">
        <v>290</v>
      </c>
      <c r="AU514" s="174" t="s">
        <v>85</v>
      </c>
      <c r="AV514" s="15" t="s">
        <v>83</v>
      </c>
      <c r="AW514" s="15" t="s">
        <v>32</v>
      </c>
      <c r="AX514" s="15" t="s">
        <v>76</v>
      </c>
      <c r="AY514" s="174" t="s">
        <v>282</v>
      </c>
    </row>
    <row r="515" spans="2:65" s="12" customFormat="1" x14ac:dyDescent="0.2">
      <c r="B515" s="151"/>
      <c r="D515" s="152" t="s">
        <v>290</v>
      </c>
      <c r="E515" s="153" t="s">
        <v>1</v>
      </c>
      <c r="F515" s="154" t="s">
        <v>8252</v>
      </c>
      <c r="H515" s="155">
        <v>92.343000000000004</v>
      </c>
      <c r="I515" s="156"/>
      <c r="L515" s="151"/>
      <c r="M515" s="157"/>
      <c r="T515" s="158"/>
      <c r="AT515" s="153" t="s">
        <v>290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282</v>
      </c>
    </row>
    <row r="516" spans="2:65" s="1" customFormat="1" ht="33" customHeight="1" x14ac:dyDescent="0.2">
      <c r="B516" s="32"/>
      <c r="C516" s="137" t="s">
        <v>550</v>
      </c>
      <c r="D516" s="137" t="s">
        <v>284</v>
      </c>
      <c r="E516" s="138" t="s">
        <v>7168</v>
      </c>
      <c r="F516" s="139" t="s">
        <v>8253</v>
      </c>
      <c r="G516" s="140" t="s">
        <v>376</v>
      </c>
      <c r="H516" s="141">
        <v>36.886000000000003</v>
      </c>
      <c r="I516" s="142"/>
      <c r="J516" s="143">
        <f>ROUND(I516*H516,2)</f>
        <v>0</v>
      </c>
      <c r="K516" s="144"/>
      <c r="L516" s="32"/>
      <c r="M516" s="145" t="s">
        <v>1</v>
      </c>
      <c r="N516" s="146" t="s">
        <v>41</v>
      </c>
      <c r="P516" s="147">
        <f>O516*H516</f>
        <v>0</v>
      </c>
      <c r="Q516" s="147">
        <v>0</v>
      </c>
      <c r="R516" s="147">
        <f>Q516*H516</f>
        <v>0</v>
      </c>
      <c r="S516" s="147">
        <v>0</v>
      </c>
      <c r="T516" s="148">
        <f>S516*H516</f>
        <v>0</v>
      </c>
      <c r="AR516" s="149" t="s">
        <v>288</v>
      </c>
      <c r="AT516" s="149" t="s">
        <v>284</v>
      </c>
      <c r="AU516" s="149" t="s">
        <v>85</v>
      </c>
      <c r="AY516" s="17" t="s">
        <v>282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83</v>
      </c>
      <c r="BK516" s="150">
        <f>ROUND(I516*H516,2)</f>
        <v>0</v>
      </c>
      <c r="BL516" s="17" t="s">
        <v>288</v>
      </c>
      <c r="BM516" s="149" t="s">
        <v>8254</v>
      </c>
    </row>
    <row r="517" spans="2:65" s="15" customFormat="1" x14ac:dyDescent="0.2">
      <c r="B517" s="173"/>
      <c r="D517" s="152" t="s">
        <v>290</v>
      </c>
      <c r="E517" s="174" t="s">
        <v>1</v>
      </c>
      <c r="F517" s="175" t="s">
        <v>8255</v>
      </c>
      <c r="H517" s="174" t="s">
        <v>1</v>
      </c>
      <c r="I517" s="176"/>
      <c r="L517" s="173"/>
      <c r="M517" s="177"/>
      <c r="T517" s="178"/>
      <c r="AT517" s="174" t="s">
        <v>290</v>
      </c>
      <c r="AU517" s="174" t="s">
        <v>85</v>
      </c>
      <c r="AV517" s="15" t="s">
        <v>83</v>
      </c>
      <c r="AW517" s="15" t="s">
        <v>32</v>
      </c>
      <c r="AX517" s="15" t="s">
        <v>76</v>
      </c>
      <c r="AY517" s="174" t="s">
        <v>282</v>
      </c>
    </row>
    <row r="518" spans="2:65" s="12" customFormat="1" x14ac:dyDescent="0.2">
      <c r="B518" s="151"/>
      <c r="D518" s="152" t="s">
        <v>290</v>
      </c>
      <c r="E518" s="153" t="s">
        <v>1</v>
      </c>
      <c r="F518" s="154" t="s">
        <v>8256</v>
      </c>
      <c r="H518" s="155">
        <v>36.886000000000003</v>
      </c>
      <c r="I518" s="156"/>
      <c r="L518" s="151"/>
      <c r="M518" s="157"/>
      <c r="T518" s="158"/>
      <c r="AT518" s="153" t="s">
        <v>290</v>
      </c>
      <c r="AU518" s="153" t="s">
        <v>85</v>
      </c>
      <c r="AV518" s="12" t="s">
        <v>85</v>
      </c>
      <c r="AW518" s="12" t="s">
        <v>32</v>
      </c>
      <c r="AX518" s="12" t="s">
        <v>76</v>
      </c>
      <c r="AY518" s="153" t="s">
        <v>282</v>
      </c>
    </row>
    <row r="519" spans="2:65" s="1" customFormat="1" ht="33" customHeight="1" x14ac:dyDescent="0.2">
      <c r="B519" s="32"/>
      <c r="C519" s="137" t="s">
        <v>555</v>
      </c>
      <c r="D519" s="137" t="s">
        <v>284</v>
      </c>
      <c r="E519" s="138" t="s">
        <v>8257</v>
      </c>
      <c r="F519" s="139" t="s">
        <v>8258</v>
      </c>
      <c r="G519" s="140" t="s">
        <v>376</v>
      </c>
      <c r="H519" s="141">
        <v>7.6349999999999998</v>
      </c>
      <c r="I519" s="142"/>
      <c r="J519" s="143">
        <f>ROUND(I519*H519,2)</f>
        <v>0</v>
      </c>
      <c r="K519" s="144"/>
      <c r="L519" s="32"/>
      <c r="M519" s="145" t="s">
        <v>1</v>
      </c>
      <c r="N519" s="146" t="s">
        <v>41</v>
      </c>
      <c r="P519" s="147">
        <f>O519*H519</f>
        <v>0</v>
      </c>
      <c r="Q519" s="147">
        <v>0</v>
      </c>
      <c r="R519" s="147">
        <f>Q519*H519</f>
        <v>0</v>
      </c>
      <c r="S519" s="147">
        <v>0</v>
      </c>
      <c r="T519" s="148">
        <f>S519*H519</f>
        <v>0</v>
      </c>
      <c r="AR519" s="149" t="s">
        <v>288</v>
      </c>
      <c r="AT519" s="149" t="s">
        <v>284</v>
      </c>
      <c r="AU519" s="149" t="s">
        <v>85</v>
      </c>
      <c r="AY519" s="17" t="s">
        <v>282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83</v>
      </c>
      <c r="BK519" s="150">
        <f>ROUND(I519*H519,2)</f>
        <v>0</v>
      </c>
      <c r="BL519" s="17" t="s">
        <v>288</v>
      </c>
      <c r="BM519" s="149" t="s">
        <v>8259</v>
      </c>
    </row>
    <row r="520" spans="2:65" s="15" customFormat="1" x14ac:dyDescent="0.2">
      <c r="B520" s="173"/>
      <c r="D520" s="152" t="s">
        <v>290</v>
      </c>
      <c r="E520" s="174" t="s">
        <v>1</v>
      </c>
      <c r="F520" s="175" t="s">
        <v>8260</v>
      </c>
      <c r="H520" s="174" t="s">
        <v>1</v>
      </c>
      <c r="I520" s="176"/>
      <c r="L520" s="173"/>
      <c r="M520" s="177"/>
      <c r="T520" s="178"/>
      <c r="AT520" s="174" t="s">
        <v>290</v>
      </c>
      <c r="AU520" s="174" t="s">
        <v>85</v>
      </c>
      <c r="AV520" s="15" t="s">
        <v>83</v>
      </c>
      <c r="AW520" s="15" t="s">
        <v>32</v>
      </c>
      <c r="AX520" s="15" t="s">
        <v>76</v>
      </c>
      <c r="AY520" s="174" t="s">
        <v>282</v>
      </c>
    </row>
    <row r="521" spans="2:65" s="12" customFormat="1" x14ac:dyDescent="0.2">
      <c r="B521" s="151"/>
      <c r="D521" s="152" t="s">
        <v>290</v>
      </c>
      <c r="E521" s="153" t="s">
        <v>1</v>
      </c>
      <c r="F521" s="154" t="s">
        <v>8261</v>
      </c>
      <c r="H521" s="155">
        <v>7.6349999999999998</v>
      </c>
      <c r="I521" s="156"/>
      <c r="L521" s="151"/>
      <c r="M521" s="157"/>
      <c r="T521" s="158"/>
      <c r="AT521" s="153" t="s">
        <v>290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282</v>
      </c>
    </row>
    <row r="522" spans="2:65" s="1" customFormat="1" ht="24.2" customHeight="1" x14ac:dyDescent="0.2">
      <c r="B522" s="32"/>
      <c r="C522" s="137" t="s">
        <v>560</v>
      </c>
      <c r="D522" s="137" t="s">
        <v>284</v>
      </c>
      <c r="E522" s="138" t="s">
        <v>8262</v>
      </c>
      <c r="F522" s="139" t="s">
        <v>8263</v>
      </c>
      <c r="G522" s="140" t="s">
        <v>376</v>
      </c>
      <c r="H522" s="141">
        <v>1.8839999999999999</v>
      </c>
      <c r="I522" s="142"/>
      <c r="J522" s="143">
        <f>ROUND(I522*H522,2)</f>
        <v>0</v>
      </c>
      <c r="K522" s="144"/>
      <c r="L522" s="32"/>
      <c r="M522" s="145" t="s">
        <v>1</v>
      </c>
      <c r="N522" s="146" t="s">
        <v>41</v>
      </c>
      <c r="P522" s="147">
        <f>O522*H522</f>
        <v>0</v>
      </c>
      <c r="Q522" s="147">
        <v>0</v>
      </c>
      <c r="R522" s="147">
        <f>Q522*H522</f>
        <v>0</v>
      </c>
      <c r="S522" s="147">
        <v>0</v>
      </c>
      <c r="T522" s="148">
        <f>S522*H522</f>
        <v>0</v>
      </c>
      <c r="AR522" s="149" t="s">
        <v>288</v>
      </c>
      <c r="AT522" s="149" t="s">
        <v>284</v>
      </c>
      <c r="AU522" s="149" t="s">
        <v>85</v>
      </c>
      <c r="AY522" s="17" t="s">
        <v>282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83</v>
      </c>
      <c r="BK522" s="150">
        <f>ROUND(I522*H522,2)</f>
        <v>0</v>
      </c>
      <c r="BL522" s="17" t="s">
        <v>288</v>
      </c>
      <c r="BM522" s="149" t="s">
        <v>8264</v>
      </c>
    </row>
    <row r="523" spans="2:65" s="15" customFormat="1" x14ac:dyDescent="0.2">
      <c r="B523" s="173"/>
      <c r="D523" s="152" t="s">
        <v>290</v>
      </c>
      <c r="E523" s="174" t="s">
        <v>1</v>
      </c>
      <c r="F523" s="175" t="s">
        <v>8265</v>
      </c>
      <c r="H523" s="174" t="s">
        <v>1</v>
      </c>
      <c r="I523" s="176"/>
      <c r="L523" s="173"/>
      <c r="M523" s="177"/>
      <c r="T523" s="178"/>
      <c r="AT523" s="174" t="s">
        <v>290</v>
      </c>
      <c r="AU523" s="174" t="s">
        <v>85</v>
      </c>
      <c r="AV523" s="15" t="s">
        <v>83</v>
      </c>
      <c r="AW523" s="15" t="s">
        <v>32</v>
      </c>
      <c r="AX523" s="15" t="s">
        <v>76</v>
      </c>
      <c r="AY523" s="174" t="s">
        <v>282</v>
      </c>
    </row>
    <row r="524" spans="2:65" s="12" customFormat="1" x14ac:dyDescent="0.2">
      <c r="B524" s="151"/>
      <c r="D524" s="152" t="s">
        <v>290</v>
      </c>
      <c r="E524" s="153" t="s">
        <v>1</v>
      </c>
      <c r="F524" s="154" t="s">
        <v>8266</v>
      </c>
      <c r="H524" s="155">
        <v>1.8839999999999999</v>
      </c>
      <c r="I524" s="156"/>
      <c r="L524" s="151"/>
      <c r="M524" s="157"/>
      <c r="T524" s="158"/>
      <c r="AT524" s="153" t="s">
        <v>290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282</v>
      </c>
    </row>
    <row r="525" spans="2:65" s="1" customFormat="1" ht="33" customHeight="1" x14ac:dyDescent="0.2">
      <c r="B525" s="32"/>
      <c r="C525" s="137" t="s">
        <v>566</v>
      </c>
      <c r="D525" s="137" t="s">
        <v>284</v>
      </c>
      <c r="E525" s="138" t="s">
        <v>8267</v>
      </c>
      <c r="F525" s="139" t="s">
        <v>8268</v>
      </c>
      <c r="G525" s="140" t="s">
        <v>376</v>
      </c>
      <c r="H525" s="141">
        <v>41.136000000000003</v>
      </c>
      <c r="I525" s="142"/>
      <c r="J525" s="143">
        <f>ROUND(I525*H525,2)</f>
        <v>0</v>
      </c>
      <c r="K525" s="144"/>
      <c r="L525" s="32"/>
      <c r="M525" s="145" t="s">
        <v>1</v>
      </c>
      <c r="N525" s="146" t="s">
        <v>41</v>
      </c>
      <c r="P525" s="147">
        <f>O525*H525</f>
        <v>0</v>
      </c>
      <c r="Q525" s="147">
        <v>0</v>
      </c>
      <c r="R525" s="147">
        <f>Q525*H525</f>
        <v>0</v>
      </c>
      <c r="S525" s="147">
        <v>0</v>
      </c>
      <c r="T525" s="148">
        <f>S525*H525</f>
        <v>0</v>
      </c>
      <c r="AR525" s="149" t="s">
        <v>288</v>
      </c>
      <c r="AT525" s="149" t="s">
        <v>284</v>
      </c>
      <c r="AU525" s="149" t="s">
        <v>85</v>
      </c>
      <c r="AY525" s="17" t="s">
        <v>282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83</v>
      </c>
      <c r="BK525" s="150">
        <f>ROUND(I525*H525,2)</f>
        <v>0</v>
      </c>
      <c r="BL525" s="17" t="s">
        <v>288</v>
      </c>
      <c r="BM525" s="149" t="s">
        <v>8269</v>
      </c>
    </row>
    <row r="526" spans="2:65" s="15" customFormat="1" x14ac:dyDescent="0.2">
      <c r="B526" s="173"/>
      <c r="D526" s="152" t="s">
        <v>290</v>
      </c>
      <c r="E526" s="174" t="s">
        <v>1</v>
      </c>
      <c r="F526" s="175" t="s">
        <v>8270</v>
      </c>
      <c r="H526" s="174" t="s">
        <v>1</v>
      </c>
      <c r="I526" s="176"/>
      <c r="L526" s="173"/>
      <c r="M526" s="177"/>
      <c r="T526" s="178"/>
      <c r="AT526" s="174" t="s">
        <v>290</v>
      </c>
      <c r="AU526" s="174" t="s">
        <v>85</v>
      </c>
      <c r="AV526" s="15" t="s">
        <v>83</v>
      </c>
      <c r="AW526" s="15" t="s">
        <v>32</v>
      </c>
      <c r="AX526" s="15" t="s">
        <v>76</v>
      </c>
      <c r="AY526" s="174" t="s">
        <v>282</v>
      </c>
    </row>
    <row r="527" spans="2:65" s="12" customFormat="1" x14ac:dyDescent="0.2">
      <c r="B527" s="151"/>
      <c r="D527" s="152" t="s">
        <v>290</v>
      </c>
      <c r="E527" s="153" t="s">
        <v>1</v>
      </c>
      <c r="F527" s="154" t="s">
        <v>8271</v>
      </c>
      <c r="H527" s="155">
        <v>1008.542</v>
      </c>
      <c r="I527" s="156"/>
      <c r="L527" s="151"/>
      <c r="M527" s="157"/>
      <c r="T527" s="158"/>
      <c r="AT527" s="153" t="s">
        <v>290</v>
      </c>
      <c r="AU527" s="153" t="s">
        <v>85</v>
      </c>
      <c r="AV527" s="12" t="s">
        <v>85</v>
      </c>
      <c r="AW527" s="12" t="s">
        <v>32</v>
      </c>
      <c r="AX527" s="12" t="s">
        <v>76</v>
      </c>
      <c r="AY527" s="153" t="s">
        <v>282</v>
      </c>
    </row>
    <row r="528" spans="2:65" s="15" customFormat="1" x14ac:dyDescent="0.2">
      <c r="B528" s="173"/>
      <c r="D528" s="152" t="s">
        <v>290</v>
      </c>
      <c r="E528" s="174" t="s">
        <v>1</v>
      </c>
      <c r="F528" s="175" t="s">
        <v>8272</v>
      </c>
      <c r="H528" s="174" t="s">
        <v>1</v>
      </c>
      <c r="I528" s="176"/>
      <c r="L528" s="173"/>
      <c r="M528" s="177"/>
      <c r="T528" s="178"/>
      <c r="AT528" s="174" t="s">
        <v>290</v>
      </c>
      <c r="AU528" s="174" t="s">
        <v>85</v>
      </c>
      <c r="AV528" s="15" t="s">
        <v>83</v>
      </c>
      <c r="AW528" s="15" t="s">
        <v>32</v>
      </c>
      <c r="AX528" s="15" t="s">
        <v>76</v>
      </c>
      <c r="AY528" s="174" t="s">
        <v>282</v>
      </c>
    </row>
    <row r="529" spans="2:65" s="12" customFormat="1" x14ac:dyDescent="0.2">
      <c r="B529" s="151"/>
      <c r="D529" s="152" t="s">
        <v>290</v>
      </c>
      <c r="E529" s="153" t="s">
        <v>1</v>
      </c>
      <c r="F529" s="154" t="s">
        <v>8273</v>
      </c>
      <c r="H529" s="155">
        <v>-916.096</v>
      </c>
      <c r="I529" s="156"/>
      <c r="L529" s="151"/>
      <c r="M529" s="157"/>
      <c r="T529" s="158"/>
      <c r="AT529" s="153" t="s">
        <v>290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282</v>
      </c>
    </row>
    <row r="530" spans="2:65" s="15" customFormat="1" x14ac:dyDescent="0.2">
      <c r="B530" s="173"/>
      <c r="D530" s="152" t="s">
        <v>290</v>
      </c>
      <c r="E530" s="174" t="s">
        <v>1</v>
      </c>
      <c r="F530" s="175" t="s">
        <v>8274</v>
      </c>
      <c r="H530" s="174" t="s">
        <v>1</v>
      </c>
      <c r="I530" s="176"/>
      <c r="L530" s="173"/>
      <c r="M530" s="177"/>
      <c r="T530" s="178"/>
      <c r="AT530" s="174" t="s">
        <v>290</v>
      </c>
      <c r="AU530" s="174" t="s">
        <v>85</v>
      </c>
      <c r="AV530" s="15" t="s">
        <v>83</v>
      </c>
      <c r="AW530" s="15" t="s">
        <v>32</v>
      </c>
      <c r="AX530" s="15" t="s">
        <v>76</v>
      </c>
      <c r="AY530" s="174" t="s">
        <v>282</v>
      </c>
    </row>
    <row r="531" spans="2:65" s="12" customFormat="1" x14ac:dyDescent="0.2">
      <c r="B531" s="151"/>
      <c r="D531" s="152" t="s">
        <v>290</v>
      </c>
      <c r="E531" s="153" t="s">
        <v>1</v>
      </c>
      <c r="F531" s="154" t="s">
        <v>8275</v>
      </c>
      <c r="H531" s="155">
        <v>-51.31</v>
      </c>
      <c r="I531" s="156"/>
      <c r="L531" s="151"/>
      <c r="M531" s="157"/>
      <c r="T531" s="158"/>
      <c r="AT531" s="153" t="s">
        <v>290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282</v>
      </c>
    </row>
    <row r="532" spans="2:65" s="1" customFormat="1" ht="33" customHeight="1" x14ac:dyDescent="0.2">
      <c r="B532" s="32"/>
      <c r="C532" s="137" t="s">
        <v>574</v>
      </c>
      <c r="D532" s="137" t="s">
        <v>284</v>
      </c>
      <c r="E532" s="138" t="s">
        <v>8276</v>
      </c>
      <c r="F532" s="139" t="s">
        <v>8277</v>
      </c>
      <c r="G532" s="140" t="s">
        <v>376</v>
      </c>
      <c r="H532" s="141">
        <v>4.9050000000000002</v>
      </c>
      <c r="I532" s="142"/>
      <c r="J532" s="143">
        <f>ROUND(I532*H532,2)</f>
        <v>0</v>
      </c>
      <c r="K532" s="144"/>
      <c r="L532" s="32"/>
      <c r="M532" s="145" t="s">
        <v>1</v>
      </c>
      <c r="N532" s="146" t="s">
        <v>41</v>
      </c>
      <c r="P532" s="147">
        <f>O532*H532</f>
        <v>0</v>
      </c>
      <c r="Q532" s="147">
        <v>0</v>
      </c>
      <c r="R532" s="147">
        <f>Q532*H532</f>
        <v>0</v>
      </c>
      <c r="S532" s="147">
        <v>0</v>
      </c>
      <c r="T532" s="148">
        <f>S532*H532</f>
        <v>0</v>
      </c>
      <c r="AR532" s="149" t="s">
        <v>288</v>
      </c>
      <c r="AT532" s="149" t="s">
        <v>284</v>
      </c>
      <c r="AU532" s="149" t="s">
        <v>85</v>
      </c>
      <c r="AY532" s="17" t="s">
        <v>282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83</v>
      </c>
      <c r="BK532" s="150">
        <f>ROUND(I532*H532,2)</f>
        <v>0</v>
      </c>
      <c r="BL532" s="17" t="s">
        <v>288</v>
      </c>
      <c r="BM532" s="149" t="s">
        <v>8278</v>
      </c>
    </row>
    <row r="533" spans="2:65" s="15" customFormat="1" x14ac:dyDescent="0.2">
      <c r="B533" s="173"/>
      <c r="D533" s="152" t="s">
        <v>290</v>
      </c>
      <c r="E533" s="174" t="s">
        <v>1</v>
      </c>
      <c r="F533" s="175" t="s">
        <v>8279</v>
      </c>
      <c r="H533" s="174" t="s">
        <v>1</v>
      </c>
      <c r="I533" s="176"/>
      <c r="L533" s="173"/>
      <c r="M533" s="177"/>
      <c r="T533" s="178"/>
      <c r="AT533" s="174" t="s">
        <v>290</v>
      </c>
      <c r="AU533" s="174" t="s">
        <v>85</v>
      </c>
      <c r="AV533" s="15" t="s">
        <v>83</v>
      </c>
      <c r="AW533" s="15" t="s">
        <v>32</v>
      </c>
      <c r="AX533" s="15" t="s">
        <v>76</v>
      </c>
      <c r="AY533" s="174" t="s">
        <v>282</v>
      </c>
    </row>
    <row r="534" spans="2:65" s="12" customFormat="1" x14ac:dyDescent="0.2">
      <c r="B534" s="151"/>
      <c r="D534" s="152" t="s">
        <v>290</v>
      </c>
      <c r="E534" s="153" t="s">
        <v>1</v>
      </c>
      <c r="F534" s="154" t="s">
        <v>8280</v>
      </c>
      <c r="H534" s="155">
        <v>4.9050000000000002</v>
      </c>
      <c r="I534" s="156"/>
      <c r="L534" s="151"/>
      <c r="M534" s="157"/>
      <c r="T534" s="158"/>
      <c r="AT534" s="153" t="s">
        <v>290</v>
      </c>
      <c r="AU534" s="153" t="s">
        <v>85</v>
      </c>
      <c r="AV534" s="12" t="s">
        <v>85</v>
      </c>
      <c r="AW534" s="12" t="s">
        <v>32</v>
      </c>
      <c r="AX534" s="12" t="s">
        <v>76</v>
      </c>
      <c r="AY534" s="153" t="s">
        <v>282</v>
      </c>
    </row>
    <row r="535" spans="2:65" s="11" customFormat="1" ht="25.9" customHeight="1" x14ac:dyDescent="0.2">
      <c r="B535" s="125"/>
      <c r="D535" s="126" t="s">
        <v>75</v>
      </c>
      <c r="E535" s="127" t="s">
        <v>1431</v>
      </c>
      <c r="F535" s="127" t="s">
        <v>1432</v>
      </c>
      <c r="I535" s="128"/>
      <c r="J535" s="129">
        <f>BK535</f>
        <v>0</v>
      </c>
      <c r="L535" s="125"/>
      <c r="M535" s="130"/>
      <c r="P535" s="131">
        <f>P536+P545+P554+P592+P597+P601+P605+P612+P617+P621+P625+P634+P637+P640+P684+P688+P746+P785+P817</f>
        <v>0</v>
      </c>
      <c r="R535" s="131">
        <f>R536+R545+R554+R592+R597+R601+R605+R612+R617+R621+R625+R634+R637+R640+R684+R688+R746+R785+R817</f>
        <v>0</v>
      </c>
      <c r="T535" s="132">
        <f>T536+T545+T554+T592+T597+T601+T605+T612+T617+T621+T625+T634+T637+T640+T684+T688+T746+T785+T817</f>
        <v>63.512793369999997</v>
      </c>
      <c r="AR535" s="126" t="s">
        <v>85</v>
      </c>
      <c r="AT535" s="133" t="s">
        <v>75</v>
      </c>
      <c r="AU535" s="133" t="s">
        <v>76</v>
      </c>
      <c r="AY535" s="126" t="s">
        <v>282</v>
      </c>
      <c r="BK535" s="134">
        <f>BK536+BK545+BK554+BK592+BK597+BK601+BK605+BK612+BK617+BK621+BK625+BK634+BK637+BK640+BK684+BK688+BK746+BK785+BK817</f>
        <v>0</v>
      </c>
    </row>
    <row r="536" spans="2:65" s="11" customFormat="1" ht="22.9" customHeight="1" x14ac:dyDescent="0.2">
      <c r="B536" s="125"/>
      <c r="D536" s="126" t="s">
        <v>75</v>
      </c>
      <c r="E536" s="135" t="s">
        <v>1433</v>
      </c>
      <c r="F536" s="135" t="s">
        <v>1434</v>
      </c>
      <c r="I536" s="128"/>
      <c r="J536" s="136">
        <f>BK536</f>
        <v>0</v>
      </c>
      <c r="L536" s="125"/>
      <c r="M536" s="130"/>
      <c r="P536" s="131">
        <f>SUM(P537:P544)</f>
        <v>0</v>
      </c>
      <c r="R536" s="131">
        <f>SUM(R537:R544)</f>
        <v>0</v>
      </c>
      <c r="T536" s="132">
        <f>SUM(T537:T544)</f>
        <v>1.9237294999999999</v>
      </c>
      <c r="AR536" s="126" t="s">
        <v>85</v>
      </c>
      <c r="AT536" s="133" t="s">
        <v>75</v>
      </c>
      <c r="AU536" s="133" t="s">
        <v>83</v>
      </c>
      <c r="AY536" s="126" t="s">
        <v>282</v>
      </c>
      <c r="BK536" s="134">
        <f>SUM(BK537:BK544)</f>
        <v>0</v>
      </c>
    </row>
    <row r="537" spans="2:65" s="1" customFormat="1" ht="16.5" customHeight="1" x14ac:dyDescent="0.2">
      <c r="B537" s="32"/>
      <c r="C537" s="137" t="s">
        <v>580</v>
      </c>
      <c r="D537" s="137" t="s">
        <v>284</v>
      </c>
      <c r="E537" s="138" t="s">
        <v>8281</v>
      </c>
      <c r="F537" s="139" t="s">
        <v>8282</v>
      </c>
      <c r="G537" s="140" t="s">
        <v>287</v>
      </c>
      <c r="H537" s="141">
        <v>195.35</v>
      </c>
      <c r="I537" s="142"/>
      <c r="J537" s="143">
        <f>ROUND(I537*H537,2)</f>
        <v>0</v>
      </c>
      <c r="K537" s="144"/>
      <c r="L537" s="32"/>
      <c r="M537" s="145" t="s">
        <v>1</v>
      </c>
      <c r="N537" s="146" t="s">
        <v>41</v>
      </c>
      <c r="P537" s="147">
        <f>O537*H537</f>
        <v>0</v>
      </c>
      <c r="Q537" s="147">
        <v>0</v>
      </c>
      <c r="R537" s="147">
        <f>Q537*H537</f>
        <v>0</v>
      </c>
      <c r="S537" s="147">
        <v>4.0000000000000001E-3</v>
      </c>
      <c r="T537" s="148">
        <f>S537*H537</f>
        <v>0.78139999999999998</v>
      </c>
      <c r="AR537" s="149" t="s">
        <v>199</v>
      </c>
      <c r="AT537" s="149" t="s">
        <v>284</v>
      </c>
      <c r="AU537" s="149" t="s">
        <v>85</v>
      </c>
      <c r="AY537" s="17" t="s">
        <v>282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7" t="s">
        <v>83</v>
      </c>
      <c r="BK537" s="150">
        <f>ROUND(I537*H537,2)</f>
        <v>0</v>
      </c>
      <c r="BL537" s="17" t="s">
        <v>199</v>
      </c>
      <c r="BM537" s="149" t="s">
        <v>8283</v>
      </c>
    </row>
    <row r="538" spans="2:65" s="15" customFormat="1" x14ac:dyDescent="0.2">
      <c r="B538" s="173"/>
      <c r="D538" s="152" t="s">
        <v>290</v>
      </c>
      <c r="E538" s="174" t="s">
        <v>1</v>
      </c>
      <c r="F538" s="175" t="s">
        <v>8284</v>
      </c>
      <c r="H538" s="174" t="s">
        <v>1</v>
      </c>
      <c r="I538" s="176"/>
      <c r="L538" s="173"/>
      <c r="M538" s="177"/>
      <c r="T538" s="178"/>
      <c r="AT538" s="174" t="s">
        <v>290</v>
      </c>
      <c r="AU538" s="174" t="s">
        <v>85</v>
      </c>
      <c r="AV538" s="15" t="s">
        <v>83</v>
      </c>
      <c r="AW538" s="15" t="s">
        <v>32</v>
      </c>
      <c r="AX538" s="15" t="s">
        <v>76</v>
      </c>
      <c r="AY538" s="174" t="s">
        <v>282</v>
      </c>
    </row>
    <row r="539" spans="2:65" s="12" customFormat="1" x14ac:dyDescent="0.2">
      <c r="B539" s="151"/>
      <c r="D539" s="152" t="s">
        <v>290</v>
      </c>
      <c r="E539" s="153" t="s">
        <v>1</v>
      </c>
      <c r="F539" s="154" t="s">
        <v>8285</v>
      </c>
      <c r="H539" s="155">
        <v>195.35</v>
      </c>
      <c r="I539" s="156"/>
      <c r="L539" s="151"/>
      <c r="M539" s="157"/>
      <c r="T539" s="158"/>
      <c r="AT539" s="153" t="s">
        <v>290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282</v>
      </c>
    </row>
    <row r="540" spans="2:65" s="1" customFormat="1" ht="16.5" customHeight="1" x14ac:dyDescent="0.2">
      <c r="B540" s="32"/>
      <c r="C540" s="137" t="s">
        <v>610</v>
      </c>
      <c r="D540" s="137" t="s">
        <v>284</v>
      </c>
      <c r="E540" s="138" t="s">
        <v>8286</v>
      </c>
      <c r="F540" s="139" t="s">
        <v>8287</v>
      </c>
      <c r="G540" s="140" t="s">
        <v>287</v>
      </c>
      <c r="H540" s="141">
        <v>253.851</v>
      </c>
      <c r="I540" s="142"/>
      <c r="J540" s="143">
        <f>ROUND(I540*H540,2)</f>
        <v>0</v>
      </c>
      <c r="K540" s="144"/>
      <c r="L540" s="32"/>
      <c r="M540" s="145" t="s">
        <v>1</v>
      </c>
      <c r="N540" s="146" t="s">
        <v>41</v>
      </c>
      <c r="P540" s="147">
        <f>O540*H540</f>
        <v>0</v>
      </c>
      <c r="Q540" s="147">
        <v>0</v>
      </c>
      <c r="R540" s="147">
        <f>Q540*H540</f>
        <v>0</v>
      </c>
      <c r="S540" s="147">
        <v>4.4999999999999997E-3</v>
      </c>
      <c r="T540" s="148">
        <f>S540*H540</f>
        <v>1.1423295</v>
      </c>
      <c r="AR540" s="149" t="s">
        <v>199</v>
      </c>
      <c r="AT540" s="149" t="s">
        <v>284</v>
      </c>
      <c r="AU540" s="149" t="s">
        <v>85</v>
      </c>
      <c r="AY540" s="17" t="s">
        <v>282</v>
      </c>
      <c r="BE540" s="150">
        <f>IF(N540="základní",J540,0)</f>
        <v>0</v>
      </c>
      <c r="BF540" s="150">
        <f>IF(N540="snížená",J540,0)</f>
        <v>0</v>
      </c>
      <c r="BG540" s="150">
        <f>IF(N540="zákl. přenesená",J540,0)</f>
        <v>0</v>
      </c>
      <c r="BH540" s="150">
        <f>IF(N540="sníž. přenesená",J540,0)</f>
        <v>0</v>
      </c>
      <c r="BI540" s="150">
        <f>IF(N540="nulová",J540,0)</f>
        <v>0</v>
      </c>
      <c r="BJ540" s="17" t="s">
        <v>83</v>
      </c>
      <c r="BK540" s="150">
        <f>ROUND(I540*H540,2)</f>
        <v>0</v>
      </c>
      <c r="BL540" s="17" t="s">
        <v>199</v>
      </c>
      <c r="BM540" s="149" t="s">
        <v>8288</v>
      </c>
    </row>
    <row r="541" spans="2:65" s="15" customFormat="1" x14ac:dyDescent="0.2">
      <c r="B541" s="173"/>
      <c r="D541" s="152" t="s">
        <v>290</v>
      </c>
      <c r="E541" s="174" t="s">
        <v>1</v>
      </c>
      <c r="F541" s="175" t="s">
        <v>8289</v>
      </c>
      <c r="H541" s="174" t="s">
        <v>1</v>
      </c>
      <c r="I541" s="176"/>
      <c r="L541" s="173"/>
      <c r="M541" s="177"/>
      <c r="T541" s="178"/>
      <c r="AT541" s="174" t="s">
        <v>290</v>
      </c>
      <c r="AU541" s="174" t="s">
        <v>85</v>
      </c>
      <c r="AV541" s="15" t="s">
        <v>83</v>
      </c>
      <c r="AW541" s="15" t="s">
        <v>32</v>
      </c>
      <c r="AX541" s="15" t="s">
        <v>76</v>
      </c>
      <c r="AY541" s="174" t="s">
        <v>282</v>
      </c>
    </row>
    <row r="542" spans="2:65" s="12" customFormat="1" x14ac:dyDescent="0.2">
      <c r="B542" s="151"/>
      <c r="D542" s="152" t="s">
        <v>290</v>
      </c>
      <c r="E542" s="153" t="s">
        <v>1</v>
      </c>
      <c r="F542" s="154" t="s">
        <v>8290</v>
      </c>
      <c r="H542" s="155">
        <v>223.80799999999999</v>
      </c>
      <c r="I542" s="156"/>
      <c r="L542" s="151"/>
      <c r="M542" s="157"/>
      <c r="T542" s="158"/>
      <c r="AT542" s="153" t="s">
        <v>290</v>
      </c>
      <c r="AU542" s="153" t="s">
        <v>85</v>
      </c>
      <c r="AV542" s="12" t="s">
        <v>85</v>
      </c>
      <c r="AW542" s="12" t="s">
        <v>32</v>
      </c>
      <c r="AX542" s="12" t="s">
        <v>76</v>
      </c>
      <c r="AY542" s="153" t="s">
        <v>282</v>
      </c>
    </row>
    <row r="543" spans="2:65" s="15" customFormat="1" x14ac:dyDescent="0.2">
      <c r="B543" s="173"/>
      <c r="D543" s="152" t="s">
        <v>290</v>
      </c>
      <c r="E543" s="174" t="s">
        <v>1</v>
      </c>
      <c r="F543" s="175" t="s">
        <v>8291</v>
      </c>
      <c r="H543" s="174" t="s">
        <v>1</v>
      </c>
      <c r="I543" s="176"/>
      <c r="L543" s="173"/>
      <c r="M543" s="177"/>
      <c r="T543" s="178"/>
      <c r="AT543" s="174" t="s">
        <v>290</v>
      </c>
      <c r="AU543" s="174" t="s">
        <v>85</v>
      </c>
      <c r="AV543" s="15" t="s">
        <v>83</v>
      </c>
      <c r="AW543" s="15" t="s">
        <v>32</v>
      </c>
      <c r="AX543" s="15" t="s">
        <v>76</v>
      </c>
      <c r="AY543" s="174" t="s">
        <v>282</v>
      </c>
    </row>
    <row r="544" spans="2:65" s="12" customFormat="1" x14ac:dyDescent="0.2">
      <c r="B544" s="151"/>
      <c r="D544" s="152" t="s">
        <v>290</v>
      </c>
      <c r="E544" s="153" t="s">
        <v>1</v>
      </c>
      <c r="F544" s="154" t="s">
        <v>8292</v>
      </c>
      <c r="H544" s="155">
        <v>30.042999999999999</v>
      </c>
      <c r="I544" s="156"/>
      <c r="L544" s="151"/>
      <c r="M544" s="157"/>
      <c r="T544" s="158"/>
      <c r="AT544" s="153" t="s">
        <v>290</v>
      </c>
      <c r="AU544" s="153" t="s">
        <v>85</v>
      </c>
      <c r="AV544" s="12" t="s">
        <v>85</v>
      </c>
      <c r="AW544" s="12" t="s">
        <v>32</v>
      </c>
      <c r="AX544" s="12" t="s">
        <v>76</v>
      </c>
      <c r="AY544" s="153" t="s">
        <v>282</v>
      </c>
    </row>
    <row r="545" spans="2:65" s="11" customFormat="1" ht="22.9" customHeight="1" x14ac:dyDescent="0.2">
      <c r="B545" s="125"/>
      <c r="D545" s="126" t="s">
        <v>75</v>
      </c>
      <c r="E545" s="135" t="s">
        <v>1502</v>
      </c>
      <c r="F545" s="135" t="s">
        <v>1503</v>
      </c>
      <c r="I545" s="128"/>
      <c r="J545" s="136">
        <f>BK545</f>
        <v>0</v>
      </c>
      <c r="L545" s="125"/>
      <c r="M545" s="130"/>
      <c r="P545" s="131">
        <f>SUM(P546:P553)</f>
        <v>0</v>
      </c>
      <c r="R545" s="131">
        <f>SUM(R546:R553)</f>
        <v>0</v>
      </c>
      <c r="T545" s="132">
        <f>SUM(T546:T553)</f>
        <v>2.9809380000000001</v>
      </c>
      <c r="AR545" s="126" t="s">
        <v>85</v>
      </c>
      <c r="AT545" s="133" t="s">
        <v>75</v>
      </c>
      <c r="AU545" s="133" t="s">
        <v>83</v>
      </c>
      <c r="AY545" s="126" t="s">
        <v>282</v>
      </c>
      <c r="BK545" s="134">
        <f>SUM(BK546:BK553)</f>
        <v>0</v>
      </c>
    </row>
    <row r="546" spans="2:65" s="1" customFormat="1" ht="21.75" customHeight="1" x14ac:dyDescent="0.2">
      <c r="B546" s="32"/>
      <c r="C546" s="137" t="s">
        <v>615</v>
      </c>
      <c r="D546" s="137" t="s">
        <v>284</v>
      </c>
      <c r="E546" s="138" t="s">
        <v>8293</v>
      </c>
      <c r="F546" s="139" t="s">
        <v>8294</v>
      </c>
      <c r="G546" s="140" t="s">
        <v>287</v>
      </c>
      <c r="H546" s="141">
        <v>496.82299999999998</v>
      </c>
      <c r="I546" s="142"/>
      <c r="J546" s="143">
        <f>ROUND(I546*H546,2)</f>
        <v>0</v>
      </c>
      <c r="K546" s="144"/>
      <c r="L546" s="32"/>
      <c r="M546" s="145" t="s">
        <v>1</v>
      </c>
      <c r="N546" s="146" t="s">
        <v>41</v>
      </c>
      <c r="P546" s="147">
        <f>O546*H546</f>
        <v>0</v>
      </c>
      <c r="Q546" s="147">
        <v>0</v>
      </c>
      <c r="R546" s="147">
        <f>Q546*H546</f>
        <v>0</v>
      </c>
      <c r="S546" s="147">
        <v>6.0000000000000001E-3</v>
      </c>
      <c r="T546" s="148">
        <f>S546*H546</f>
        <v>2.9809380000000001</v>
      </c>
      <c r="AR546" s="149" t="s">
        <v>199</v>
      </c>
      <c r="AT546" s="149" t="s">
        <v>284</v>
      </c>
      <c r="AU546" s="149" t="s">
        <v>85</v>
      </c>
      <c r="AY546" s="17" t="s">
        <v>282</v>
      </c>
      <c r="BE546" s="150">
        <f>IF(N546="základní",J546,0)</f>
        <v>0</v>
      </c>
      <c r="BF546" s="150">
        <f>IF(N546="snížená",J546,0)</f>
        <v>0</v>
      </c>
      <c r="BG546" s="150">
        <f>IF(N546="zákl. přenesená",J546,0)</f>
        <v>0</v>
      </c>
      <c r="BH546" s="150">
        <f>IF(N546="sníž. přenesená",J546,0)</f>
        <v>0</v>
      </c>
      <c r="BI546" s="150">
        <f>IF(N546="nulová",J546,0)</f>
        <v>0</v>
      </c>
      <c r="BJ546" s="17" t="s">
        <v>83</v>
      </c>
      <c r="BK546" s="150">
        <f>ROUND(I546*H546,2)</f>
        <v>0</v>
      </c>
      <c r="BL546" s="17" t="s">
        <v>199</v>
      </c>
      <c r="BM546" s="149" t="s">
        <v>8295</v>
      </c>
    </row>
    <row r="547" spans="2:65" s="15" customFormat="1" x14ac:dyDescent="0.2">
      <c r="B547" s="173"/>
      <c r="D547" s="152" t="s">
        <v>290</v>
      </c>
      <c r="E547" s="174" t="s">
        <v>1</v>
      </c>
      <c r="F547" s="175" t="s">
        <v>8296</v>
      </c>
      <c r="H547" s="174" t="s">
        <v>1</v>
      </c>
      <c r="I547" s="176"/>
      <c r="L547" s="173"/>
      <c r="M547" s="177"/>
      <c r="T547" s="178"/>
      <c r="AT547" s="174" t="s">
        <v>290</v>
      </c>
      <c r="AU547" s="174" t="s">
        <v>85</v>
      </c>
      <c r="AV547" s="15" t="s">
        <v>83</v>
      </c>
      <c r="AW547" s="15" t="s">
        <v>32</v>
      </c>
      <c r="AX547" s="15" t="s">
        <v>76</v>
      </c>
      <c r="AY547" s="174" t="s">
        <v>282</v>
      </c>
    </row>
    <row r="548" spans="2:65" s="15" customFormat="1" x14ac:dyDescent="0.2">
      <c r="B548" s="173"/>
      <c r="D548" s="152" t="s">
        <v>290</v>
      </c>
      <c r="E548" s="174" t="s">
        <v>1</v>
      </c>
      <c r="F548" s="175" t="s">
        <v>8297</v>
      </c>
      <c r="H548" s="174" t="s">
        <v>1</v>
      </c>
      <c r="I548" s="176"/>
      <c r="L548" s="173"/>
      <c r="M548" s="177"/>
      <c r="T548" s="178"/>
      <c r="AT548" s="174" t="s">
        <v>290</v>
      </c>
      <c r="AU548" s="174" t="s">
        <v>85</v>
      </c>
      <c r="AV548" s="15" t="s">
        <v>83</v>
      </c>
      <c r="AW548" s="15" t="s">
        <v>32</v>
      </c>
      <c r="AX548" s="15" t="s">
        <v>76</v>
      </c>
      <c r="AY548" s="174" t="s">
        <v>282</v>
      </c>
    </row>
    <row r="549" spans="2:65" s="12" customFormat="1" x14ac:dyDescent="0.2">
      <c r="B549" s="151"/>
      <c r="D549" s="152" t="s">
        <v>290</v>
      </c>
      <c r="E549" s="153" t="s">
        <v>1</v>
      </c>
      <c r="F549" s="154" t="s">
        <v>8298</v>
      </c>
      <c r="H549" s="155">
        <v>246.80699999999999</v>
      </c>
      <c r="I549" s="156"/>
      <c r="L549" s="151"/>
      <c r="M549" s="157"/>
      <c r="T549" s="158"/>
      <c r="AT549" s="153" t="s">
        <v>290</v>
      </c>
      <c r="AU549" s="153" t="s">
        <v>85</v>
      </c>
      <c r="AV549" s="12" t="s">
        <v>85</v>
      </c>
      <c r="AW549" s="12" t="s">
        <v>32</v>
      </c>
      <c r="AX549" s="12" t="s">
        <v>76</v>
      </c>
      <c r="AY549" s="153" t="s">
        <v>282</v>
      </c>
    </row>
    <row r="550" spans="2:65" s="15" customFormat="1" x14ac:dyDescent="0.2">
      <c r="B550" s="173"/>
      <c r="D550" s="152" t="s">
        <v>290</v>
      </c>
      <c r="E550" s="174" t="s">
        <v>1</v>
      </c>
      <c r="F550" s="175" t="s">
        <v>8299</v>
      </c>
      <c r="H550" s="174" t="s">
        <v>1</v>
      </c>
      <c r="I550" s="176"/>
      <c r="L550" s="173"/>
      <c r="M550" s="177"/>
      <c r="T550" s="178"/>
      <c r="AT550" s="174" t="s">
        <v>290</v>
      </c>
      <c r="AU550" s="174" t="s">
        <v>85</v>
      </c>
      <c r="AV550" s="15" t="s">
        <v>83</v>
      </c>
      <c r="AW550" s="15" t="s">
        <v>32</v>
      </c>
      <c r="AX550" s="15" t="s">
        <v>76</v>
      </c>
      <c r="AY550" s="174" t="s">
        <v>282</v>
      </c>
    </row>
    <row r="551" spans="2:65" s="12" customFormat="1" x14ac:dyDescent="0.2">
      <c r="B551" s="151"/>
      <c r="D551" s="152" t="s">
        <v>290</v>
      </c>
      <c r="E551" s="153" t="s">
        <v>1</v>
      </c>
      <c r="F551" s="154" t="s">
        <v>8300</v>
      </c>
      <c r="H551" s="155">
        <v>139.43199999999999</v>
      </c>
      <c r="I551" s="156"/>
      <c r="L551" s="151"/>
      <c r="M551" s="157"/>
      <c r="T551" s="158"/>
      <c r="AT551" s="153" t="s">
        <v>290</v>
      </c>
      <c r="AU551" s="153" t="s">
        <v>85</v>
      </c>
      <c r="AV551" s="12" t="s">
        <v>85</v>
      </c>
      <c r="AW551" s="12" t="s">
        <v>32</v>
      </c>
      <c r="AX551" s="12" t="s">
        <v>76</v>
      </c>
      <c r="AY551" s="153" t="s">
        <v>282</v>
      </c>
    </row>
    <row r="552" spans="2:65" s="15" customFormat="1" x14ac:dyDescent="0.2">
      <c r="B552" s="173"/>
      <c r="D552" s="152" t="s">
        <v>290</v>
      </c>
      <c r="E552" s="174" t="s">
        <v>1</v>
      </c>
      <c r="F552" s="175" t="s">
        <v>8301</v>
      </c>
      <c r="H552" s="174" t="s">
        <v>1</v>
      </c>
      <c r="I552" s="176"/>
      <c r="L552" s="173"/>
      <c r="M552" s="177"/>
      <c r="T552" s="178"/>
      <c r="AT552" s="174" t="s">
        <v>290</v>
      </c>
      <c r="AU552" s="174" t="s">
        <v>85</v>
      </c>
      <c r="AV552" s="15" t="s">
        <v>83</v>
      </c>
      <c r="AW552" s="15" t="s">
        <v>32</v>
      </c>
      <c r="AX552" s="15" t="s">
        <v>76</v>
      </c>
      <c r="AY552" s="174" t="s">
        <v>282</v>
      </c>
    </row>
    <row r="553" spans="2:65" s="12" customFormat="1" x14ac:dyDescent="0.2">
      <c r="B553" s="151"/>
      <c r="D553" s="152" t="s">
        <v>290</v>
      </c>
      <c r="E553" s="153" t="s">
        <v>1</v>
      </c>
      <c r="F553" s="154" t="s">
        <v>8302</v>
      </c>
      <c r="H553" s="155">
        <v>110.584</v>
      </c>
      <c r="I553" s="156"/>
      <c r="L553" s="151"/>
      <c r="M553" s="157"/>
      <c r="T553" s="158"/>
      <c r="AT553" s="153" t="s">
        <v>290</v>
      </c>
      <c r="AU553" s="153" t="s">
        <v>85</v>
      </c>
      <c r="AV553" s="12" t="s">
        <v>85</v>
      </c>
      <c r="AW553" s="12" t="s">
        <v>32</v>
      </c>
      <c r="AX553" s="12" t="s">
        <v>76</v>
      </c>
      <c r="AY553" s="153" t="s">
        <v>282</v>
      </c>
    </row>
    <row r="554" spans="2:65" s="11" customFormat="1" ht="22.9" customHeight="1" x14ac:dyDescent="0.2">
      <c r="B554" s="125"/>
      <c r="D554" s="126" t="s">
        <v>75</v>
      </c>
      <c r="E554" s="135" t="s">
        <v>1651</v>
      </c>
      <c r="F554" s="135" t="s">
        <v>1652</v>
      </c>
      <c r="I554" s="128"/>
      <c r="J554" s="136">
        <f>BK554</f>
        <v>0</v>
      </c>
      <c r="L554" s="125"/>
      <c r="M554" s="130"/>
      <c r="P554" s="131">
        <f>SUM(P555:P591)</f>
        <v>0</v>
      </c>
      <c r="R554" s="131">
        <f>SUM(R555:R591)</f>
        <v>0</v>
      </c>
      <c r="T554" s="132">
        <f>SUM(T555:T591)</f>
        <v>1.88409921</v>
      </c>
      <c r="AR554" s="126" t="s">
        <v>85</v>
      </c>
      <c r="AT554" s="133" t="s">
        <v>75</v>
      </c>
      <c r="AU554" s="133" t="s">
        <v>83</v>
      </c>
      <c r="AY554" s="126" t="s">
        <v>282</v>
      </c>
      <c r="BK554" s="134">
        <f>SUM(BK555:BK591)</f>
        <v>0</v>
      </c>
    </row>
    <row r="555" spans="2:65" s="1" customFormat="1" ht="24.2" customHeight="1" x14ac:dyDescent="0.2">
      <c r="B555" s="32"/>
      <c r="C555" s="137" t="s">
        <v>619</v>
      </c>
      <c r="D555" s="137" t="s">
        <v>284</v>
      </c>
      <c r="E555" s="138" t="s">
        <v>8303</v>
      </c>
      <c r="F555" s="139" t="s">
        <v>8304</v>
      </c>
      <c r="G555" s="140" t="s">
        <v>287</v>
      </c>
      <c r="H555" s="141">
        <v>525.94000000000005</v>
      </c>
      <c r="I555" s="142"/>
      <c r="J555" s="143">
        <f>ROUND(I555*H555,2)</f>
        <v>0</v>
      </c>
      <c r="K555" s="144"/>
      <c r="L555" s="32"/>
      <c r="M555" s="145" t="s">
        <v>1</v>
      </c>
      <c r="N555" s="146" t="s">
        <v>41</v>
      </c>
      <c r="P555" s="147">
        <f>O555*H555</f>
        <v>0</v>
      </c>
      <c r="Q555" s="147">
        <v>0</v>
      </c>
      <c r="R555" s="147">
        <f>Q555*H555</f>
        <v>0</v>
      </c>
      <c r="S555" s="147">
        <v>1.75E-3</v>
      </c>
      <c r="T555" s="148">
        <f>S555*H555</f>
        <v>0.92039500000000007</v>
      </c>
      <c r="AR555" s="149" t="s">
        <v>199</v>
      </c>
      <c r="AT555" s="149" t="s">
        <v>284</v>
      </c>
      <c r="AU555" s="149" t="s">
        <v>85</v>
      </c>
      <c r="AY555" s="17" t="s">
        <v>282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83</v>
      </c>
      <c r="BK555" s="150">
        <f>ROUND(I555*H555,2)</f>
        <v>0</v>
      </c>
      <c r="BL555" s="17" t="s">
        <v>199</v>
      </c>
      <c r="BM555" s="149" t="s">
        <v>8305</v>
      </c>
    </row>
    <row r="556" spans="2:65" s="15" customFormat="1" x14ac:dyDescent="0.2">
      <c r="B556" s="173"/>
      <c r="D556" s="152" t="s">
        <v>290</v>
      </c>
      <c r="E556" s="174" t="s">
        <v>1</v>
      </c>
      <c r="F556" s="175" t="s">
        <v>8306</v>
      </c>
      <c r="H556" s="174" t="s">
        <v>1</v>
      </c>
      <c r="I556" s="176"/>
      <c r="L556" s="173"/>
      <c r="M556" s="177"/>
      <c r="T556" s="178"/>
      <c r="AT556" s="174" t="s">
        <v>290</v>
      </c>
      <c r="AU556" s="174" t="s">
        <v>85</v>
      </c>
      <c r="AV556" s="15" t="s">
        <v>83</v>
      </c>
      <c r="AW556" s="15" t="s">
        <v>32</v>
      </c>
      <c r="AX556" s="15" t="s">
        <v>76</v>
      </c>
      <c r="AY556" s="174" t="s">
        <v>282</v>
      </c>
    </row>
    <row r="557" spans="2:65" s="12" customFormat="1" x14ac:dyDescent="0.2">
      <c r="B557" s="151"/>
      <c r="D557" s="152" t="s">
        <v>290</v>
      </c>
      <c r="E557" s="153" t="s">
        <v>1</v>
      </c>
      <c r="F557" s="154" t="s">
        <v>7905</v>
      </c>
      <c r="H557" s="155">
        <v>525.94000000000005</v>
      </c>
      <c r="I557" s="156"/>
      <c r="L557" s="151"/>
      <c r="M557" s="157"/>
      <c r="T557" s="158"/>
      <c r="AT557" s="153" t="s">
        <v>290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282</v>
      </c>
    </row>
    <row r="558" spans="2:65" s="1" customFormat="1" ht="24.2" customHeight="1" x14ac:dyDescent="0.2">
      <c r="B558" s="32"/>
      <c r="C558" s="137" t="s">
        <v>623</v>
      </c>
      <c r="D558" s="137" t="s">
        <v>284</v>
      </c>
      <c r="E558" s="138" t="s">
        <v>8307</v>
      </c>
      <c r="F558" s="139" t="s">
        <v>8308</v>
      </c>
      <c r="G558" s="140" t="s">
        <v>287</v>
      </c>
      <c r="H558" s="141">
        <v>575.21299999999997</v>
      </c>
      <c r="I558" s="142"/>
      <c r="J558" s="143">
        <f>ROUND(I558*H558,2)</f>
        <v>0</v>
      </c>
      <c r="K558" s="144"/>
      <c r="L558" s="32"/>
      <c r="M558" s="145" t="s">
        <v>1</v>
      </c>
      <c r="N558" s="146" t="s">
        <v>41</v>
      </c>
      <c r="P558" s="147">
        <f>O558*H558</f>
        <v>0</v>
      </c>
      <c r="Q558" s="147">
        <v>0</v>
      </c>
      <c r="R558" s="147">
        <f>Q558*H558</f>
        <v>0</v>
      </c>
      <c r="S558" s="147">
        <v>4.2000000000000002E-4</v>
      </c>
      <c r="T558" s="148">
        <f>S558*H558</f>
        <v>0.24158946000000001</v>
      </c>
      <c r="AR558" s="149" t="s">
        <v>199</v>
      </c>
      <c r="AT558" s="149" t="s">
        <v>284</v>
      </c>
      <c r="AU558" s="149" t="s">
        <v>85</v>
      </c>
      <c r="AY558" s="17" t="s">
        <v>282</v>
      </c>
      <c r="BE558" s="150">
        <f>IF(N558="základní",J558,0)</f>
        <v>0</v>
      </c>
      <c r="BF558" s="150">
        <f>IF(N558="snížená",J558,0)</f>
        <v>0</v>
      </c>
      <c r="BG558" s="150">
        <f>IF(N558="zákl. přenesená",J558,0)</f>
        <v>0</v>
      </c>
      <c r="BH558" s="150">
        <f>IF(N558="sníž. přenesená",J558,0)</f>
        <v>0</v>
      </c>
      <c r="BI558" s="150">
        <f>IF(N558="nulová",J558,0)</f>
        <v>0</v>
      </c>
      <c r="BJ558" s="17" t="s">
        <v>83</v>
      </c>
      <c r="BK558" s="150">
        <f>ROUND(I558*H558,2)</f>
        <v>0</v>
      </c>
      <c r="BL558" s="17" t="s">
        <v>199</v>
      </c>
      <c r="BM558" s="149" t="s">
        <v>8309</v>
      </c>
    </row>
    <row r="559" spans="2:65" s="15" customFormat="1" x14ac:dyDescent="0.2">
      <c r="B559" s="173"/>
      <c r="D559" s="152" t="s">
        <v>290</v>
      </c>
      <c r="E559" s="174" t="s">
        <v>1</v>
      </c>
      <c r="F559" s="175" t="s">
        <v>8310</v>
      </c>
      <c r="H559" s="174" t="s">
        <v>1</v>
      </c>
      <c r="I559" s="176"/>
      <c r="L559" s="173"/>
      <c r="M559" s="177"/>
      <c r="T559" s="178"/>
      <c r="AT559" s="174" t="s">
        <v>290</v>
      </c>
      <c r="AU559" s="174" t="s">
        <v>85</v>
      </c>
      <c r="AV559" s="15" t="s">
        <v>83</v>
      </c>
      <c r="AW559" s="15" t="s">
        <v>32</v>
      </c>
      <c r="AX559" s="15" t="s">
        <v>76</v>
      </c>
      <c r="AY559" s="174" t="s">
        <v>282</v>
      </c>
    </row>
    <row r="560" spans="2:65" s="12" customFormat="1" x14ac:dyDescent="0.2">
      <c r="B560" s="151"/>
      <c r="D560" s="152" t="s">
        <v>290</v>
      </c>
      <c r="E560" s="153" t="s">
        <v>1</v>
      </c>
      <c r="F560" s="154" t="s">
        <v>8311</v>
      </c>
      <c r="H560" s="155">
        <v>132.6</v>
      </c>
      <c r="I560" s="156"/>
      <c r="L560" s="151"/>
      <c r="M560" s="157"/>
      <c r="T560" s="158"/>
      <c r="AT560" s="153" t="s">
        <v>290</v>
      </c>
      <c r="AU560" s="153" t="s">
        <v>85</v>
      </c>
      <c r="AV560" s="12" t="s">
        <v>85</v>
      </c>
      <c r="AW560" s="12" t="s">
        <v>32</v>
      </c>
      <c r="AX560" s="12" t="s">
        <v>76</v>
      </c>
      <c r="AY560" s="153" t="s">
        <v>282</v>
      </c>
    </row>
    <row r="561" spans="2:65" s="15" customFormat="1" x14ac:dyDescent="0.2">
      <c r="B561" s="173"/>
      <c r="D561" s="152" t="s">
        <v>290</v>
      </c>
      <c r="E561" s="174" t="s">
        <v>1</v>
      </c>
      <c r="F561" s="175" t="s">
        <v>8291</v>
      </c>
      <c r="H561" s="174" t="s">
        <v>1</v>
      </c>
      <c r="I561" s="176"/>
      <c r="L561" s="173"/>
      <c r="M561" s="177"/>
      <c r="T561" s="178"/>
      <c r="AT561" s="174" t="s">
        <v>290</v>
      </c>
      <c r="AU561" s="174" t="s">
        <v>85</v>
      </c>
      <c r="AV561" s="15" t="s">
        <v>83</v>
      </c>
      <c r="AW561" s="15" t="s">
        <v>32</v>
      </c>
      <c r="AX561" s="15" t="s">
        <v>76</v>
      </c>
      <c r="AY561" s="174" t="s">
        <v>282</v>
      </c>
    </row>
    <row r="562" spans="2:65" s="12" customFormat="1" x14ac:dyDescent="0.2">
      <c r="B562" s="151"/>
      <c r="D562" s="152" t="s">
        <v>290</v>
      </c>
      <c r="E562" s="153" t="s">
        <v>1</v>
      </c>
      <c r="F562" s="154" t="s">
        <v>8312</v>
      </c>
      <c r="H562" s="155">
        <v>442.613</v>
      </c>
      <c r="I562" s="156"/>
      <c r="L562" s="151"/>
      <c r="M562" s="157"/>
      <c r="T562" s="158"/>
      <c r="AT562" s="153" t="s">
        <v>290</v>
      </c>
      <c r="AU562" s="153" t="s">
        <v>85</v>
      </c>
      <c r="AV562" s="12" t="s">
        <v>85</v>
      </c>
      <c r="AW562" s="12" t="s">
        <v>32</v>
      </c>
      <c r="AX562" s="12" t="s">
        <v>76</v>
      </c>
      <c r="AY562" s="153" t="s">
        <v>282</v>
      </c>
    </row>
    <row r="563" spans="2:65" s="1" customFormat="1" ht="24.2" customHeight="1" x14ac:dyDescent="0.2">
      <c r="B563" s="32"/>
      <c r="C563" s="137" t="s">
        <v>627</v>
      </c>
      <c r="D563" s="137" t="s">
        <v>284</v>
      </c>
      <c r="E563" s="138" t="s">
        <v>8313</v>
      </c>
      <c r="F563" s="139" t="s">
        <v>8314</v>
      </c>
      <c r="G563" s="140" t="s">
        <v>287</v>
      </c>
      <c r="H563" s="141">
        <v>412.637</v>
      </c>
      <c r="I563" s="142"/>
      <c r="J563" s="143">
        <f>ROUND(I563*H563,2)</f>
        <v>0</v>
      </c>
      <c r="K563" s="144"/>
      <c r="L563" s="32"/>
      <c r="M563" s="145" t="s">
        <v>1</v>
      </c>
      <c r="N563" s="146" t="s">
        <v>41</v>
      </c>
      <c r="P563" s="147">
        <f>O563*H563</f>
        <v>0</v>
      </c>
      <c r="Q563" s="147">
        <v>0</v>
      </c>
      <c r="R563" s="147">
        <f>Q563*H563</f>
        <v>0</v>
      </c>
      <c r="S563" s="147">
        <v>1.75E-3</v>
      </c>
      <c r="T563" s="148">
        <f>S563*H563</f>
        <v>0.72211475000000003</v>
      </c>
      <c r="AR563" s="149" t="s">
        <v>199</v>
      </c>
      <c r="AT563" s="149" t="s">
        <v>284</v>
      </c>
      <c r="AU563" s="149" t="s">
        <v>85</v>
      </c>
      <c r="AY563" s="17" t="s">
        <v>282</v>
      </c>
      <c r="BE563" s="150">
        <f>IF(N563="základní",J563,0)</f>
        <v>0</v>
      </c>
      <c r="BF563" s="150">
        <f>IF(N563="snížená",J563,0)</f>
        <v>0</v>
      </c>
      <c r="BG563" s="150">
        <f>IF(N563="zákl. přenesená",J563,0)</f>
        <v>0</v>
      </c>
      <c r="BH563" s="150">
        <f>IF(N563="sníž. přenesená",J563,0)</f>
        <v>0</v>
      </c>
      <c r="BI563" s="150">
        <f>IF(N563="nulová",J563,0)</f>
        <v>0</v>
      </c>
      <c r="BJ563" s="17" t="s">
        <v>83</v>
      </c>
      <c r="BK563" s="150">
        <f>ROUND(I563*H563,2)</f>
        <v>0</v>
      </c>
      <c r="BL563" s="17" t="s">
        <v>199</v>
      </c>
      <c r="BM563" s="149" t="s">
        <v>8315</v>
      </c>
    </row>
    <row r="564" spans="2:65" s="15" customFormat="1" x14ac:dyDescent="0.2">
      <c r="B564" s="173"/>
      <c r="D564" s="152" t="s">
        <v>290</v>
      </c>
      <c r="E564" s="174" t="s">
        <v>1</v>
      </c>
      <c r="F564" s="175" t="s">
        <v>8316</v>
      </c>
      <c r="H564" s="174" t="s">
        <v>1</v>
      </c>
      <c r="I564" s="176"/>
      <c r="L564" s="173"/>
      <c r="M564" s="177"/>
      <c r="T564" s="178"/>
      <c r="AT564" s="174" t="s">
        <v>290</v>
      </c>
      <c r="AU564" s="174" t="s">
        <v>85</v>
      </c>
      <c r="AV564" s="15" t="s">
        <v>83</v>
      </c>
      <c r="AW564" s="15" t="s">
        <v>32</v>
      </c>
      <c r="AX564" s="15" t="s">
        <v>76</v>
      </c>
      <c r="AY564" s="174" t="s">
        <v>282</v>
      </c>
    </row>
    <row r="565" spans="2:65" s="15" customFormat="1" x14ac:dyDescent="0.2">
      <c r="B565" s="173"/>
      <c r="D565" s="152" t="s">
        <v>290</v>
      </c>
      <c r="E565" s="174" t="s">
        <v>1</v>
      </c>
      <c r="F565" s="175" t="s">
        <v>8317</v>
      </c>
      <c r="H565" s="174" t="s">
        <v>1</v>
      </c>
      <c r="I565" s="176"/>
      <c r="L565" s="173"/>
      <c r="M565" s="177"/>
      <c r="T565" s="178"/>
      <c r="AT565" s="174" t="s">
        <v>290</v>
      </c>
      <c r="AU565" s="174" t="s">
        <v>85</v>
      </c>
      <c r="AV565" s="15" t="s">
        <v>83</v>
      </c>
      <c r="AW565" s="15" t="s">
        <v>32</v>
      </c>
      <c r="AX565" s="15" t="s">
        <v>76</v>
      </c>
      <c r="AY565" s="174" t="s">
        <v>282</v>
      </c>
    </row>
    <row r="566" spans="2:65" s="12" customFormat="1" x14ac:dyDescent="0.2">
      <c r="B566" s="151"/>
      <c r="D566" s="152" t="s">
        <v>290</v>
      </c>
      <c r="E566" s="153" t="s">
        <v>1</v>
      </c>
      <c r="F566" s="154" t="s">
        <v>8318</v>
      </c>
      <c r="H566" s="155">
        <v>20.274999999999999</v>
      </c>
      <c r="I566" s="156"/>
      <c r="L566" s="151"/>
      <c r="M566" s="157"/>
      <c r="T566" s="158"/>
      <c r="AT566" s="153" t="s">
        <v>290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282</v>
      </c>
    </row>
    <row r="567" spans="2:65" s="15" customFormat="1" x14ac:dyDescent="0.2">
      <c r="B567" s="173"/>
      <c r="D567" s="152" t="s">
        <v>290</v>
      </c>
      <c r="E567" s="174" t="s">
        <v>1</v>
      </c>
      <c r="F567" s="175" t="s">
        <v>8319</v>
      </c>
      <c r="H567" s="174" t="s">
        <v>1</v>
      </c>
      <c r="I567" s="176"/>
      <c r="L567" s="173"/>
      <c r="M567" s="177"/>
      <c r="T567" s="178"/>
      <c r="AT567" s="174" t="s">
        <v>290</v>
      </c>
      <c r="AU567" s="174" t="s">
        <v>85</v>
      </c>
      <c r="AV567" s="15" t="s">
        <v>83</v>
      </c>
      <c r="AW567" s="15" t="s">
        <v>32</v>
      </c>
      <c r="AX567" s="15" t="s">
        <v>76</v>
      </c>
      <c r="AY567" s="174" t="s">
        <v>282</v>
      </c>
    </row>
    <row r="568" spans="2:65" s="12" customFormat="1" x14ac:dyDescent="0.2">
      <c r="B568" s="151"/>
      <c r="D568" s="152" t="s">
        <v>290</v>
      </c>
      <c r="E568" s="153" t="s">
        <v>1</v>
      </c>
      <c r="F568" s="154" t="s">
        <v>8320</v>
      </c>
      <c r="H568" s="155">
        <v>25.753</v>
      </c>
      <c r="I568" s="156"/>
      <c r="L568" s="151"/>
      <c r="M568" s="157"/>
      <c r="T568" s="158"/>
      <c r="AT568" s="153" t="s">
        <v>290</v>
      </c>
      <c r="AU568" s="153" t="s">
        <v>85</v>
      </c>
      <c r="AV568" s="12" t="s">
        <v>85</v>
      </c>
      <c r="AW568" s="12" t="s">
        <v>32</v>
      </c>
      <c r="AX568" s="12" t="s">
        <v>76</v>
      </c>
      <c r="AY568" s="153" t="s">
        <v>282</v>
      </c>
    </row>
    <row r="569" spans="2:65" s="15" customFormat="1" x14ac:dyDescent="0.2">
      <c r="B569" s="173"/>
      <c r="D569" s="152" t="s">
        <v>290</v>
      </c>
      <c r="E569" s="174" t="s">
        <v>1</v>
      </c>
      <c r="F569" s="175" t="s">
        <v>8321</v>
      </c>
      <c r="H569" s="174" t="s">
        <v>1</v>
      </c>
      <c r="I569" s="176"/>
      <c r="L569" s="173"/>
      <c r="M569" s="177"/>
      <c r="T569" s="178"/>
      <c r="AT569" s="174" t="s">
        <v>290</v>
      </c>
      <c r="AU569" s="174" t="s">
        <v>85</v>
      </c>
      <c r="AV569" s="15" t="s">
        <v>83</v>
      </c>
      <c r="AW569" s="15" t="s">
        <v>32</v>
      </c>
      <c r="AX569" s="15" t="s">
        <v>76</v>
      </c>
      <c r="AY569" s="174" t="s">
        <v>282</v>
      </c>
    </row>
    <row r="570" spans="2:65" s="12" customFormat="1" x14ac:dyDescent="0.2">
      <c r="B570" s="151"/>
      <c r="D570" s="152" t="s">
        <v>290</v>
      </c>
      <c r="E570" s="153" t="s">
        <v>1</v>
      </c>
      <c r="F570" s="154" t="s">
        <v>8322</v>
      </c>
      <c r="H570" s="155">
        <v>80.010999999999996</v>
      </c>
      <c r="I570" s="156"/>
      <c r="L570" s="151"/>
      <c r="M570" s="157"/>
      <c r="T570" s="158"/>
      <c r="AT570" s="153" t="s">
        <v>290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282</v>
      </c>
    </row>
    <row r="571" spans="2:65" s="15" customFormat="1" x14ac:dyDescent="0.2">
      <c r="B571" s="173"/>
      <c r="D571" s="152" t="s">
        <v>290</v>
      </c>
      <c r="E571" s="174" t="s">
        <v>1</v>
      </c>
      <c r="F571" s="175" t="s">
        <v>8001</v>
      </c>
      <c r="H571" s="174" t="s">
        <v>1</v>
      </c>
      <c r="I571" s="176"/>
      <c r="L571" s="173"/>
      <c r="M571" s="177"/>
      <c r="T571" s="178"/>
      <c r="AT571" s="174" t="s">
        <v>290</v>
      </c>
      <c r="AU571" s="174" t="s">
        <v>85</v>
      </c>
      <c r="AV571" s="15" t="s">
        <v>83</v>
      </c>
      <c r="AW571" s="15" t="s">
        <v>32</v>
      </c>
      <c r="AX571" s="15" t="s">
        <v>76</v>
      </c>
      <c r="AY571" s="174" t="s">
        <v>282</v>
      </c>
    </row>
    <row r="572" spans="2:65" s="12" customFormat="1" ht="22.5" x14ac:dyDescent="0.2">
      <c r="B572" s="151"/>
      <c r="D572" s="152" t="s">
        <v>290</v>
      </c>
      <c r="E572" s="153" t="s">
        <v>1</v>
      </c>
      <c r="F572" s="154" t="s">
        <v>8323</v>
      </c>
      <c r="H572" s="155">
        <v>-24.972000000000001</v>
      </c>
      <c r="I572" s="156"/>
      <c r="L572" s="151"/>
      <c r="M572" s="157"/>
      <c r="T572" s="158"/>
      <c r="AT572" s="153" t="s">
        <v>290</v>
      </c>
      <c r="AU572" s="153" t="s">
        <v>85</v>
      </c>
      <c r="AV572" s="12" t="s">
        <v>85</v>
      </c>
      <c r="AW572" s="12" t="s">
        <v>32</v>
      </c>
      <c r="AX572" s="12" t="s">
        <v>76</v>
      </c>
      <c r="AY572" s="153" t="s">
        <v>282</v>
      </c>
    </row>
    <row r="573" spans="2:65" s="15" customFormat="1" x14ac:dyDescent="0.2">
      <c r="B573" s="173"/>
      <c r="D573" s="152" t="s">
        <v>290</v>
      </c>
      <c r="E573" s="174" t="s">
        <v>1</v>
      </c>
      <c r="F573" s="175" t="s">
        <v>8324</v>
      </c>
      <c r="H573" s="174" t="s">
        <v>1</v>
      </c>
      <c r="I573" s="176"/>
      <c r="L573" s="173"/>
      <c r="M573" s="177"/>
      <c r="T573" s="178"/>
      <c r="AT573" s="174" t="s">
        <v>290</v>
      </c>
      <c r="AU573" s="174" t="s">
        <v>85</v>
      </c>
      <c r="AV573" s="15" t="s">
        <v>83</v>
      </c>
      <c r="AW573" s="15" t="s">
        <v>32</v>
      </c>
      <c r="AX573" s="15" t="s">
        <v>76</v>
      </c>
      <c r="AY573" s="174" t="s">
        <v>282</v>
      </c>
    </row>
    <row r="574" spans="2:65" s="12" customFormat="1" x14ac:dyDescent="0.2">
      <c r="B574" s="151"/>
      <c r="D574" s="152" t="s">
        <v>290</v>
      </c>
      <c r="E574" s="153" t="s">
        <v>1</v>
      </c>
      <c r="F574" s="154" t="s">
        <v>8325</v>
      </c>
      <c r="H574" s="155">
        <v>19.792000000000002</v>
      </c>
      <c r="I574" s="156"/>
      <c r="L574" s="151"/>
      <c r="M574" s="157"/>
      <c r="T574" s="158"/>
      <c r="AT574" s="153" t="s">
        <v>290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282</v>
      </c>
    </row>
    <row r="575" spans="2:65" s="15" customFormat="1" x14ac:dyDescent="0.2">
      <c r="B575" s="173"/>
      <c r="D575" s="152" t="s">
        <v>290</v>
      </c>
      <c r="E575" s="174" t="s">
        <v>1</v>
      </c>
      <c r="F575" s="175" t="s">
        <v>8326</v>
      </c>
      <c r="H575" s="174" t="s">
        <v>1</v>
      </c>
      <c r="I575" s="176"/>
      <c r="L575" s="173"/>
      <c r="M575" s="177"/>
      <c r="T575" s="178"/>
      <c r="AT575" s="174" t="s">
        <v>290</v>
      </c>
      <c r="AU575" s="174" t="s">
        <v>85</v>
      </c>
      <c r="AV575" s="15" t="s">
        <v>83</v>
      </c>
      <c r="AW575" s="15" t="s">
        <v>32</v>
      </c>
      <c r="AX575" s="15" t="s">
        <v>76</v>
      </c>
      <c r="AY575" s="174" t="s">
        <v>282</v>
      </c>
    </row>
    <row r="576" spans="2:65" s="12" customFormat="1" x14ac:dyDescent="0.2">
      <c r="B576" s="151"/>
      <c r="D576" s="152" t="s">
        <v>290</v>
      </c>
      <c r="E576" s="153" t="s">
        <v>1</v>
      </c>
      <c r="F576" s="154" t="s">
        <v>8327</v>
      </c>
      <c r="H576" s="155">
        <v>23.71</v>
      </c>
      <c r="I576" s="156"/>
      <c r="L576" s="151"/>
      <c r="M576" s="157"/>
      <c r="T576" s="158"/>
      <c r="AT576" s="153" t="s">
        <v>290</v>
      </c>
      <c r="AU576" s="153" t="s">
        <v>85</v>
      </c>
      <c r="AV576" s="12" t="s">
        <v>85</v>
      </c>
      <c r="AW576" s="12" t="s">
        <v>32</v>
      </c>
      <c r="AX576" s="12" t="s">
        <v>76</v>
      </c>
      <c r="AY576" s="153" t="s">
        <v>282</v>
      </c>
    </row>
    <row r="577" spans="2:63" s="15" customFormat="1" x14ac:dyDescent="0.2">
      <c r="B577" s="173"/>
      <c r="D577" s="152" t="s">
        <v>290</v>
      </c>
      <c r="E577" s="174" t="s">
        <v>1</v>
      </c>
      <c r="F577" s="175" t="s">
        <v>8328</v>
      </c>
      <c r="H577" s="174" t="s">
        <v>1</v>
      </c>
      <c r="I577" s="176"/>
      <c r="L577" s="173"/>
      <c r="M577" s="177"/>
      <c r="T577" s="178"/>
      <c r="AT577" s="174" t="s">
        <v>290</v>
      </c>
      <c r="AU577" s="174" t="s">
        <v>85</v>
      </c>
      <c r="AV577" s="15" t="s">
        <v>83</v>
      </c>
      <c r="AW577" s="15" t="s">
        <v>32</v>
      </c>
      <c r="AX577" s="15" t="s">
        <v>76</v>
      </c>
      <c r="AY577" s="174" t="s">
        <v>282</v>
      </c>
    </row>
    <row r="578" spans="2:63" s="12" customFormat="1" x14ac:dyDescent="0.2">
      <c r="B578" s="151"/>
      <c r="D578" s="152" t="s">
        <v>290</v>
      </c>
      <c r="E578" s="153" t="s">
        <v>1</v>
      </c>
      <c r="F578" s="154" t="s">
        <v>8329</v>
      </c>
      <c r="H578" s="155">
        <v>99.878</v>
      </c>
      <c r="I578" s="156"/>
      <c r="L578" s="151"/>
      <c r="M578" s="157"/>
      <c r="T578" s="158"/>
      <c r="AT578" s="153" t="s">
        <v>290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282</v>
      </c>
    </row>
    <row r="579" spans="2:63" s="15" customFormat="1" x14ac:dyDescent="0.2">
      <c r="B579" s="173"/>
      <c r="D579" s="152" t="s">
        <v>290</v>
      </c>
      <c r="E579" s="174" t="s">
        <v>1</v>
      </c>
      <c r="F579" s="175" t="s">
        <v>8001</v>
      </c>
      <c r="H579" s="174" t="s">
        <v>1</v>
      </c>
      <c r="I579" s="176"/>
      <c r="L579" s="173"/>
      <c r="M579" s="177"/>
      <c r="T579" s="178"/>
      <c r="AT579" s="174" t="s">
        <v>290</v>
      </c>
      <c r="AU579" s="174" t="s">
        <v>85</v>
      </c>
      <c r="AV579" s="15" t="s">
        <v>83</v>
      </c>
      <c r="AW579" s="15" t="s">
        <v>32</v>
      </c>
      <c r="AX579" s="15" t="s">
        <v>76</v>
      </c>
      <c r="AY579" s="174" t="s">
        <v>282</v>
      </c>
    </row>
    <row r="580" spans="2:63" s="12" customFormat="1" x14ac:dyDescent="0.2">
      <c r="B580" s="151"/>
      <c r="D580" s="152" t="s">
        <v>290</v>
      </c>
      <c r="E580" s="153" t="s">
        <v>1</v>
      </c>
      <c r="F580" s="154" t="s">
        <v>8330</v>
      </c>
      <c r="H580" s="155">
        <v>-63.039000000000001</v>
      </c>
      <c r="I580" s="156"/>
      <c r="L580" s="151"/>
      <c r="M580" s="157"/>
      <c r="T580" s="158"/>
      <c r="AT580" s="153" t="s">
        <v>290</v>
      </c>
      <c r="AU580" s="153" t="s">
        <v>85</v>
      </c>
      <c r="AV580" s="12" t="s">
        <v>85</v>
      </c>
      <c r="AW580" s="12" t="s">
        <v>32</v>
      </c>
      <c r="AX580" s="12" t="s">
        <v>76</v>
      </c>
      <c r="AY580" s="153" t="s">
        <v>282</v>
      </c>
    </row>
    <row r="581" spans="2:63" s="15" customFormat="1" x14ac:dyDescent="0.2">
      <c r="B581" s="173"/>
      <c r="D581" s="152" t="s">
        <v>290</v>
      </c>
      <c r="E581" s="174" t="s">
        <v>1</v>
      </c>
      <c r="F581" s="175" t="s">
        <v>8331</v>
      </c>
      <c r="H581" s="174" t="s">
        <v>1</v>
      </c>
      <c r="I581" s="176"/>
      <c r="L581" s="173"/>
      <c r="M581" s="177"/>
      <c r="T581" s="178"/>
      <c r="AT581" s="174" t="s">
        <v>290</v>
      </c>
      <c r="AU581" s="174" t="s">
        <v>85</v>
      </c>
      <c r="AV581" s="15" t="s">
        <v>83</v>
      </c>
      <c r="AW581" s="15" t="s">
        <v>32</v>
      </c>
      <c r="AX581" s="15" t="s">
        <v>76</v>
      </c>
      <c r="AY581" s="174" t="s">
        <v>282</v>
      </c>
    </row>
    <row r="582" spans="2:63" s="12" customFormat="1" x14ac:dyDescent="0.2">
      <c r="B582" s="151"/>
      <c r="D582" s="152" t="s">
        <v>290</v>
      </c>
      <c r="E582" s="153" t="s">
        <v>1</v>
      </c>
      <c r="F582" s="154" t="s">
        <v>8332</v>
      </c>
      <c r="H582" s="155">
        <v>22.02</v>
      </c>
      <c r="I582" s="156"/>
      <c r="L582" s="151"/>
      <c r="M582" s="157"/>
      <c r="T582" s="158"/>
      <c r="AT582" s="153" t="s">
        <v>290</v>
      </c>
      <c r="AU582" s="153" t="s">
        <v>85</v>
      </c>
      <c r="AV582" s="12" t="s">
        <v>85</v>
      </c>
      <c r="AW582" s="12" t="s">
        <v>32</v>
      </c>
      <c r="AX582" s="12" t="s">
        <v>76</v>
      </c>
      <c r="AY582" s="153" t="s">
        <v>282</v>
      </c>
    </row>
    <row r="583" spans="2:63" s="15" customFormat="1" x14ac:dyDescent="0.2">
      <c r="B583" s="173"/>
      <c r="D583" s="152" t="s">
        <v>290</v>
      </c>
      <c r="E583" s="174" t="s">
        <v>1</v>
      </c>
      <c r="F583" s="175" t="s">
        <v>8333</v>
      </c>
      <c r="H583" s="174" t="s">
        <v>1</v>
      </c>
      <c r="I583" s="176"/>
      <c r="L583" s="173"/>
      <c r="M583" s="177"/>
      <c r="T583" s="178"/>
      <c r="AT583" s="174" t="s">
        <v>290</v>
      </c>
      <c r="AU583" s="174" t="s">
        <v>85</v>
      </c>
      <c r="AV583" s="15" t="s">
        <v>83</v>
      </c>
      <c r="AW583" s="15" t="s">
        <v>32</v>
      </c>
      <c r="AX583" s="15" t="s">
        <v>76</v>
      </c>
      <c r="AY583" s="174" t="s">
        <v>282</v>
      </c>
    </row>
    <row r="584" spans="2:63" s="12" customFormat="1" x14ac:dyDescent="0.2">
      <c r="B584" s="151"/>
      <c r="D584" s="152" t="s">
        <v>290</v>
      </c>
      <c r="E584" s="153" t="s">
        <v>1</v>
      </c>
      <c r="F584" s="154" t="s">
        <v>8334</v>
      </c>
      <c r="H584" s="155">
        <v>40.052999999999997</v>
      </c>
      <c r="I584" s="156"/>
      <c r="L584" s="151"/>
      <c r="M584" s="157"/>
      <c r="T584" s="158"/>
      <c r="AT584" s="153" t="s">
        <v>290</v>
      </c>
      <c r="AU584" s="153" t="s">
        <v>85</v>
      </c>
      <c r="AV584" s="12" t="s">
        <v>85</v>
      </c>
      <c r="AW584" s="12" t="s">
        <v>32</v>
      </c>
      <c r="AX584" s="12" t="s">
        <v>76</v>
      </c>
      <c r="AY584" s="153" t="s">
        <v>282</v>
      </c>
    </row>
    <row r="585" spans="2:63" s="15" customFormat="1" x14ac:dyDescent="0.2">
      <c r="B585" s="173"/>
      <c r="D585" s="152" t="s">
        <v>290</v>
      </c>
      <c r="E585" s="174" t="s">
        <v>1</v>
      </c>
      <c r="F585" s="175" t="s">
        <v>8335</v>
      </c>
      <c r="H585" s="174" t="s">
        <v>1</v>
      </c>
      <c r="I585" s="176"/>
      <c r="L585" s="173"/>
      <c r="M585" s="177"/>
      <c r="T585" s="178"/>
      <c r="AT585" s="174" t="s">
        <v>290</v>
      </c>
      <c r="AU585" s="174" t="s">
        <v>85</v>
      </c>
      <c r="AV585" s="15" t="s">
        <v>83</v>
      </c>
      <c r="AW585" s="15" t="s">
        <v>32</v>
      </c>
      <c r="AX585" s="15" t="s">
        <v>76</v>
      </c>
      <c r="AY585" s="174" t="s">
        <v>282</v>
      </c>
    </row>
    <row r="586" spans="2:63" s="15" customFormat="1" x14ac:dyDescent="0.2">
      <c r="B586" s="173"/>
      <c r="D586" s="152" t="s">
        <v>290</v>
      </c>
      <c r="E586" s="174" t="s">
        <v>1</v>
      </c>
      <c r="F586" s="175" t="s">
        <v>8336</v>
      </c>
      <c r="H586" s="174" t="s">
        <v>1</v>
      </c>
      <c r="I586" s="176"/>
      <c r="L586" s="173"/>
      <c r="M586" s="177"/>
      <c r="T586" s="178"/>
      <c r="AT586" s="174" t="s">
        <v>290</v>
      </c>
      <c r="AU586" s="174" t="s">
        <v>85</v>
      </c>
      <c r="AV586" s="15" t="s">
        <v>83</v>
      </c>
      <c r="AW586" s="15" t="s">
        <v>32</v>
      </c>
      <c r="AX586" s="15" t="s">
        <v>76</v>
      </c>
      <c r="AY586" s="174" t="s">
        <v>282</v>
      </c>
    </row>
    <row r="587" spans="2:63" s="12" customFormat="1" x14ac:dyDescent="0.2">
      <c r="B587" s="151"/>
      <c r="D587" s="152" t="s">
        <v>290</v>
      </c>
      <c r="E587" s="153" t="s">
        <v>1</v>
      </c>
      <c r="F587" s="154" t="s">
        <v>8337</v>
      </c>
      <c r="H587" s="155">
        <v>38.648000000000003</v>
      </c>
      <c r="I587" s="156"/>
      <c r="L587" s="151"/>
      <c r="M587" s="157"/>
      <c r="T587" s="158"/>
      <c r="AT587" s="153" t="s">
        <v>290</v>
      </c>
      <c r="AU587" s="153" t="s">
        <v>85</v>
      </c>
      <c r="AV587" s="12" t="s">
        <v>85</v>
      </c>
      <c r="AW587" s="12" t="s">
        <v>32</v>
      </c>
      <c r="AX587" s="12" t="s">
        <v>76</v>
      </c>
      <c r="AY587" s="153" t="s">
        <v>282</v>
      </c>
    </row>
    <row r="588" spans="2:63" s="15" customFormat="1" x14ac:dyDescent="0.2">
      <c r="B588" s="173"/>
      <c r="D588" s="152" t="s">
        <v>290</v>
      </c>
      <c r="E588" s="174" t="s">
        <v>1</v>
      </c>
      <c r="F588" s="175" t="s">
        <v>8338</v>
      </c>
      <c r="H588" s="174" t="s">
        <v>1</v>
      </c>
      <c r="I588" s="176"/>
      <c r="L588" s="173"/>
      <c r="M588" s="177"/>
      <c r="T588" s="178"/>
      <c r="AT588" s="174" t="s">
        <v>290</v>
      </c>
      <c r="AU588" s="174" t="s">
        <v>85</v>
      </c>
      <c r="AV588" s="15" t="s">
        <v>83</v>
      </c>
      <c r="AW588" s="15" t="s">
        <v>32</v>
      </c>
      <c r="AX588" s="15" t="s">
        <v>76</v>
      </c>
      <c r="AY588" s="174" t="s">
        <v>282</v>
      </c>
    </row>
    <row r="589" spans="2:63" s="12" customFormat="1" x14ac:dyDescent="0.2">
      <c r="B589" s="151"/>
      <c r="D589" s="152" t="s">
        <v>290</v>
      </c>
      <c r="E589" s="153" t="s">
        <v>1</v>
      </c>
      <c r="F589" s="154" t="s">
        <v>8339</v>
      </c>
      <c r="H589" s="155">
        <v>104.633</v>
      </c>
      <c r="I589" s="156"/>
      <c r="L589" s="151"/>
      <c r="M589" s="157"/>
      <c r="T589" s="158"/>
      <c r="AT589" s="153" t="s">
        <v>290</v>
      </c>
      <c r="AU589" s="153" t="s">
        <v>85</v>
      </c>
      <c r="AV589" s="12" t="s">
        <v>85</v>
      </c>
      <c r="AW589" s="12" t="s">
        <v>32</v>
      </c>
      <c r="AX589" s="12" t="s">
        <v>76</v>
      </c>
      <c r="AY589" s="153" t="s">
        <v>282</v>
      </c>
    </row>
    <row r="590" spans="2:63" s="15" customFormat="1" x14ac:dyDescent="0.2">
      <c r="B590" s="173"/>
      <c r="D590" s="152" t="s">
        <v>290</v>
      </c>
      <c r="E590" s="174" t="s">
        <v>1</v>
      </c>
      <c r="F590" s="175" t="s">
        <v>8340</v>
      </c>
      <c r="H590" s="174" t="s">
        <v>1</v>
      </c>
      <c r="I590" s="176"/>
      <c r="L590" s="173"/>
      <c r="M590" s="177"/>
      <c r="T590" s="178"/>
      <c r="AT590" s="174" t="s">
        <v>290</v>
      </c>
      <c r="AU590" s="174" t="s">
        <v>85</v>
      </c>
      <c r="AV590" s="15" t="s">
        <v>83</v>
      </c>
      <c r="AW590" s="15" t="s">
        <v>32</v>
      </c>
      <c r="AX590" s="15" t="s">
        <v>76</v>
      </c>
      <c r="AY590" s="174" t="s">
        <v>282</v>
      </c>
    </row>
    <row r="591" spans="2:63" s="12" customFormat="1" x14ac:dyDescent="0.2">
      <c r="B591" s="151"/>
      <c r="D591" s="152" t="s">
        <v>290</v>
      </c>
      <c r="E591" s="153" t="s">
        <v>1</v>
      </c>
      <c r="F591" s="154" t="s">
        <v>8341</v>
      </c>
      <c r="H591" s="155">
        <v>25.875</v>
      </c>
      <c r="I591" s="156"/>
      <c r="L591" s="151"/>
      <c r="M591" s="157"/>
      <c r="T591" s="158"/>
      <c r="AT591" s="153" t="s">
        <v>290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282</v>
      </c>
    </row>
    <row r="592" spans="2:63" s="11" customFormat="1" ht="22.9" customHeight="1" x14ac:dyDescent="0.2">
      <c r="B592" s="125"/>
      <c r="D592" s="126" t="s">
        <v>75</v>
      </c>
      <c r="E592" s="135" t="s">
        <v>1821</v>
      </c>
      <c r="F592" s="135" t="s">
        <v>1822</v>
      </c>
      <c r="I592" s="128"/>
      <c r="J592" s="136">
        <f>BK592</f>
        <v>0</v>
      </c>
      <c r="L592" s="125"/>
      <c r="M592" s="130"/>
      <c r="P592" s="131">
        <f>SUM(P593:P596)</f>
        <v>0</v>
      </c>
      <c r="R592" s="131">
        <f>SUM(R593:R596)</f>
        <v>0</v>
      </c>
      <c r="T592" s="132">
        <f>SUM(T593:T596)</f>
        <v>0</v>
      </c>
      <c r="AR592" s="126" t="s">
        <v>85</v>
      </c>
      <c r="AT592" s="133" t="s">
        <v>75</v>
      </c>
      <c r="AU592" s="133" t="s">
        <v>83</v>
      </c>
      <c r="AY592" s="126" t="s">
        <v>282</v>
      </c>
      <c r="BK592" s="134">
        <f>SUM(BK593:BK596)</f>
        <v>0</v>
      </c>
    </row>
    <row r="593" spans="2:65" s="1" customFormat="1" ht="24.2" customHeight="1" x14ac:dyDescent="0.2">
      <c r="B593" s="32"/>
      <c r="C593" s="137" t="s">
        <v>631</v>
      </c>
      <c r="D593" s="137" t="s">
        <v>284</v>
      </c>
      <c r="E593" s="138" t="s">
        <v>8342</v>
      </c>
      <c r="F593" s="139" t="s">
        <v>8343</v>
      </c>
      <c r="G593" s="140" t="s">
        <v>471</v>
      </c>
      <c r="H593" s="141">
        <v>2.5</v>
      </c>
      <c r="I593" s="142"/>
      <c r="J593" s="143">
        <f>ROUND(I593*H593,2)</f>
        <v>0</v>
      </c>
      <c r="K593" s="144"/>
      <c r="L593" s="32"/>
      <c r="M593" s="145" t="s">
        <v>1</v>
      </c>
      <c r="N593" s="146" t="s">
        <v>41</v>
      </c>
      <c r="P593" s="147">
        <f>O593*H593</f>
        <v>0</v>
      </c>
      <c r="Q593" s="147">
        <v>0</v>
      </c>
      <c r="R593" s="147">
        <f>Q593*H593</f>
        <v>0</v>
      </c>
      <c r="S593" s="147">
        <v>0</v>
      </c>
      <c r="T593" s="148">
        <f>S593*H593</f>
        <v>0</v>
      </c>
      <c r="AR593" s="149" t="s">
        <v>199</v>
      </c>
      <c r="AT593" s="149" t="s">
        <v>284</v>
      </c>
      <c r="AU593" s="149" t="s">
        <v>85</v>
      </c>
      <c r="AY593" s="17" t="s">
        <v>282</v>
      </c>
      <c r="BE593" s="150">
        <f>IF(N593="základní",J593,0)</f>
        <v>0</v>
      </c>
      <c r="BF593" s="150">
        <f>IF(N593="snížená",J593,0)</f>
        <v>0</v>
      </c>
      <c r="BG593" s="150">
        <f>IF(N593="zákl. přenesená",J593,0)</f>
        <v>0</v>
      </c>
      <c r="BH593" s="150">
        <f>IF(N593="sníž. přenesená",J593,0)</f>
        <v>0</v>
      </c>
      <c r="BI593" s="150">
        <f>IF(N593="nulová",J593,0)</f>
        <v>0</v>
      </c>
      <c r="BJ593" s="17" t="s">
        <v>83</v>
      </c>
      <c r="BK593" s="150">
        <f>ROUND(I593*H593,2)</f>
        <v>0</v>
      </c>
      <c r="BL593" s="17" t="s">
        <v>199</v>
      </c>
      <c r="BM593" s="149" t="s">
        <v>8344</v>
      </c>
    </row>
    <row r="594" spans="2:65" s="1" customFormat="1" ht="24.2" customHeight="1" x14ac:dyDescent="0.2">
      <c r="B594" s="32"/>
      <c r="C594" s="137" t="s">
        <v>635</v>
      </c>
      <c r="D594" s="137" t="s">
        <v>284</v>
      </c>
      <c r="E594" s="138" t="s">
        <v>8345</v>
      </c>
      <c r="F594" s="139" t="s">
        <v>8346</v>
      </c>
      <c r="G594" s="140" t="s">
        <v>471</v>
      </c>
      <c r="H594" s="141">
        <v>10</v>
      </c>
      <c r="I594" s="142"/>
      <c r="J594" s="143">
        <f>ROUND(I594*H594,2)</f>
        <v>0</v>
      </c>
      <c r="K594" s="144"/>
      <c r="L594" s="32"/>
      <c r="M594" s="145" t="s">
        <v>1</v>
      </c>
      <c r="N594" s="146" t="s">
        <v>41</v>
      </c>
      <c r="P594" s="147">
        <f>O594*H594</f>
        <v>0</v>
      </c>
      <c r="Q594" s="147">
        <v>0</v>
      </c>
      <c r="R594" s="147">
        <f>Q594*H594</f>
        <v>0</v>
      </c>
      <c r="S594" s="147">
        <v>0</v>
      </c>
      <c r="T594" s="148">
        <f>S594*H594</f>
        <v>0</v>
      </c>
      <c r="AR594" s="149" t="s">
        <v>199</v>
      </c>
      <c r="AT594" s="149" t="s">
        <v>284</v>
      </c>
      <c r="AU594" s="149" t="s">
        <v>85</v>
      </c>
      <c r="AY594" s="17" t="s">
        <v>282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199</v>
      </c>
      <c r="BM594" s="149" t="s">
        <v>8347</v>
      </c>
    </row>
    <row r="595" spans="2:65" s="1" customFormat="1" ht="24.2" customHeight="1" x14ac:dyDescent="0.2">
      <c r="B595" s="32"/>
      <c r="C595" s="137" t="s">
        <v>639</v>
      </c>
      <c r="D595" s="137" t="s">
        <v>284</v>
      </c>
      <c r="E595" s="138" t="s">
        <v>8348</v>
      </c>
      <c r="F595" s="139" t="s">
        <v>8349</v>
      </c>
      <c r="G595" s="140" t="s">
        <v>471</v>
      </c>
      <c r="H595" s="141">
        <v>1.5</v>
      </c>
      <c r="I595" s="142"/>
      <c r="J595" s="143">
        <f>ROUND(I595*H595,2)</f>
        <v>0</v>
      </c>
      <c r="K595" s="144"/>
      <c r="L595" s="32"/>
      <c r="M595" s="145" t="s">
        <v>1</v>
      </c>
      <c r="N595" s="146" t="s">
        <v>41</v>
      </c>
      <c r="P595" s="147">
        <f>O595*H595</f>
        <v>0</v>
      </c>
      <c r="Q595" s="147">
        <v>0</v>
      </c>
      <c r="R595" s="147">
        <f>Q595*H595</f>
        <v>0</v>
      </c>
      <c r="S595" s="147">
        <v>0</v>
      </c>
      <c r="T595" s="148">
        <f>S595*H595</f>
        <v>0</v>
      </c>
      <c r="AR595" s="149" t="s">
        <v>199</v>
      </c>
      <c r="AT595" s="149" t="s">
        <v>284</v>
      </c>
      <c r="AU595" s="149" t="s">
        <v>85</v>
      </c>
      <c r="AY595" s="17" t="s">
        <v>282</v>
      </c>
      <c r="BE595" s="150">
        <f>IF(N595="základní",J595,0)</f>
        <v>0</v>
      </c>
      <c r="BF595" s="150">
        <f>IF(N595="snížená",J595,0)</f>
        <v>0</v>
      </c>
      <c r="BG595" s="150">
        <f>IF(N595="zákl. přenesená",J595,0)</f>
        <v>0</v>
      </c>
      <c r="BH595" s="150">
        <f>IF(N595="sníž. přenesená",J595,0)</f>
        <v>0</v>
      </c>
      <c r="BI595" s="150">
        <f>IF(N595="nulová",J595,0)</f>
        <v>0</v>
      </c>
      <c r="BJ595" s="17" t="s">
        <v>83</v>
      </c>
      <c r="BK595" s="150">
        <f>ROUND(I595*H595,2)</f>
        <v>0</v>
      </c>
      <c r="BL595" s="17" t="s">
        <v>199</v>
      </c>
      <c r="BM595" s="149" t="s">
        <v>8350</v>
      </c>
    </row>
    <row r="596" spans="2:65" s="1" customFormat="1" ht="24.2" customHeight="1" x14ac:dyDescent="0.2">
      <c r="B596" s="32"/>
      <c r="C596" s="137" t="s">
        <v>643</v>
      </c>
      <c r="D596" s="137" t="s">
        <v>284</v>
      </c>
      <c r="E596" s="138" t="s">
        <v>8351</v>
      </c>
      <c r="F596" s="139" t="s">
        <v>8352</v>
      </c>
      <c r="G596" s="140" t="s">
        <v>471</v>
      </c>
      <c r="H596" s="141">
        <v>9</v>
      </c>
      <c r="I596" s="142"/>
      <c r="J596" s="143">
        <f>ROUND(I596*H596,2)</f>
        <v>0</v>
      </c>
      <c r="K596" s="144"/>
      <c r="L596" s="32"/>
      <c r="M596" s="145" t="s">
        <v>1</v>
      </c>
      <c r="N596" s="146" t="s">
        <v>41</v>
      </c>
      <c r="P596" s="147">
        <f>O596*H596</f>
        <v>0</v>
      </c>
      <c r="Q596" s="147">
        <v>0</v>
      </c>
      <c r="R596" s="147">
        <f>Q596*H596</f>
        <v>0</v>
      </c>
      <c r="S596" s="147">
        <v>0</v>
      </c>
      <c r="T596" s="148">
        <f>S596*H596</f>
        <v>0</v>
      </c>
      <c r="AR596" s="149" t="s">
        <v>199</v>
      </c>
      <c r="AT596" s="149" t="s">
        <v>284</v>
      </c>
      <c r="AU596" s="149" t="s">
        <v>85</v>
      </c>
      <c r="AY596" s="17" t="s">
        <v>282</v>
      </c>
      <c r="BE596" s="150">
        <f>IF(N596="základní",J596,0)</f>
        <v>0</v>
      </c>
      <c r="BF596" s="150">
        <f>IF(N596="snížená",J596,0)</f>
        <v>0</v>
      </c>
      <c r="BG596" s="150">
        <f>IF(N596="zákl. přenesená",J596,0)</f>
        <v>0</v>
      </c>
      <c r="BH596" s="150">
        <f>IF(N596="sníž. přenesená",J596,0)</f>
        <v>0</v>
      </c>
      <c r="BI596" s="150">
        <f>IF(N596="nulová",J596,0)</f>
        <v>0</v>
      </c>
      <c r="BJ596" s="17" t="s">
        <v>83</v>
      </c>
      <c r="BK596" s="150">
        <f>ROUND(I596*H596,2)</f>
        <v>0</v>
      </c>
      <c r="BL596" s="17" t="s">
        <v>199</v>
      </c>
      <c r="BM596" s="149" t="s">
        <v>8353</v>
      </c>
    </row>
    <row r="597" spans="2:65" s="11" customFormat="1" ht="22.9" customHeight="1" x14ac:dyDescent="0.2">
      <c r="B597" s="125"/>
      <c r="D597" s="126" t="s">
        <v>75</v>
      </c>
      <c r="E597" s="135" t="s">
        <v>8354</v>
      </c>
      <c r="F597" s="135" t="s">
        <v>8355</v>
      </c>
      <c r="I597" s="128"/>
      <c r="J597" s="136">
        <f>BK597</f>
        <v>0</v>
      </c>
      <c r="L597" s="125"/>
      <c r="M597" s="130"/>
      <c r="P597" s="131">
        <f>SUM(P598:P600)</f>
        <v>0</v>
      </c>
      <c r="R597" s="131">
        <f>SUM(R598:R600)</f>
        <v>0</v>
      </c>
      <c r="T597" s="132">
        <f>SUM(T598:T600)</f>
        <v>0</v>
      </c>
      <c r="AR597" s="126" t="s">
        <v>85</v>
      </c>
      <c r="AT597" s="133" t="s">
        <v>75</v>
      </c>
      <c r="AU597" s="133" t="s">
        <v>83</v>
      </c>
      <c r="AY597" s="126" t="s">
        <v>282</v>
      </c>
      <c r="BK597" s="134">
        <f>SUM(BK598:BK600)</f>
        <v>0</v>
      </c>
    </row>
    <row r="598" spans="2:65" s="1" customFormat="1" ht="24.2" customHeight="1" x14ac:dyDescent="0.2">
      <c r="B598" s="32"/>
      <c r="C598" s="137" t="s">
        <v>647</v>
      </c>
      <c r="D598" s="137" t="s">
        <v>284</v>
      </c>
      <c r="E598" s="138" t="s">
        <v>8356</v>
      </c>
      <c r="F598" s="139" t="s">
        <v>8357</v>
      </c>
      <c r="G598" s="140" t="s">
        <v>471</v>
      </c>
      <c r="H598" s="141">
        <v>62</v>
      </c>
      <c r="I598" s="142"/>
      <c r="J598" s="143">
        <f>ROUND(I598*H598,2)</f>
        <v>0</v>
      </c>
      <c r="K598" s="144"/>
      <c r="L598" s="32"/>
      <c r="M598" s="145" t="s">
        <v>1</v>
      </c>
      <c r="N598" s="146" t="s">
        <v>41</v>
      </c>
      <c r="P598" s="147">
        <f>O598*H598</f>
        <v>0</v>
      </c>
      <c r="Q598" s="147">
        <v>0</v>
      </c>
      <c r="R598" s="147">
        <f>Q598*H598</f>
        <v>0</v>
      </c>
      <c r="S598" s="147">
        <v>0</v>
      </c>
      <c r="T598" s="148">
        <f>S598*H598</f>
        <v>0</v>
      </c>
      <c r="AR598" s="149" t="s">
        <v>199</v>
      </c>
      <c r="AT598" s="149" t="s">
        <v>284</v>
      </c>
      <c r="AU598" s="149" t="s">
        <v>85</v>
      </c>
      <c r="AY598" s="17" t="s">
        <v>282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83</v>
      </c>
      <c r="BK598" s="150">
        <f>ROUND(I598*H598,2)</f>
        <v>0</v>
      </c>
      <c r="BL598" s="17" t="s">
        <v>199</v>
      </c>
      <c r="BM598" s="149" t="s">
        <v>8358</v>
      </c>
    </row>
    <row r="599" spans="2:65" s="1" customFormat="1" ht="24.2" customHeight="1" x14ac:dyDescent="0.2">
      <c r="B599" s="32"/>
      <c r="C599" s="137" t="s">
        <v>651</v>
      </c>
      <c r="D599" s="137" t="s">
        <v>284</v>
      </c>
      <c r="E599" s="138" t="s">
        <v>8359</v>
      </c>
      <c r="F599" s="139" t="s">
        <v>8360</v>
      </c>
      <c r="G599" s="140" t="s">
        <v>471</v>
      </c>
      <c r="H599" s="141">
        <v>35</v>
      </c>
      <c r="I599" s="142"/>
      <c r="J599" s="143">
        <f>ROUND(I599*H599,2)</f>
        <v>0</v>
      </c>
      <c r="K599" s="144"/>
      <c r="L599" s="32"/>
      <c r="M599" s="145" t="s">
        <v>1</v>
      </c>
      <c r="N599" s="146" t="s">
        <v>41</v>
      </c>
      <c r="P599" s="147">
        <f>O599*H599</f>
        <v>0</v>
      </c>
      <c r="Q599" s="147">
        <v>0</v>
      </c>
      <c r="R599" s="147">
        <f>Q599*H599</f>
        <v>0</v>
      </c>
      <c r="S599" s="147">
        <v>0</v>
      </c>
      <c r="T599" s="148">
        <f>S599*H599</f>
        <v>0</v>
      </c>
      <c r="AR599" s="149" t="s">
        <v>199</v>
      </c>
      <c r="AT599" s="149" t="s">
        <v>284</v>
      </c>
      <c r="AU599" s="149" t="s">
        <v>85</v>
      </c>
      <c r="AY599" s="17" t="s">
        <v>282</v>
      </c>
      <c r="BE599" s="150">
        <f>IF(N599="základní",J599,0)</f>
        <v>0</v>
      </c>
      <c r="BF599" s="150">
        <f>IF(N599="snížená",J599,0)</f>
        <v>0</v>
      </c>
      <c r="BG599" s="150">
        <f>IF(N599="zákl. přenesená",J599,0)</f>
        <v>0</v>
      </c>
      <c r="BH599" s="150">
        <f>IF(N599="sníž. přenesená",J599,0)</f>
        <v>0</v>
      </c>
      <c r="BI599" s="150">
        <f>IF(N599="nulová",J599,0)</f>
        <v>0</v>
      </c>
      <c r="BJ599" s="17" t="s">
        <v>83</v>
      </c>
      <c r="BK599" s="150">
        <f>ROUND(I599*H599,2)</f>
        <v>0</v>
      </c>
      <c r="BL599" s="17" t="s">
        <v>199</v>
      </c>
      <c r="BM599" s="149" t="s">
        <v>8361</v>
      </c>
    </row>
    <row r="600" spans="2:65" s="1" customFormat="1" ht="24.2" customHeight="1" x14ac:dyDescent="0.2">
      <c r="B600" s="32"/>
      <c r="C600" s="137" t="s">
        <v>655</v>
      </c>
      <c r="D600" s="137" t="s">
        <v>284</v>
      </c>
      <c r="E600" s="138" t="s">
        <v>8362</v>
      </c>
      <c r="F600" s="139" t="s">
        <v>8363</v>
      </c>
      <c r="G600" s="140" t="s">
        <v>471</v>
      </c>
      <c r="H600" s="141">
        <v>3.5</v>
      </c>
      <c r="I600" s="142"/>
      <c r="J600" s="143">
        <f>ROUND(I600*H600,2)</f>
        <v>0</v>
      </c>
      <c r="K600" s="144"/>
      <c r="L600" s="32"/>
      <c r="M600" s="145" t="s">
        <v>1</v>
      </c>
      <c r="N600" s="146" t="s">
        <v>41</v>
      </c>
      <c r="P600" s="147">
        <f>O600*H600</f>
        <v>0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AR600" s="149" t="s">
        <v>199</v>
      </c>
      <c r="AT600" s="149" t="s">
        <v>284</v>
      </c>
      <c r="AU600" s="149" t="s">
        <v>85</v>
      </c>
      <c r="AY600" s="17" t="s">
        <v>282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83</v>
      </c>
      <c r="BK600" s="150">
        <f>ROUND(I600*H600,2)</f>
        <v>0</v>
      </c>
      <c r="BL600" s="17" t="s">
        <v>199</v>
      </c>
      <c r="BM600" s="149" t="s">
        <v>8364</v>
      </c>
    </row>
    <row r="601" spans="2:65" s="11" customFormat="1" ht="22.9" customHeight="1" x14ac:dyDescent="0.2">
      <c r="B601" s="125"/>
      <c r="D601" s="126" t="s">
        <v>75</v>
      </c>
      <c r="E601" s="135" t="s">
        <v>8365</v>
      </c>
      <c r="F601" s="135" t="s">
        <v>8366</v>
      </c>
      <c r="I601" s="128"/>
      <c r="J601" s="136">
        <f>BK601</f>
        <v>0</v>
      </c>
      <c r="L601" s="125"/>
      <c r="M601" s="130"/>
      <c r="P601" s="131">
        <f>SUM(P602:P604)</f>
        <v>0</v>
      </c>
      <c r="R601" s="131">
        <f>SUM(R602:R604)</f>
        <v>0</v>
      </c>
      <c r="T601" s="132">
        <f>SUM(T602:T604)</f>
        <v>0</v>
      </c>
      <c r="AR601" s="126" t="s">
        <v>85</v>
      </c>
      <c r="AT601" s="133" t="s">
        <v>75</v>
      </c>
      <c r="AU601" s="133" t="s">
        <v>83</v>
      </c>
      <c r="AY601" s="126" t="s">
        <v>282</v>
      </c>
      <c r="BK601" s="134">
        <f>SUM(BK602:BK604)</f>
        <v>0</v>
      </c>
    </row>
    <row r="602" spans="2:65" s="1" customFormat="1" ht="24.2" customHeight="1" x14ac:dyDescent="0.2">
      <c r="B602" s="32"/>
      <c r="C602" s="137" t="s">
        <v>659</v>
      </c>
      <c r="D602" s="137" t="s">
        <v>284</v>
      </c>
      <c r="E602" s="138" t="s">
        <v>8367</v>
      </c>
      <c r="F602" s="139" t="s">
        <v>8368</v>
      </c>
      <c r="G602" s="140" t="s">
        <v>471</v>
      </c>
      <c r="H602" s="141">
        <v>3.5</v>
      </c>
      <c r="I602" s="142"/>
      <c r="J602" s="143">
        <f>ROUND(I602*H602,2)</f>
        <v>0</v>
      </c>
      <c r="K602" s="144"/>
      <c r="L602" s="32"/>
      <c r="M602" s="145" t="s">
        <v>1</v>
      </c>
      <c r="N602" s="146" t="s">
        <v>41</v>
      </c>
      <c r="P602" s="147">
        <f>O602*H602</f>
        <v>0</v>
      </c>
      <c r="Q602" s="147">
        <v>0</v>
      </c>
      <c r="R602" s="147">
        <f>Q602*H602</f>
        <v>0</v>
      </c>
      <c r="S602" s="147">
        <v>0</v>
      </c>
      <c r="T602" s="148">
        <f>S602*H602</f>
        <v>0</v>
      </c>
      <c r="AR602" s="149" t="s">
        <v>199</v>
      </c>
      <c r="AT602" s="149" t="s">
        <v>284</v>
      </c>
      <c r="AU602" s="149" t="s">
        <v>85</v>
      </c>
      <c r="AY602" s="17" t="s">
        <v>282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7" t="s">
        <v>83</v>
      </c>
      <c r="BK602" s="150">
        <f>ROUND(I602*H602,2)</f>
        <v>0</v>
      </c>
      <c r="BL602" s="17" t="s">
        <v>199</v>
      </c>
      <c r="BM602" s="149" t="s">
        <v>8369</v>
      </c>
    </row>
    <row r="603" spans="2:65" s="1" customFormat="1" ht="24.2" customHeight="1" x14ac:dyDescent="0.2">
      <c r="B603" s="32"/>
      <c r="C603" s="137" t="s">
        <v>663</v>
      </c>
      <c r="D603" s="137" t="s">
        <v>284</v>
      </c>
      <c r="E603" s="138" t="s">
        <v>8370</v>
      </c>
      <c r="F603" s="139" t="s">
        <v>8371</v>
      </c>
      <c r="G603" s="140" t="s">
        <v>471</v>
      </c>
      <c r="H603" s="141">
        <v>32.5</v>
      </c>
      <c r="I603" s="142"/>
      <c r="J603" s="143">
        <f>ROUND(I603*H603,2)</f>
        <v>0</v>
      </c>
      <c r="K603" s="144"/>
      <c r="L603" s="32"/>
      <c r="M603" s="145" t="s">
        <v>1</v>
      </c>
      <c r="N603" s="146" t="s">
        <v>41</v>
      </c>
      <c r="P603" s="147">
        <f>O603*H603</f>
        <v>0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AR603" s="149" t="s">
        <v>199</v>
      </c>
      <c r="AT603" s="149" t="s">
        <v>284</v>
      </c>
      <c r="AU603" s="149" t="s">
        <v>85</v>
      </c>
      <c r="AY603" s="17" t="s">
        <v>282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7" t="s">
        <v>83</v>
      </c>
      <c r="BK603" s="150">
        <f>ROUND(I603*H603,2)</f>
        <v>0</v>
      </c>
      <c r="BL603" s="17" t="s">
        <v>199</v>
      </c>
      <c r="BM603" s="149" t="s">
        <v>8372</v>
      </c>
    </row>
    <row r="604" spans="2:65" s="1" customFormat="1" ht="21.75" customHeight="1" x14ac:dyDescent="0.2">
      <c r="B604" s="32"/>
      <c r="C604" s="137" t="s">
        <v>667</v>
      </c>
      <c r="D604" s="137" t="s">
        <v>284</v>
      </c>
      <c r="E604" s="138" t="s">
        <v>8373</v>
      </c>
      <c r="F604" s="139" t="s">
        <v>8374</v>
      </c>
      <c r="G604" s="140" t="s">
        <v>2246</v>
      </c>
      <c r="H604" s="141">
        <v>1</v>
      </c>
      <c r="I604" s="142"/>
      <c r="J604" s="143">
        <f>ROUND(I604*H604,2)</f>
        <v>0</v>
      </c>
      <c r="K604" s="144"/>
      <c r="L604" s="32"/>
      <c r="M604" s="145" t="s">
        <v>1</v>
      </c>
      <c r="N604" s="146" t="s">
        <v>41</v>
      </c>
      <c r="P604" s="147">
        <f>O604*H604</f>
        <v>0</v>
      </c>
      <c r="Q604" s="147">
        <v>0</v>
      </c>
      <c r="R604" s="147">
        <f>Q604*H604</f>
        <v>0</v>
      </c>
      <c r="S604" s="147">
        <v>0</v>
      </c>
      <c r="T604" s="148">
        <f>S604*H604</f>
        <v>0</v>
      </c>
      <c r="AR604" s="149" t="s">
        <v>199</v>
      </c>
      <c r="AT604" s="149" t="s">
        <v>284</v>
      </c>
      <c r="AU604" s="149" t="s">
        <v>85</v>
      </c>
      <c r="AY604" s="17" t="s">
        <v>282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7" t="s">
        <v>83</v>
      </c>
      <c r="BK604" s="150">
        <f>ROUND(I604*H604,2)</f>
        <v>0</v>
      </c>
      <c r="BL604" s="17" t="s">
        <v>199</v>
      </c>
      <c r="BM604" s="149" t="s">
        <v>8375</v>
      </c>
    </row>
    <row r="605" spans="2:65" s="11" customFormat="1" ht="22.9" customHeight="1" x14ac:dyDescent="0.2">
      <c r="B605" s="125"/>
      <c r="D605" s="126" t="s">
        <v>75</v>
      </c>
      <c r="E605" s="135" t="s">
        <v>1831</v>
      </c>
      <c r="F605" s="135" t="s">
        <v>1832</v>
      </c>
      <c r="I605" s="128"/>
      <c r="J605" s="136">
        <f>BK605</f>
        <v>0</v>
      </c>
      <c r="L605" s="125"/>
      <c r="M605" s="130"/>
      <c r="P605" s="131">
        <f>SUM(P606:P611)</f>
        <v>0</v>
      </c>
      <c r="R605" s="131">
        <f>SUM(R606:R611)</f>
        <v>0</v>
      </c>
      <c r="T605" s="132">
        <f>SUM(T606:T611)</f>
        <v>0</v>
      </c>
      <c r="AR605" s="126" t="s">
        <v>85</v>
      </c>
      <c r="AT605" s="133" t="s">
        <v>75</v>
      </c>
      <c r="AU605" s="133" t="s">
        <v>83</v>
      </c>
      <c r="AY605" s="126" t="s">
        <v>282</v>
      </c>
      <c r="BK605" s="134">
        <f>SUM(BK606:BK611)</f>
        <v>0</v>
      </c>
    </row>
    <row r="606" spans="2:65" s="1" customFormat="1" ht="16.5" customHeight="1" x14ac:dyDescent="0.2">
      <c r="B606" s="32"/>
      <c r="C606" s="137" t="s">
        <v>671</v>
      </c>
      <c r="D606" s="137" t="s">
        <v>284</v>
      </c>
      <c r="E606" s="138" t="s">
        <v>8376</v>
      </c>
      <c r="F606" s="139" t="s">
        <v>8377</v>
      </c>
      <c r="G606" s="140" t="s">
        <v>2246</v>
      </c>
      <c r="H606" s="141">
        <v>14</v>
      </c>
      <c r="I606" s="142"/>
      <c r="J606" s="143">
        <f t="shared" ref="J606:J611" si="0">ROUND(I606*H606,2)</f>
        <v>0</v>
      </c>
      <c r="K606" s="144"/>
      <c r="L606" s="32"/>
      <c r="M606" s="145" t="s">
        <v>1</v>
      </c>
      <c r="N606" s="146" t="s">
        <v>41</v>
      </c>
      <c r="P606" s="147">
        <f t="shared" ref="P606:P611" si="1">O606*H606</f>
        <v>0</v>
      </c>
      <c r="Q606" s="147">
        <v>0</v>
      </c>
      <c r="R606" s="147">
        <f t="shared" ref="R606:R611" si="2">Q606*H606</f>
        <v>0</v>
      </c>
      <c r="S606" s="147">
        <v>0</v>
      </c>
      <c r="T606" s="148">
        <f t="shared" ref="T606:T611" si="3">S606*H606</f>
        <v>0</v>
      </c>
      <c r="AR606" s="149" t="s">
        <v>199</v>
      </c>
      <c r="AT606" s="149" t="s">
        <v>284</v>
      </c>
      <c r="AU606" s="149" t="s">
        <v>85</v>
      </c>
      <c r="AY606" s="17" t="s">
        <v>282</v>
      </c>
      <c r="BE606" s="150">
        <f t="shared" ref="BE606:BE611" si="4">IF(N606="základní",J606,0)</f>
        <v>0</v>
      </c>
      <c r="BF606" s="150">
        <f t="shared" ref="BF606:BF611" si="5">IF(N606="snížená",J606,0)</f>
        <v>0</v>
      </c>
      <c r="BG606" s="150">
        <f t="shared" ref="BG606:BG611" si="6">IF(N606="zákl. přenesená",J606,0)</f>
        <v>0</v>
      </c>
      <c r="BH606" s="150">
        <f t="shared" ref="BH606:BH611" si="7">IF(N606="sníž. přenesená",J606,0)</f>
        <v>0</v>
      </c>
      <c r="BI606" s="150">
        <f t="shared" ref="BI606:BI611" si="8">IF(N606="nulová",J606,0)</f>
        <v>0</v>
      </c>
      <c r="BJ606" s="17" t="s">
        <v>83</v>
      </c>
      <c r="BK606" s="150">
        <f t="shared" ref="BK606:BK611" si="9">ROUND(I606*H606,2)</f>
        <v>0</v>
      </c>
      <c r="BL606" s="17" t="s">
        <v>199</v>
      </c>
      <c r="BM606" s="149" t="s">
        <v>8378</v>
      </c>
    </row>
    <row r="607" spans="2:65" s="1" customFormat="1" ht="24.2" customHeight="1" x14ac:dyDescent="0.2">
      <c r="B607" s="32"/>
      <c r="C607" s="137" t="s">
        <v>675</v>
      </c>
      <c r="D607" s="137" t="s">
        <v>284</v>
      </c>
      <c r="E607" s="138" t="s">
        <v>8379</v>
      </c>
      <c r="F607" s="139" t="s">
        <v>8380</v>
      </c>
      <c r="G607" s="140" t="s">
        <v>2246</v>
      </c>
      <c r="H607" s="141">
        <v>14</v>
      </c>
      <c r="I607" s="142"/>
      <c r="J607" s="143">
        <f t="shared" si="0"/>
        <v>0</v>
      </c>
      <c r="K607" s="144"/>
      <c r="L607" s="32"/>
      <c r="M607" s="145" t="s">
        <v>1</v>
      </c>
      <c r="N607" s="146" t="s">
        <v>41</v>
      </c>
      <c r="P607" s="147">
        <f t="shared" si="1"/>
        <v>0</v>
      </c>
      <c r="Q607" s="147">
        <v>0</v>
      </c>
      <c r="R607" s="147">
        <f t="shared" si="2"/>
        <v>0</v>
      </c>
      <c r="S607" s="147">
        <v>0</v>
      </c>
      <c r="T607" s="148">
        <f t="shared" si="3"/>
        <v>0</v>
      </c>
      <c r="AR607" s="149" t="s">
        <v>199</v>
      </c>
      <c r="AT607" s="149" t="s">
        <v>284</v>
      </c>
      <c r="AU607" s="149" t="s">
        <v>85</v>
      </c>
      <c r="AY607" s="17" t="s">
        <v>282</v>
      </c>
      <c r="BE607" s="150">
        <f t="shared" si="4"/>
        <v>0</v>
      </c>
      <c r="BF607" s="150">
        <f t="shared" si="5"/>
        <v>0</v>
      </c>
      <c r="BG607" s="150">
        <f t="shared" si="6"/>
        <v>0</v>
      </c>
      <c r="BH607" s="150">
        <f t="shared" si="7"/>
        <v>0</v>
      </c>
      <c r="BI607" s="150">
        <f t="shared" si="8"/>
        <v>0</v>
      </c>
      <c r="BJ607" s="17" t="s">
        <v>83</v>
      </c>
      <c r="BK607" s="150">
        <f t="shared" si="9"/>
        <v>0</v>
      </c>
      <c r="BL607" s="17" t="s">
        <v>199</v>
      </c>
      <c r="BM607" s="149" t="s">
        <v>8381</v>
      </c>
    </row>
    <row r="608" spans="2:65" s="1" customFormat="1" ht="24.2" customHeight="1" x14ac:dyDescent="0.2">
      <c r="B608" s="32"/>
      <c r="C608" s="137" t="s">
        <v>679</v>
      </c>
      <c r="D608" s="137" t="s">
        <v>284</v>
      </c>
      <c r="E608" s="138" t="s">
        <v>8382</v>
      </c>
      <c r="F608" s="139" t="s">
        <v>8383</v>
      </c>
      <c r="G608" s="140" t="s">
        <v>2246</v>
      </c>
      <c r="H608" s="141">
        <v>2</v>
      </c>
      <c r="I608" s="142"/>
      <c r="J608" s="143">
        <f t="shared" si="0"/>
        <v>0</v>
      </c>
      <c r="K608" s="144"/>
      <c r="L608" s="32"/>
      <c r="M608" s="145" t="s">
        <v>1</v>
      </c>
      <c r="N608" s="146" t="s">
        <v>41</v>
      </c>
      <c r="P608" s="147">
        <f t="shared" si="1"/>
        <v>0</v>
      </c>
      <c r="Q608" s="147">
        <v>0</v>
      </c>
      <c r="R608" s="147">
        <f t="shared" si="2"/>
        <v>0</v>
      </c>
      <c r="S608" s="147">
        <v>0</v>
      </c>
      <c r="T608" s="148">
        <f t="shared" si="3"/>
        <v>0</v>
      </c>
      <c r="AR608" s="149" t="s">
        <v>199</v>
      </c>
      <c r="AT608" s="149" t="s">
        <v>284</v>
      </c>
      <c r="AU608" s="149" t="s">
        <v>85</v>
      </c>
      <c r="AY608" s="17" t="s">
        <v>282</v>
      </c>
      <c r="BE608" s="150">
        <f t="shared" si="4"/>
        <v>0</v>
      </c>
      <c r="BF608" s="150">
        <f t="shared" si="5"/>
        <v>0</v>
      </c>
      <c r="BG608" s="150">
        <f t="shared" si="6"/>
        <v>0</v>
      </c>
      <c r="BH608" s="150">
        <f t="shared" si="7"/>
        <v>0</v>
      </c>
      <c r="BI608" s="150">
        <f t="shared" si="8"/>
        <v>0</v>
      </c>
      <c r="BJ608" s="17" t="s">
        <v>83</v>
      </c>
      <c r="BK608" s="150">
        <f t="shared" si="9"/>
        <v>0</v>
      </c>
      <c r="BL608" s="17" t="s">
        <v>199</v>
      </c>
      <c r="BM608" s="149" t="s">
        <v>8384</v>
      </c>
    </row>
    <row r="609" spans="2:65" s="1" customFormat="1" ht="21.75" customHeight="1" x14ac:dyDescent="0.2">
      <c r="B609" s="32"/>
      <c r="C609" s="137" t="s">
        <v>683</v>
      </c>
      <c r="D609" s="137" t="s">
        <v>284</v>
      </c>
      <c r="E609" s="138" t="s">
        <v>8385</v>
      </c>
      <c r="F609" s="139" t="s">
        <v>8386</v>
      </c>
      <c r="G609" s="140" t="s">
        <v>2246</v>
      </c>
      <c r="H609" s="141">
        <v>1</v>
      </c>
      <c r="I609" s="142"/>
      <c r="J609" s="143">
        <f t="shared" si="0"/>
        <v>0</v>
      </c>
      <c r="K609" s="144"/>
      <c r="L609" s="32"/>
      <c r="M609" s="145" t="s">
        <v>1</v>
      </c>
      <c r="N609" s="146" t="s">
        <v>41</v>
      </c>
      <c r="P609" s="147">
        <f t="shared" si="1"/>
        <v>0</v>
      </c>
      <c r="Q609" s="147">
        <v>0</v>
      </c>
      <c r="R609" s="147">
        <f t="shared" si="2"/>
        <v>0</v>
      </c>
      <c r="S609" s="147">
        <v>0</v>
      </c>
      <c r="T609" s="148">
        <f t="shared" si="3"/>
        <v>0</v>
      </c>
      <c r="AR609" s="149" t="s">
        <v>199</v>
      </c>
      <c r="AT609" s="149" t="s">
        <v>284</v>
      </c>
      <c r="AU609" s="149" t="s">
        <v>85</v>
      </c>
      <c r="AY609" s="17" t="s">
        <v>282</v>
      </c>
      <c r="BE609" s="150">
        <f t="shared" si="4"/>
        <v>0</v>
      </c>
      <c r="BF609" s="150">
        <f t="shared" si="5"/>
        <v>0</v>
      </c>
      <c r="BG609" s="150">
        <f t="shared" si="6"/>
        <v>0</v>
      </c>
      <c r="BH609" s="150">
        <f t="shared" si="7"/>
        <v>0</v>
      </c>
      <c r="BI609" s="150">
        <f t="shared" si="8"/>
        <v>0</v>
      </c>
      <c r="BJ609" s="17" t="s">
        <v>83</v>
      </c>
      <c r="BK609" s="150">
        <f t="shared" si="9"/>
        <v>0</v>
      </c>
      <c r="BL609" s="17" t="s">
        <v>199</v>
      </c>
      <c r="BM609" s="149" t="s">
        <v>8387</v>
      </c>
    </row>
    <row r="610" spans="2:65" s="1" customFormat="1" ht="21.75" customHeight="1" x14ac:dyDescent="0.2">
      <c r="B610" s="32"/>
      <c r="C610" s="137" t="s">
        <v>689</v>
      </c>
      <c r="D610" s="137" t="s">
        <v>284</v>
      </c>
      <c r="E610" s="138" t="s">
        <v>8388</v>
      </c>
      <c r="F610" s="139" t="s">
        <v>8389</v>
      </c>
      <c r="G610" s="140" t="s">
        <v>2246</v>
      </c>
      <c r="H610" s="141">
        <v>1</v>
      </c>
      <c r="I610" s="142"/>
      <c r="J610" s="143">
        <f t="shared" si="0"/>
        <v>0</v>
      </c>
      <c r="K610" s="144"/>
      <c r="L610" s="32"/>
      <c r="M610" s="145" t="s">
        <v>1</v>
      </c>
      <c r="N610" s="146" t="s">
        <v>41</v>
      </c>
      <c r="P610" s="147">
        <f t="shared" si="1"/>
        <v>0</v>
      </c>
      <c r="Q610" s="147">
        <v>0</v>
      </c>
      <c r="R610" s="147">
        <f t="shared" si="2"/>
        <v>0</v>
      </c>
      <c r="S610" s="147">
        <v>0</v>
      </c>
      <c r="T610" s="148">
        <f t="shared" si="3"/>
        <v>0</v>
      </c>
      <c r="AR610" s="149" t="s">
        <v>199</v>
      </c>
      <c r="AT610" s="149" t="s">
        <v>284</v>
      </c>
      <c r="AU610" s="149" t="s">
        <v>85</v>
      </c>
      <c r="AY610" s="17" t="s">
        <v>282</v>
      </c>
      <c r="BE610" s="150">
        <f t="shared" si="4"/>
        <v>0</v>
      </c>
      <c r="BF610" s="150">
        <f t="shared" si="5"/>
        <v>0</v>
      </c>
      <c r="BG610" s="150">
        <f t="shared" si="6"/>
        <v>0</v>
      </c>
      <c r="BH610" s="150">
        <f t="shared" si="7"/>
        <v>0</v>
      </c>
      <c r="BI610" s="150">
        <f t="shared" si="8"/>
        <v>0</v>
      </c>
      <c r="BJ610" s="17" t="s">
        <v>83</v>
      </c>
      <c r="BK610" s="150">
        <f t="shared" si="9"/>
        <v>0</v>
      </c>
      <c r="BL610" s="17" t="s">
        <v>199</v>
      </c>
      <c r="BM610" s="149" t="s">
        <v>8390</v>
      </c>
    </row>
    <row r="611" spans="2:65" s="1" customFormat="1" ht="24.2" customHeight="1" x14ac:dyDescent="0.2">
      <c r="B611" s="32"/>
      <c r="C611" s="137" t="s">
        <v>694</v>
      </c>
      <c r="D611" s="137" t="s">
        <v>284</v>
      </c>
      <c r="E611" s="138" t="s">
        <v>8391</v>
      </c>
      <c r="F611" s="139" t="s">
        <v>8392</v>
      </c>
      <c r="G611" s="140" t="s">
        <v>2246</v>
      </c>
      <c r="H611" s="141">
        <v>1</v>
      </c>
      <c r="I611" s="142"/>
      <c r="J611" s="143">
        <f t="shared" si="0"/>
        <v>0</v>
      </c>
      <c r="K611" s="144"/>
      <c r="L611" s="32"/>
      <c r="M611" s="145" t="s">
        <v>1</v>
      </c>
      <c r="N611" s="146" t="s">
        <v>41</v>
      </c>
      <c r="P611" s="147">
        <f t="shared" si="1"/>
        <v>0</v>
      </c>
      <c r="Q611" s="147">
        <v>0</v>
      </c>
      <c r="R611" s="147">
        <f t="shared" si="2"/>
        <v>0</v>
      </c>
      <c r="S611" s="147">
        <v>0</v>
      </c>
      <c r="T611" s="148">
        <f t="shared" si="3"/>
        <v>0</v>
      </c>
      <c r="AR611" s="149" t="s">
        <v>199</v>
      </c>
      <c r="AT611" s="149" t="s">
        <v>284</v>
      </c>
      <c r="AU611" s="149" t="s">
        <v>85</v>
      </c>
      <c r="AY611" s="17" t="s">
        <v>282</v>
      </c>
      <c r="BE611" s="150">
        <f t="shared" si="4"/>
        <v>0</v>
      </c>
      <c r="BF611" s="150">
        <f t="shared" si="5"/>
        <v>0</v>
      </c>
      <c r="BG611" s="150">
        <f t="shared" si="6"/>
        <v>0</v>
      </c>
      <c r="BH611" s="150">
        <f t="shared" si="7"/>
        <v>0</v>
      </c>
      <c r="BI611" s="150">
        <f t="shared" si="8"/>
        <v>0</v>
      </c>
      <c r="BJ611" s="17" t="s">
        <v>83</v>
      </c>
      <c r="BK611" s="150">
        <f t="shared" si="9"/>
        <v>0</v>
      </c>
      <c r="BL611" s="17" t="s">
        <v>199</v>
      </c>
      <c r="BM611" s="149" t="s">
        <v>8393</v>
      </c>
    </row>
    <row r="612" spans="2:65" s="11" customFormat="1" ht="22.9" customHeight="1" x14ac:dyDescent="0.2">
      <c r="B612" s="125"/>
      <c r="D612" s="126" t="s">
        <v>75</v>
      </c>
      <c r="E612" s="135" t="s">
        <v>8394</v>
      </c>
      <c r="F612" s="135" t="s">
        <v>8395</v>
      </c>
      <c r="I612" s="128"/>
      <c r="J612" s="136">
        <f>BK612</f>
        <v>0</v>
      </c>
      <c r="L612" s="125"/>
      <c r="M612" s="130"/>
      <c r="P612" s="131">
        <f>SUM(P613:P616)</f>
        <v>0</v>
      </c>
      <c r="R612" s="131">
        <f>SUM(R613:R616)</f>
        <v>0</v>
      </c>
      <c r="T612" s="132">
        <f>SUM(T613:T616)</f>
        <v>0</v>
      </c>
      <c r="AR612" s="126" t="s">
        <v>85</v>
      </c>
      <c r="AT612" s="133" t="s">
        <v>75</v>
      </c>
      <c r="AU612" s="133" t="s">
        <v>83</v>
      </c>
      <c r="AY612" s="126" t="s">
        <v>282</v>
      </c>
      <c r="BK612" s="134">
        <f>SUM(BK613:BK616)</f>
        <v>0</v>
      </c>
    </row>
    <row r="613" spans="2:65" s="1" customFormat="1" ht="24.2" customHeight="1" x14ac:dyDescent="0.2">
      <c r="B613" s="32"/>
      <c r="C613" s="137" t="s">
        <v>699</v>
      </c>
      <c r="D613" s="137" t="s">
        <v>284</v>
      </c>
      <c r="E613" s="138" t="s">
        <v>8396</v>
      </c>
      <c r="F613" s="139" t="s">
        <v>8397</v>
      </c>
      <c r="G613" s="140" t="s">
        <v>613</v>
      </c>
      <c r="H613" s="141">
        <v>1</v>
      </c>
      <c r="I613" s="142"/>
      <c r="J613" s="143">
        <f>ROUND(I613*H613,2)</f>
        <v>0</v>
      </c>
      <c r="K613" s="144"/>
      <c r="L613" s="32"/>
      <c r="M613" s="145" t="s">
        <v>1</v>
      </c>
      <c r="N613" s="146" t="s">
        <v>41</v>
      </c>
      <c r="P613" s="147">
        <f>O613*H613</f>
        <v>0</v>
      </c>
      <c r="Q613" s="147">
        <v>0</v>
      </c>
      <c r="R613" s="147">
        <f>Q613*H613</f>
        <v>0</v>
      </c>
      <c r="S613" s="147">
        <v>0</v>
      </c>
      <c r="T613" s="148">
        <f>S613*H613</f>
        <v>0</v>
      </c>
      <c r="AR613" s="149" t="s">
        <v>199</v>
      </c>
      <c r="AT613" s="149" t="s">
        <v>284</v>
      </c>
      <c r="AU613" s="149" t="s">
        <v>85</v>
      </c>
      <c r="AY613" s="17" t="s">
        <v>282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7" t="s">
        <v>83</v>
      </c>
      <c r="BK613" s="150">
        <f>ROUND(I613*H613,2)</f>
        <v>0</v>
      </c>
      <c r="BL613" s="17" t="s">
        <v>199</v>
      </c>
      <c r="BM613" s="149" t="s">
        <v>8398</v>
      </c>
    </row>
    <row r="614" spans="2:65" s="1" customFormat="1" ht="24.2" customHeight="1" x14ac:dyDescent="0.2">
      <c r="B614" s="32"/>
      <c r="C614" s="137" t="s">
        <v>703</v>
      </c>
      <c r="D614" s="137" t="s">
        <v>284</v>
      </c>
      <c r="E614" s="138" t="s">
        <v>8399</v>
      </c>
      <c r="F614" s="139" t="s">
        <v>8400</v>
      </c>
      <c r="G614" s="140" t="s">
        <v>613</v>
      </c>
      <c r="H614" s="141">
        <v>1</v>
      </c>
      <c r="I614" s="142"/>
      <c r="J614" s="143">
        <f>ROUND(I614*H614,2)</f>
        <v>0</v>
      </c>
      <c r="K614" s="144"/>
      <c r="L614" s="32"/>
      <c r="M614" s="145" t="s">
        <v>1</v>
      </c>
      <c r="N614" s="146" t="s">
        <v>41</v>
      </c>
      <c r="P614" s="147">
        <f>O614*H614</f>
        <v>0</v>
      </c>
      <c r="Q614" s="147">
        <v>0</v>
      </c>
      <c r="R614" s="147">
        <f>Q614*H614</f>
        <v>0</v>
      </c>
      <c r="S614" s="147">
        <v>0</v>
      </c>
      <c r="T614" s="148">
        <f>S614*H614</f>
        <v>0</v>
      </c>
      <c r="AR614" s="149" t="s">
        <v>199</v>
      </c>
      <c r="AT614" s="149" t="s">
        <v>284</v>
      </c>
      <c r="AU614" s="149" t="s">
        <v>85</v>
      </c>
      <c r="AY614" s="17" t="s">
        <v>282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7" t="s">
        <v>83</v>
      </c>
      <c r="BK614" s="150">
        <f>ROUND(I614*H614,2)</f>
        <v>0</v>
      </c>
      <c r="BL614" s="17" t="s">
        <v>199</v>
      </c>
      <c r="BM614" s="149" t="s">
        <v>8401</v>
      </c>
    </row>
    <row r="615" spans="2:65" s="1" customFormat="1" ht="21.75" customHeight="1" x14ac:dyDescent="0.2">
      <c r="B615" s="32"/>
      <c r="C615" s="137" t="s">
        <v>709</v>
      </c>
      <c r="D615" s="137" t="s">
        <v>284</v>
      </c>
      <c r="E615" s="138" t="s">
        <v>8402</v>
      </c>
      <c r="F615" s="139" t="s">
        <v>8403</v>
      </c>
      <c r="G615" s="140" t="s">
        <v>613</v>
      </c>
      <c r="H615" s="141">
        <v>2</v>
      </c>
      <c r="I615" s="142"/>
      <c r="J615" s="143">
        <f>ROUND(I615*H615,2)</f>
        <v>0</v>
      </c>
      <c r="K615" s="144"/>
      <c r="L615" s="32"/>
      <c r="M615" s="145" t="s">
        <v>1</v>
      </c>
      <c r="N615" s="146" t="s">
        <v>41</v>
      </c>
      <c r="P615" s="147">
        <f>O615*H615</f>
        <v>0</v>
      </c>
      <c r="Q615" s="147">
        <v>0</v>
      </c>
      <c r="R615" s="147">
        <f>Q615*H615</f>
        <v>0</v>
      </c>
      <c r="S615" s="147">
        <v>0</v>
      </c>
      <c r="T615" s="148">
        <f>S615*H615</f>
        <v>0</v>
      </c>
      <c r="AR615" s="149" t="s">
        <v>199</v>
      </c>
      <c r="AT615" s="149" t="s">
        <v>284</v>
      </c>
      <c r="AU615" s="149" t="s">
        <v>85</v>
      </c>
      <c r="AY615" s="17" t="s">
        <v>282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7" t="s">
        <v>83</v>
      </c>
      <c r="BK615" s="150">
        <f>ROUND(I615*H615,2)</f>
        <v>0</v>
      </c>
      <c r="BL615" s="17" t="s">
        <v>199</v>
      </c>
      <c r="BM615" s="149" t="s">
        <v>8404</v>
      </c>
    </row>
    <row r="616" spans="2:65" s="1" customFormat="1" ht="21.75" customHeight="1" x14ac:dyDescent="0.2">
      <c r="B616" s="32"/>
      <c r="C616" s="137" t="s">
        <v>727</v>
      </c>
      <c r="D616" s="137" t="s">
        <v>284</v>
      </c>
      <c r="E616" s="138" t="s">
        <v>8405</v>
      </c>
      <c r="F616" s="139" t="s">
        <v>8406</v>
      </c>
      <c r="G616" s="140" t="s">
        <v>613</v>
      </c>
      <c r="H616" s="141">
        <v>2</v>
      </c>
      <c r="I616" s="142"/>
      <c r="J616" s="143">
        <f>ROUND(I616*H616,2)</f>
        <v>0</v>
      </c>
      <c r="K616" s="144"/>
      <c r="L616" s="32"/>
      <c r="M616" s="145" t="s">
        <v>1</v>
      </c>
      <c r="N616" s="146" t="s">
        <v>41</v>
      </c>
      <c r="P616" s="147">
        <f>O616*H616</f>
        <v>0</v>
      </c>
      <c r="Q616" s="147">
        <v>0</v>
      </c>
      <c r="R616" s="147">
        <f>Q616*H616</f>
        <v>0</v>
      </c>
      <c r="S616" s="147">
        <v>0</v>
      </c>
      <c r="T616" s="148">
        <f>S616*H616</f>
        <v>0</v>
      </c>
      <c r="AR616" s="149" t="s">
        <v>199</v>
      </c>
      <c r="AT616" s="149" t="s">
        <v>284</v>
      </c>
      <c r="AU616" s="149" t="s">
        <v>85</v>
      </c>
      <c r="AY616" s="17" t="s">
        <v>282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83</v>
      </c>
      <c r="BK616" s="150">
        <f>ROUND(I616*H616,2)</f>
        <v>0</v>
      </c>
      <c r="BL616" s="17" t="s">
        <v>199</v>
      </c>
      <c r="BM616" s="149" t="s">
        <v>8407</v>
      </c>
    </row>
    <row r="617" spans="2:65" s="11" customFormat="1" ht="22.9" customHeight="1" x14ac:dyDescent="0.2">
      <c r="B617" s="125"/>
      <c r="D617" s="126" t="s">
        <v>75</v>
      </c>
      <c r="E617" s="135" t="s">
        <v>8408</v>
      </c>
      <c r="F617" s="135" t="s">
        <v>8409</v>
      </c>
      <c r="I617" s="128"/>
      <c r="J617" s="136">
        <f>BK617</f>
        <v>0</v>
      </c>
      <c r="L617" s="125"/>
      <c r="M617" s="130"/>
      <c r="P617" s="131">
        <f>SUM(P618:P620)</f>
        <v>0</v>
      </c>
      <c r="R617" s="131">
        <f>SUM(R618:R620)</f>
        <v>0</v>
      </c>
      <c r="T617" s="132">
        <f>SUM(T618:T620)</f>
        <v>0</v>
      </c>
      <c r="AR617" s="126" t="s">
        <v>85</v>
      </c>
      <c r="AT617" s="133" t="s">
        <v>75</v>
      </c>
      <c r="AU617" s="133" t="s">
        <v>83</v>
      </c>
      <c r="AY617" s="126" t="s">
        <v>282</v>
      </c>
      <c r="BK617" s="134">
        <f>SUM(BK618:BK620)</f>
        <v>0</v>
      </c>
    </row>
    <row r="618" spans="2:65" s="1" customFormat="1" ht="24.2" customHeight="1" x14ac:dyDescent="0.2">
      <c r="B618" s="32"/>
      <c r="C618" s="137" t="s">
        <v>736</v>
      </c>
      <c r="D618" s="137" t="s">
        <v>284</v>
      </c>
      <c r="E618" s="138" t="s">
        <v>8410</v>
      </c>
      <c r="F618" s="139" t="s">
        <v>8411</v>
      </c>
      <c r="G618" s="140" t="s">
        <v>471</v>
      </c>
      <c r="H618" s="141">
        <v>227</v>
      </c>
      <c r="I618" s="142"/>
      <c r="J618" s="143">
        <f>ROUND(I618*H618,2)</f>
        <v>0</v>
      </c>
      <c r="K618" s="144"/>
      <c r="L618" s="32"/>
      <c r="M618" s="145" t="s">
        <v>1</v>
      </c>
      <c r="N618" s="146" t="s">
        <v>41</v>
      </c>
      <c r="P618" s="147">
        <f>O618*H618</f>
        <v>0</v>
      </c>
      <c r="Q618" s="147">
        <v>0</v>
      </c>
      <c r="R618" s="147">
        <f>Q618*H618</f>
        <v>0</v>
      </c>
      <c r="S618" s="147">
        <v>0</v>
      </c>
      <c r="T618" s="148">
        <f>S618*H618</f>
        <v>0</v>
      </c>
      <c r="AR618" s="149" t="s">
        <v>199</v>
      </c>
      <c r="AT618" s="149" t="s">
        <v>284</v>
      </c>
      <c r="AU618" s="149" t="s">
        <v>85</v>
      </c>
      <c r="AY618" s="17" t="s">
        <v>282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83</v>
      </c>
      <c r="BK618" s="150">
        <f>ROUND(I618*H618,2)</f>
        <v>0</v>
      </c>
      <c r="BL618" s="17" t="s">
        <v>199</v>
      </c>
      <c r="BM618" s="149" t="s">
        <v>8412</v>
      </c>
    </row>
    <row r="619" spans="2:65" s="1" customFormat="1" ht="24.2" customHeight="1" x14ac:dyDescent="0.2">
      <c r="B619" s="32"/>
      <c r="C619" s="137" t="s">
        <v>742</v>
      </c>
      <c r="D619" s="137" t="s">
        <v>284</v>
      </c>
      <c r="E619" s="138" t="s">
        <v>8413</v>
      </c>
      <c r="F619" s="139" t="s">
        <v>8414</v>
      </c>
      <c r="G619" s="140" t="s">
        <v>471</v>
      </c>
      <c r="H619" s="141">
        <v>33</v>
      </c>
      <c r="I619" s="142"/>
      <c r="J619" s="143">
        <f>ROUND(I619*H619,2)</f>
        <v>0</v>
      </c>
      <c r="K619" s="144"/>
      <c r="L619" s="32"/>
      <c r="M619" s="145" t="s">
        <v>1</v>
      </c>
      <c r="N619" s="146" t="s">
        <v>41</v>
      </c>
      <c r="P619" s="147">
        <f>O619*H619</f>
        <v>0</v>
      </c>
      <c r="Q619" s="147">
        <v>0</v>
      </c>
      <c r="R619" s="147">
        <f>Q619*H619</f>
        <v>0</v>
      </c>
      <c r="S619" s="147">
        <v>0</v>
      </c>
      <c r="T619" s="148">
        <f>S619*H619</f>
        <v>0</v>
      </c>
      <c r="AR619" s="149" t="s">
        <v>199</v>
      </c>
      <c r="AT619" s="149" t="s">
        <v>284</v>
      </c>
      <c r="AU619" s="149" t="s">
        <v>85</v>
      </c>
      <c r="AY619" s="17" t="s">
        <v>282</v>
      </c>
      <c r="BE619" s="150">
        <f>IF(N619="základní",J619,0)</f>
        <v>0</v>
      </c>
      <c r="BF619" s="150">
        <f>IF(N619="snížená",J619,0)</f>
        <v>0</v>
      </c>
      <c r="BG619" s="150">
        <f>IF(N619="zákl. přenesená",J619,0)</f>
        <v>0</v>
      </c>
      <c r="BH619" s="150">
        <f>IF(N619="sníž. přenesená",J619,0)</f>
        <v>0</v>
      </c>
      <c r="BI619" s="150">
        <f>IF(N619="nulová",J619,0)</f>
        <v>0</v>
      </c>
      <c r="BJ619" s="17" t="s">
        <v>83</v>
      </c>
      <c r="BK619" s="150">
        <f>ROUND(I619*H619,2)</f>
        <v>0</v>
      </c>
      <c r="BL619" s="17" t="s">
        <v>199</v>
      </c>
      <c r="BM619" s="149" t="s">
        <v>8415</v>
      </c>
    </row>
    <row r="620" spans="2:65" s="1" customFormat="1" ht="24.2" customHeight="1" x14ac:dyDescent="0.2">
      <c r="B620" s="32"/>
      <c r="C620" s="137" t="s">
        <v>749</v>
      </c>
      <c r="D620" s="137" t="s">
        <v>284</v>
      </c>
      <c r="E620" s="138" t="s">
        <v>8416</v>
      </c>
      <c r="F620" s="139" t="s">
        <v>8417</v>
      </c>
      <c r="G620" s="140" t="s">
        <v>471</v>
      </c>
      <c r="H620" s="141">
        <v>6</v>
      </c>
      <c r="I620" s="142"/>
      <c r="J620" s="143">
        <f>ROUND(I620*H620,2)</f>
        <v>0</v>
      </c>
      <c r="K620" s="144"/>
      <c r="L620" s="32"/>
      <c r="M620" s="145" t="s">
        <v>1</v>
      </c>
      <c r="N620" s="146" t="s">
        <v>41</v>
      </c>
      <c r="P620" s="147">
        <f>O620*H620</f>
        <v>0</v>
      </c>
      <c r="Q620" s="147">
        <v>0</v>
      </c>
      <c r="R620" s="147">
        <f>Q620*H620</f>
        <v>0</v>
      </c>
      <c r="S620" s="147">
        <v>0</v>
      </c>
      <c r="T620" s="148">
        <f>S620*H620</f>
        <v>0</v>
      </c>
      <c r="AR620" s="149" t="s">
        <v>199</v>
      </c>
      <c r="AT620" s="149" t="s">
        <v>284</v>
      </c>
      <c r="AU620" s="149" t="s">
        <v>85</v>
      </c>
      <c r="AY620" s="17" t="s">
        <v>282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83</v>
      </c>
      <c r="BK620" s="150">
        <f>ROUND(I620*H620,2)</f>
        <v>0</v>
      </c>
      <c r="BL620" s="17" t="s">
        <v>199</v>
      </c>
      <c r="BM620" s="149" t="s">
        <v>8418</v>
      </c>
    </row>
    <row r="621" spans="2:65" s="11" customFormat="1" ht="22.9" customHeight="1" x14ac:dyDescent="0.2">
      <c r="B621" s="125"/>
      <c r="D621" s="126" t="s">
        <v>75</v>
      </c>
      <c r="E621" s="135" t="s">
        <v>8419</v>
      </c>
      <c r="F621" s="135" t="s">
        <v>8420</v>
      </c>
      <c r="I621" s="128"/>
      <c r="J621" s="136">
        <f>BK621</f>
        <v>0</v>
      </c>
      <c r="L621" s="125"/>
      <c r="M621" s="130"/>
      <c r="P621" s="131">
        <f>SUM(P622:P624)</f>
        <v>0</v>
      </c>
      <c r="R621" s="131">
        <f>SUM(R622:R624)</f>
        <v>0</v>
      </c>
      <c r="T621" s="132">
        <f>SUM(T622:T624)</f>
        <v>0</v>
      </c>
      <c r="AR621" s="126" t="s">
        <v>85</v>
      </c>
      <c r="AT621" s="133" t="s">
        <v>75</v>
      </c>
      <c r="AU621" s="133" t="s">
        <v>83</v>
      </c>
      <c r="AY621" s="126" t="s">
        <v>282</v>
      </c>
      <c r="BK621" s="134">
        <f>SUM(BK622:BK624)</f>
        <v>0</v>
      </c>
    </row>
    <row r="622" spans="2:65" s="1" customFormat="1" ht="21.75" customHeight="1" x14ac:dyDescent="0.2">
      <c r="B622" s="32"/>
      <c r="C622" s="137" t="s">
        <v>758</v>
      </c>
      <c r="D622" s="137" t="s">
        <v>284</v>
      </c>
      <c r="E622" s="138" t="s">
        <v>8421</v>
      </c>
      <c r="F622" s="139" t="s">
        <v>8422</v>
      </c>
      <c r="G622" s="140" t="s">
        <v>613</v>
      </c>
      <c r="H622" s="141">
        <v>9</v>
      </c>
      <c r="I622" s="142"/>
      <c r="J622" s="143">
        <f>ROUND(I622*H622,2)</f>
        <v>0</v>
      </c>
      <c r="K622" s="144"/>
      <c r="L622" s="32"/>
      <c r="M622" s="145" t="s">
        <v>1</v>
      </c>
      <c r="N622" s="146" t="s">
        <v>41</v>
      </c>
      <c r="P622" s="147">
        <f>O622*H622</f>
        <v>0</v>
      </c>
      <c r="Q622" s="147">
        <v>0</v>
      </c>
      <c r="R622" s="147">
        <f>Q622*H622</f>
        <v>0</v>
      </c>
      <c r="S622" s="147">
        <v>0</v>
      </c>
      <c r="T622" s="148">
        <f>S622*H622</f>
        <v>0</v>
      </c>
      <c r="AR622" s="149" t="s">
        <v>199</v>
      </c>
      <c r="AT622" s="149" t="s">
        <v>284</v>
      </c>
      <c r="AU622" s="149" t="s">
        <v>85</v>
      </c>
      <c r="AY622" s="17" t="s">
        <v>282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199</v>
      </c>
      <c r="BM622" s="149" t="s">
        <v>8423</v>
      </c>
    </row>
    <row r="623" spans="2:65" s="1" customFormat="1" ht="21.75" customHeight="1" x14ac:dyDescent="0.2">
      <c r="B623" s="32"/>
      <c r="C623" s="137" t="s">
        <v>765</v>
      </c>
      <c r="D623" s="137" t="s">
        <v>284</v>
      </c>
      <c r="E623" s="138" t="s">
        <v>8424</v>
      </c>
      <c r="F623" s="139" t="s">
        <v>8425</v>
      </c>
      <c r="G623" s="140" t="s">
        <v>613</v>
      </c>
      <c r="H623" s="141">
        <v>22</v>
      </c>
      <c r="I623" s="142"/>
      <c r="J623" s="143">
        <f>ROUND(I623*H623,2)</f>
        <v>0</v>
      </c>
      <c r="K623" s="144"/>
      <c r="L623" s="32"/>
      <c r="M623" s="145" t="s">
        <v>1</v>
      </c>
      <c r="N623" s="146" t="s">
        <v>41</v>
      </c>
      <c r="P623" s="147">
        <f>O623*H623</f>
        <v>0</v>
      </c>
      <c r="Q623" s="147">
        <v>0</v>
      </c>
      <c r="R623" s="147">
        <f>Q623*H623</f>
        <v>0</v>
      </c>
      <c r="S623" s="147">
        <v>0</v>
      </c>
      <c r="T623" s="148">
        <f>S623*H623</f>
        <v>0</v>
      </c>
      <c r="AR623" s="149" t="s">
        <v>199</v>
      </c>
      <c r="AT623" s="149" t="s">
        <v>284</v>
      </c>
      <c r="AU623" s="149" t="s">
        <v>85</v>
      </c>
      <c r="AY623" s="17" t="s">
        <v>282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83</v>
      </c>
      <c r="BK623" s="150">
        <f>ROUND(I623*H623,2)</f>
        <v>0</v>
      </c>
      <c r="BL623" s="17" t="s">
        <v>199</v>
      </c>
      <c r="BM623" s="149" t="s">
        <v>8426</v>
      </c>
    </row>
    <row r="624" spans="2:65" s="1" customFormat="1" ht="21.75" customHeight="1" x14ac:dyDescent="0.2">
      <c r="B624" s="32"/>
      <c r="C624" s="137" t="s">
        <v>771</v>
      </c>
      <c r="D624" s="137" t="s">
        <v>284</v>
      </c>
      <c r="E624" s="138" t="s">
        <v>8427</v>
      </c>
      <c r="F624" s="139" t="s">
        <v>8428</v>
      </c>
      <c r="G624" s="140" t="s">
        <v>613</v>
      </c>
      <c r="H624" s="141">
        <v>2</v>
      </c>
      <c r="I624" s="142"/>
      <c r="J624" s="143">
        <f>ROUND(I624*H624,2)</f>
        <v>0</v>
      </c>
      <c r="K624" s="144"/>
      <c r="L624" s="32"/>
      <c r="M624" s="145" t="s">
        <v>1</v>
      </c>
      <c r="N624" s="146" t="s">
        <v>41</v>
      </c>
      <c r="P624" s="147">
        <f>O624*H624</f>
        <v>0</v>
      </c>
      <c r="Q624" s="147">
        <v>0</v>
      </c>
      <c r="R624" s="147">
        <f>Q624*H624</f>
        <v>0</v>
      </c>
      <c r="S624" s="147">
        <v>0</v>
      </c>
      <c r="T624" s="148">
        <f>S624*H624</f>
        <v>0</v>
      </c>
      <c r="AR624" s="149" t="s">
        <v>199</v>
      </c>
      <c r="AT624" s="149" t="s">
        <v>284</v>
      </c>
      <c r="AU624" s="149" t="s">
        <v>85</v>
      </c>
      <c r="AY624" s="17" t="s">
        <v>282</v>
      </c>
      <c r="BE624" s="150">
        <f>IF(N624="základní",J624,0)</f>
        <v>0</v>
      </c>
      <c r="BF624" s="150">
        <f>IF(N624="snížená",J624,0)</f>
        <v>0</v>
      </c>
      <c r="BG624" s="150">
        <f>IF(N624="zákl. přenesená",J624,0)</f>
        <v>0</v>
      </c>
      <c r="BH624" s="150">
        <f>IF(N624="sníž. přenesená",J624,0)</f>
        <v>0</v>
      </c>
      <c r="BI624" s="150">
        <f>IF(N624="nulová",J624,0)</f>
        <v>0</v>
      </c>
      <c r="BJ624" s="17" t="s">
        <v>83</v>
      </c>
      <c r="BK624" s="150">
        <f>ROUND(I624*H624,2)</f>
        <v>0</v>
      </c>
      <c r="BL624" s="17" t="s">
        <v>199</v>
      </c>
      <c r="BM624" s="149" t="s">
        <v>8429</v>
      </c>
    </row>
    <row r="625" spans="2:65" s="11" customFormat="1" ht="22.9" customHeight="1" x14ac:dyDescent="0.2">
      <c r="B625" s="125"/>
      <c r="D625" s="126" t="s">
        <v>75</v>
      </c>
      <c r="E625" s="135" t="s">
        <v>4723</v>
      </c>
      <c r="F625" s="135" t="s">
        <v>4724</v>
      </c>
      <c r="I625" s="128"/>
      <c r="J625" s="136">
        <f>BK625</f>
        <v>0</v>
      </c>
      <c r="L625" s="125"/>
      <c r="M625" s="130"/>
      <c r="P625" s="131">
        <f>SUM(P626:P633)</f>
        <v>0</v>
      </c>
      <c r="R625" s="131">
        <f>SUM(R626:R633)</f>
        <v>0</v>
      </c>
      <c r="T625" s="132">
        <f>SUM(T626:T633)</f>
        <v>0</v>
      </c>
      <c r="AR625" s="126" t="s">
        <v>85</v>
      </c>
      <c r="AT625" s="133" t="s">
        <v>75</v>
      </c>
      <c r="AU625" s="133" t="s">
        <v>83</v>
      </c>
      <c r="AY625" s="126" t="s">
        <v>282</v>
      </c>
      <c r="BK625" s="134">
        <f>SUM(BK626:BK633)</f>
        <v>0</v>
      </c>
    </row>
    <row r="626" spans="2:65" s="1" customFormat="1" ht="24.2" customHeight="1" x14ac:dyDescent="0.2">
      <c r="B626" s="32"/>
      <c r="C626" s="137" t="s">
        <v>775</v>
      </c>
      <c r="D626" s="137" t="s">
        <v>284</v>
      </c>
      <c r="E626" s="138" t="s">
        <v>8430</v>
      </c>
      <c r="F626" s="139" t="s">
        <v>8431</v>
      </c>
      <c r="G626" s="140" t="s">
        <v>2246</v>
      </c>
      <c r="H626" s="141">
        <v>3</v>
      </c>
      <c r="I626" s="142"/>
      <c r="J626" s="143">
        <f t="shared" ref="J626:J633" si="10">ROUND(I626*H626,2)</f>
        <v>0</v>
      </c>
      <c r="K626" s="144"/>
      <c r="L626" s="32"/>
      <c r="M626" s="145" t="s">
        <v>1</v>
      </c>
      <c r="N626" s="146" t="s">
        <v>41</v>
      </c>
      <c r="P626" s="147">
        <f t="shared" ref="P626:P633" si="11">O626*H626</f>
        <v>0</v>
      </c>
      <c r="Q626" s="147">
        <v>0</v>
      </c>
      <c r="R626" s="147">
        <f t="shared" ref="R626:R633" si="12">Q626*H626</f>
        <v>0</v>
      </c>
      <c r="S626" s="147">
        <v>0</v>
      </c>
      <c r="T626" s="148">
        <f t="shared" ref="T626:T633" si="13">S626*H626</f>
        <v>0</v>
      </c>
      <c r="AR626" s="149" t="s">
        <v>199</v>
      </c>
      <c r="AT626" s="149" t="s">
        <v>284</v>
      </c>
      <c r="AU626" s="149" t="s">
        <v>85</v>
      </c>
      <c r="AY626" s="17" t="s">
        <v>282</v>
      </c>
      <c r="BE626" s="150">
        <f t="shared" ref="BE626:BE633" si="14">IF(N626="základní",J626,0)</f>
        <v>0</v>
      </c>
      <c r="BF626" s="150">
        <f t="shared" ref="BF626:BF633" si="15">IF(N626="snížená",J626,0)</f>
        <v>0</v>
      </c>
      <c r="BG626" s="150">
        <f t="shared" ref="BG626:BG633" si="16">IF(N626="zákl. přenesená",J626,0)</f>
        <v>0</v>
      </c>
      <c r="BH626" s="150">
        <f t="shared" ref="BH626:BH633" si="17">IF(N626="sníž. přenesená",J626,0)</f>
        <v>0</v>
      </c>
      <c r="BI626" s="150">
        <f t="shared" ref="BI626:BI633" si="18">IF(N626="nulová",J626,0)</f>
        <v>0</v>
      </c>
      <c r="BJ626" s="17" t="s">
        <v>83</v>
      </c>
      <c r="BK626" s="150">
        <f t="shared" ref="BK626:BK633" si="19">ROUND(I626*H626,2)</f>
        <v>0</v>
      </c>
      <c r="BL626" s="17" t="s">
        <v>199</v>
      </c>
      <c r="BM626" s="149" t="s">
        <v>8432</v>
      </c>
    </row>
    <row r="627" spans="2:65" s="1" customFormat="1" ht="24.2" customHeight="1" x14ac:dyDescent="0.2">
      <c r="B627" s="32"/>
      <c r="C627" s="137" t="s">
        <v>778</v>
      </c>
      <c r="D627" s="137" t="s">
        <v>284</v>
      </c>
      <c r="E627" s="138" t="s">
        <v>8433</v>
      </c>
      <c r="F627" s="139" t="s">
        <v>8434</v>
      </c>
      <c r="G627" s="140" t="s">
        <v>2246</v>
      </c>
      <c r="H627" s="141">
        <v>94</v>
      </c>
      <c r="I627" s="142"/>
      <c r="J627" s="143">
        <f t="shared" si="10"/>
        <v>0</v>
      </c>
      <c r="K627" s="144"/>
      <c r="L627" s="32"/>
      <c r="M627" s="145" t="s">
        <v>1</v>
      </c>
      <c r="N627" s="146" t="s">
        <v>41</v>
      </c>
      <c r="P627" s="147">
        <f t="shared" si="11"/>
        <v>0</v>
      </c>
      <c r="Q627" s="147">
        <v>0</v>
      </c>
      <c r="R627" s="147">
        <f t="shared" si="12"/>
        <v>0</v>
      </c>
      <c r="S627" s="147">
        <v>0</v>
      </c>
      <c r="T627" s="148">
        <f t="shared" si="13"/>
        <v>0</v>
      </c>
      <c r="AR627" s="149" t="s">
        <v>199</v>
      </c>
      <c r="AT627" s="149" t="s">
        <v>284</v>
      </c>
      <c r="AU627" s="149" t="s">
        <v>85</v>
      </c>
      <c r="AY627" s="17" t="s">
        <v>282</v>
      </c>
      <c r="BE627" s="150">
        <f t="shared" si="14"/>
        <v>0</v>
      </c>
      <c r="BF627" s="150">
        <f t="shared" si="15"/>
        <v>0</v>
      </c>
      <c r="BG627" s="150">
        <f t="shared" si="16"/>
        <v>0</v>
      </c>
      <c r="BH627" s="150">
        <f t="shared" si="17"/>
        <v>0</v>
      </c>
      <c r="BI627" s="150">
        <f t="shared" si="18"/>
        <v>0</v>
      </c>
      <c r="BJ627" s="17" t="s">
        <v>83</v>
      </c>
      <c r="BK627" s="150">
        <f t="shared" si="19"/>
        <v>0</v>
      </c>
      <c r="BL627" s="17" t="s">
        <v>199</v>
      </c>
      <c r="BM627" s="149" t="s">
        <v>8435</v>
      </c>
    </row>
    <row r="628" spans="2:65" s="1" customFormat="1" ht="24.2" customHeight="1" x14ac:dyDescent="0.2">
      <c r="B628" s="32"/>
      <c r="C628" s="137" t="s">
        <v>784</v>
      </c>
      <c r="D628" s="137" t="s">
        <v>284</v>
      </c>
      <c r="E628" s="138" t="s">
        <v>8436</v>
      </c>
      <c r="F628" s="139" t="s">
        <v>8437</v>
      </c>
      <c r="G628" s="140" t="s">
        <v>2246</v>
      </c>
      <c r="H628" s="141">
        <v>40</v>
      </c>
      <c r="I628" s="142"/>
      <c r="J628" s="143">
        <f t="shared" si="10"/>
        <v>0</v>
      </c>
      <c r="K628" s="144"/>
      <c r="L628" s="32"/>
      <c r="M628" s="145" t="s">
        <v>1</v>
      </c>
      <c r="N628" s="146" t="s">
        <v>41</v>
      </c>
      <c r="P628" s="147">
        <f t="shared" si="11"/>
        <v>0</v>
      </c>
      <c r="Q628" s="147">
        <v>0</v>
      </c>
      <c r="R628" s="147">
        <f t="shared" si="12"/>
        <v>0</v>
      </c>
      <c r="S628" s="147">
        <v>0</v>
      </c>
      <c r="T628" s="148">
        <f t="shared" si="13"/>
        <v>0</v>
      </c>
      <c r="AR628" s="149" t="s">
        <v>199</v>
      </c>
      <c r="AT628" s="149" t="s">
        <v>284</v>
      </c>
      <c r="AU628" s="149" t="s">
        <v>85</v>
      </c>
      <c r="AY628" s="17" t="s">
        <v>282</v>
      </c>
      <c r="BE628" s="150">
        <f t="shared" si="14"/>
        <v>0</v>
      </c>
      <c r="BF628" s="150">
        <f t="shared" si="15"/>
        <v>0</v>
      </c>
      <c r="BG628" s="150">
        <f t="shared" si="16"/>
        <v>0</v>
      </c>
      <c r="BH628" s="150">
        <f t="shared" si="17"/>
        <v>0</v>
      </c>
      <c r="BI628" s="150">
        <f t="shared" si="18"/>
        <v>0</v>
      </c>
      <c r="BJ628" s="17" t="s">
        <v>83</v>
      </c>
      <c r="BK628" s="150">
        <f t="shared" si="19"/>
        <v>0</v>
      </c>
      <c r="BL628" s="17" t="s">
        <v>199</v>
      </c>
      <c r="BM628" s="149" t="s">
        <v>8438</v>
      </c>
    </row>
    <row r="629" spans="2:65" s="1" customFormat="1" ht="24.2" customHeight="1" x14ac:dyDescent="0.2">
      <c r="B629" s="32"/>
      <c r="C629" s="137" t="s">
        <v>789</v>
      </c>
      <c r="D629" s="137" t="s">
        <v>284</v>
      </c>
      <c r="E629" s="138" t="s">
        <v>8439</v>
      </c>
      <c r="F629" s="139" t="s">
        <v>8440</v>
      </c>
      <c r="G629" s="140" t="s">
        <v>2246</v>
      </c>
      <c r="H629" s="141">
        <v>60</v>
      </c>
      <c r="I629" s="142"/>
      <c r="J629" s="143">
        <f t="shared" si="10"/>
        <v>0</v>
      </c>
      <c r="K629" s="144"/>
      <c r="L629" s="32"/>
      <c r="M629" s="145" t="s">
        <v>1</v>
      </c>
      <c r="N629" s="146" t="s">
        <v>41</v>
      </c>
      <c r="P629" s="147">
        <f t="shared" si="11"/>
        <v>0</v>
      </c>
      <c r="Q629" s="147">
        <v>0</v>
      </c>
      <c r="R629" s="147">
        <f t="shared" si="12"/>
        <v>0</v>
      </c>
      <c r="S629" s="147">
        <v>0</v>
      </c>
      <c r="T629" s="148">
        <f t="shared" si="13"/>
        <v>0</v>
      </c>
      <c r="AR629" s="149" t="s">
        <v>199</v>
      </c>
      <c r="AT629" s="149" t="s">
        <v>284</v>
      </c>
      <c r="AU629" s="149" t="s">
        <v>85</v>
      </c>
      <c r="AY629" s="17" t="s">
        <v>282</v>
      </c>
      <c r="BE629" s="150">
        <f t="shared" si="14"/>
        <v>0</v>
      </c>
      <c r="BF629" s="150">
        <f t="shared" si="15"/>
        <v>0</v>
      </c>
      <c r="BG629" s="150">
        <f t="shared" si="16"/>
        <v>0</v>
      </c>
      <c r="BH629" s="150">
        <f t="shared" si="17"/>
        <v>0</v>
      </c>
      <c r="BI629" s="150">
        <f t="shared" si="18"/>
        <v>0</v>
      </c>
      <c r="BJ629" s="17" t="s">
        <v>83</v>
      </c>
      <c r="BK629" s="150">
        <f t="shared" si="19"/>
        <v>0</v>
      </c>
      <c r="BL629" s="17" t="s">
        <v>199</v>
      </c>
      <c r="BM629" s="149" t="s">
        <v>8441</v>
      </c>
    </row>
    <row r="630" spans="2:65" s="1" customFormat="1" ht="21.75" customHeight="1" x14ac:dyDescent="0.2">
      <c r="B630" s="32"/>
      <c r="C630" s="137" t="s">
        <v>795</v>
      </c>
      <c r="D630" s="137" t="s">
        <v>284</v>
      </c>
      <c r="E630" s="138" t="s">
        <v>8442</v>
      </c>
      <c r="F630" s="139" t="s">
        <v>8443</v>
      </c>
      <c r="G630" s="140" t="s">
        <v>471</v>
      </c>
      <c r="H630" s="141">
        <v>450</v>
      </c>
      <c r="I630" s="142"/>
      <c r="J630" s="143">
        <f t="shared" si="10"/>
        <v>0</v>
      </c>
      <c r="K630" s="144"/>
      <c r="L630" s="32"/>
      <c r="M630" s="145" t="s">
        <v>1</v>
      </c>
      <c r="N630" s="146" t="s">
        <v>41</v>
      </c>
      <c r="P630" s="147">
        <f t="shared" si="11"/>
        <v>0</v>
      </c>
      <c r="Q630" s="147">
        <v>0</v>
      </c>
      <c r="R630" s="147">
        <f t="shared" si="12"/>
        <v>0</v>
      </c>
      <c r="S630" s="147">
        <v>0</v>
      </c>
      <c r="T630" s="148">
        <f t="shared" si="13"/>
        <v>0</v>
      </c>
      <c r="AR630" s="149" t="s">
        <v>199</v>
      </c>
      <c r="AT630" s="149" t="s">
        <v>284</v>
      </c>
      <c r="AU630" s="149" t="s">
        <v>85</v>
      </c>
      <c r="AY630" s="17" t="s">
        <v>282</v>
      </c>
      <c r="BE630" s="150">
        <f t="shared" si="14"/>
        <v>0</v>
      </c>
      <c r="BF630" s="150">
        <f t="shared" si="15"/>
        <v>0</v>
      </c>
      <c r="BG630" s="150">
        <f t="shared" si="16"/>
        <v>0</v>
      </c>
      <c r="BH630" s="150">
        <f t="shared" si="17"/>
        <v>0</v>
      </c>
      <c r="BI630" s="150">
        <f t="shared" si="18"/>
        <v>0</v>
      </c>
      <c r="BJ630" s="17" t="s">
        <v>83</v>
      </c>
      <c r="BK630" s="150">
        <f t="shared" si="19"/>
        <v>0</v>
      </c>
      <c r="BL630" s="17" t="s">
        <v>199</v>
      </c>
      <c r="BM630" s="149" t="s">
        <v>8444</v>
      </c>
    </row>
    <row r="631" spans="2:65" s="1" customFormat="1" ht="24.2" customHeight="1" x14ac:dyDescent="0.2">
      <c r="B631" s="32"/>
      <c r="C631" s="137" t="s">
        <v>802</v>
      </c>
      <c r="D631" s="137" t="s">
        <v>284</v>
      </c>
      <c r="E631" s="138" t="s">
        <v>8445</v>
      </c>
      <c r="F631" s="139" t="s">
        <v>8446</v>
      </c>
      <c r="G631" s="140" t="s">
        <v>471</v>
      </c>
      <c r="H631" s="141">
        <v>105</v>
      </c>
      <c r="I631" s="142"/>
      <c r="J631" s="143">
        <f t="shared" si="10"/>
        <v>0</v>
      </c>
      <c r="K631" s="144"/>
      <c r="L631" s="32"/>
      <c r="M631" s="145" t="s">
        <v>1</v>
      </c>
      <c r="N631" s="146" t="s">
        <v>41</v>
      </c>
      <c r="P631" s="147">
        <f t="shared" si="11"/>
        <v>0</v>
      </c>
      <c r="Q631" s="147">
        <v>0</v>
      </c>
      <c r="R631" s="147">
        <f t="shared" si="12"/>
        <v>0</v>
      </c>
      <c r="S631" s="147">
        <v>0</v>
      </c>
      <c r="T631" s="148">
        <f t="shared" si="13"/>
        <v>0</v>
      </c>
      <c r="AR631" s="149" t="s">
        <v>199</v>
      </c>
      <c r="AT631" s="149" t="s">
        <v>284</v>
      </c>
      <c r="AU631" s="149" t="s">
        <v>85</v>
      </c>
      <c r="AY631" s="17" t="s">
        <v>282</v>
      </c>
      <c r="BE631" s="150">
        <f t="shared" si="14"/>
        <v>0</v>
      </c>
      <c r="BF631" s="150">
        <f t="shared" si="15"/>
        <v>0</v>
      </c>
      <c r="BG631" s="150">
        <f t="shared" si="16"/>
        <v>0</v>
      </c>
      <c r="BH631" s="150">
        <f t="shared" si="17"/>
        <v>0</v>
      </c>
      <c r="BI631" s="150">
        <f t="shared" si="18"/>
        <v>0</v>
      </c>
      <c r="BJ631" s="17" t="s">
        <v>83</v>
      </c>
      <c r="BK631" s="150">
        <f t="shared" si="19"/>
        <v>0</v>
      </c>
      <c r="BL631" s="17" t="s">
        <v>199</v>
      </c>
      <c r="BM631" s="149" t="s">
        <v>8447</v>
      </c>
    </row>
    <row r="632" spans="2:65" s="1" customFormat="1" ht="24.2" customHeight="1" x14ac:dyDescent="0.2">
      <c r="B632" s="32"/>
      <c r="C632" s="137" t="s">
        <v>809</v>
      </c>
      <c r="D632" s="137" t="s">
        <v>284</v>
      </c>
      <c r="E632" s="138" t="s">
        <v>8448</v>
      </c>
      <c r="F632" s="139" t="s">
        <v>8449</v>
      </c>
      <c r="G632" s="140" t="s">
        <v>471</v>
      </c>
      <c r="H632" s="141">
        <v>75</v>
      </c>
      <c r="I632" s="142"/>
      <c r="J632" s="143">
        <f t="shared" si="10"/>
        <v>0</v>
      </c>
      <c r="K632" s="144"/>
      <c r="L632" s="32"/>
      <c r="M632" s="145" t="s">
        <v>1</v>
      </c>
      <c r="N632" s="146" t="s">
        <v>41</v>
      </c>
      <c r="P632" s="147">
        <f t="shared" si="11"/>
        <v>0</v>
      </c>
      <c r="Q632" s="147">
        <v>0</v>
      </c>
      <c r="R632" s="147">
        <f t="shared" si="12"/>
        <v>0</v>
      </c>
      <c r="S632" s="147">
        <v>0</v>
      </c>
      <c r="T632" s="148">
        <f t="shared" si="13"/>
        <v>0</v>
      </c>
      <c r="AR632" s="149" t="s">
        <v>199</v>
      </c>
      <c r="AT632" s="149" t="s">
        <v>284</v>
      </c>
      <c r="AU632" s="149" t="s">
        <v>85</v>
      </c>
      <c r="AY632" s="17" t="s">
        <v>282</v>
      </c>
      <c r="BE632" s="150">
        <f t="shared" si="14"/>
        <v>0</v>
      </c>
      <c r="BF632" s="150">
        <f t="shared" si="15"/>
        <v>0</v>
      </c>
      <c r="BG632" s="150">
        <f t="shared" si="16"/>
        <v>0</v>
      </c>
      <c r="BH632" s="150">
        <f t="shared" si="17"/>
        <v>0</v>
      </c>
      <c r="BI632" s="150">
        <f t="shared" si="18"/>
        <v>0</v>
      </c>
      <c r="BJ632" s="17" t="s">
        <v>83</v>
      </c>
      <c r="BK632" s="150">
        <f t="shared" si="19"/>
        <v>0</v>
      </c>
      <c r="BL632" s="17" t="s">
        <v>199</v>
      </c>
      <c r="BM632" s="149" t="s">
        <v>8450</v>
      </c>
    </row>
    <row r="633" spans="2:65" s="1" customFormat="1" ht="16.5" customHeight="1" x14ac:dyDescent="0.2">
      <c r="B633" s="32"/>
      <c r="C633" s="137" t="s">
        <v>813</v>
      </c>
      <c r="D633" s="137" t="s">
        <v>284</v>
      </c>
      <c r="E633" s="138" t="s">
        <v>8451</v>
      </c>
      <c r="F633" s="139" t="s">
        <v>8452</v>
      </c>
      <c r="G633" s="140" t="s">
        <v>2246</v>
      </c>
      <c r="H633" s="141">
        <v>3</v>
      </c>
      <c r="I633" s="142"/>
      <c r="J633" s="143">
        <f t="shared" si="10"/>
        <v>0</v>
      </c>
      <c r="K633" s="144"/>
      <c r="L633" s="32"/>
      <c r="M633" s="145" t="s">
        <v>1</v>
      </c>
      <c r="N633" s="146" t="s">
        <v>41</v>
      </c>
      <c r="P633" s="147">
        <f t="shared" si="11"/>
        <v>0</v>
      </c>
      <c r="Q633" s="147">
        <v>0</v>
      </c>
      <c r="R633" s="147">
        <f t="shared" si="12"/>
        <v>0</v>
      </c>
      <c r="S633" s="147">
        <v>0</v>
      </c>
      <c r="T633" s="148">
        <f t="shared" si="13"/>
        <v>0</v>
      </c>
      <c r="AR633" s="149" t="s">
        <v>199</v>
      </c>
      <c r="AT633" s="149" t="s">
        <v>284</v>
      </c>
      <c r="AU633" s="149" t="s">
        <v>85</v>
      </c>
      <c r="AY633" s="17" t="s">
        <v>282</v>
      </c>
      <c r="BE633" s="150">
        <f t="shared" si="14"/>
        <v>0</v>
      </c>
      <c r="BF633" s="150">
        <f t="shared" si="15"/>
        <v>0</v>
      </c>
      <c r="BG633" s="150">
        <f t="shared" si="16"/>
        <v>0</v>
      </c>
      <c r="BH633" s="150">
        <f t="shared" si="17"/>
        <v>0</v>
      </c>
      <c r="BI633" s="150">
        <f t="shared" si="18"/>
        <v>0</v>
      </c>
      <c r="BJ633" s="17" t="s">
        <v>83</v>
      </c>
      <c r="BK633" s="150">
        <f t="shared" si="19"/>
        <v>0</v>
      </c>
      <c r="BL633" s="17" t="s">
        <v>199</v>
      </c>
      <c r="BM633" s="149" t="s">
        <v>8453</v>
      </c>
    </row>
    <row r="634" spans="2:65" s="11" customFormat="1" ht="22.9" customHeight="1" x14ac:dyDescent="0.2">
      <c r="B634" s="125"/>
      <c r="D634" s="126" t="s">
        <v>75</v>
      </c>
      <c r="E634" s="135" t="s">
        <v>8454</v>
      </c>
      <c r="F634" s="135" t="s">
        <v>8455</v>
      </c>
      <c r="I634" s="128"/>
      <c r="J634" s="136">
        <f>BK634</f>
        <v>0</v>
      </c>
      <c r="L634" s="125"/>
      <c r="M634" s="130"/>
      <c r="P634" s="131">
        <f>SUM(P635:P636)</f>
        <v>0</v>
      </c>
      <c r="R634" s="131">
        <f>SUM(R635:R636)</f>
        <v>0</v>
      </c>
      <c r="T634" s="132">
        <f>SUM(T635:T636)</f>
        <v>0</v>
      </c>
      <c r="AR634" s="126" t="s">
        <v>85</v>
      </c>
      <c r="AT634" s="133" t="s">
        <v>75</v>
      </c>
      <c r="AU634" s="133" t="s">
        <v>83</v>
      </c>
      <c r="AY634" s="126" t="s">
        <v>282</v>
      </c>
      <c r="BK634" s="134">
        <f>SUM(BK635:BK636)</f>
        <v>0</v>
      </c>
    </row>
    <row r="635" spans="2:65" s="1" customFormat="1" ht="24.2" customHeight="1" x14ac:dyDescent="0.2">
      <c r="B635" s="32"/>
      <c r="C635" s="137" t="s">
        <v>817</v>
      </c>
      <c r="D635" s="137" t="s">
        <v>284</v>
      </c>
      <c r="E635" s="138" t="s">
        <v>8456</v>
      </c>
      <c r="F635" s="139" t="s">
        <v>8457</v>
      </c>
      <c r="G635" s="140" t="s">
        <v>2246</v>
      </c>
      <c r="H635" s="141">
        <v>2</v>
      </c>
      <c r="I635" s="142"/>
      <c r="J635" s="143">
        <f>ROUND(I635*H635,2)</f>
        <v>0</v>
      </c>
      <c r="K635" s="144"/>
      <c r="L635" s="32"/>
      <c r="M635" s="145" t="s">
        <v>1</v>
      </c>
      <c r="N635" s="146" t="s">
        <v>41</v>
      </c>
      <c r="P635" s="147">
        <f>O635*H635</f>
        <v>0</v>
      </c>
      <c r="Q635" s="147">
        <v>0</v>
      </c>
      <c r="R635" s="147">
        <f>Q635*H635</f>
        <v>0</v>
      </c>
      <c r="S635" s="147">
        <v>0</v>
      </c>
      <c r="T635" s="148">
        <f>S635*H635</f>
        <v>0</v>
      </c>
      <c r="AR635" s="149" t="s">
        <v>199</v>
      </c>
      <c r="AT635" s="149" t="s">
        <v>284</v>
      </c>
      <c r="AU635" s="149" t="s">
        <v>85</v>
      </c>
      <c r="AY635" s="17" t="s">
        <v>282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83</v>
      </c>
      <c r="BK635" s="150">
        <f>ROUND(I635*H635,2)</f>
        <v>0</v>
      </c>
      <c r="BL635" s="17" t="s">
        <v>199</v>
      </c>
      <c r="BM635" s="149" t="s">
        <v>8458</v>
      </c>
    </row>
    <row r="636" spans="2:65" s="1" customFormat="1" ht="24.2" customHeight="1" x14ac:dyDescent="0.2">
      <c r="B636" s="32"/>
      <c r="C636" s="137" t="s">
        <v>821</v>
      </c>
      <c r="D636" s="137" t="s">
        <v>284</v>
      </c>
      <c r="E636" s="138" t="s">
        <v>8459</v>
      </c>
      <c r="F636" s="139" t="s">
        <v>8446</v>
      </c>
      <c r="G636" s="140" t="s">
        <v>471</v>
      </c>
      <c r="H636" s="141">
        <v>150</v>
      </c>
      <c r="I636" s="142"/>
      <c r="J636" s="143">
        <f>ROUND(I636*H636,2)</f>
        <v>0</v>
      </c>
      <c r="K636" s="144"/>
      <c r="L636" s="32"/>
      <c r="M636" s="145" t="s">
        <v>1</v>
      </c>
      <c r="N636" s="146" t="s">
        <v>41</v>
      </c>
      <c r="P636" s="147">
        <f>O636*H636</f>
        <v>0</v>
      </c>
      <c r="Q636" s="147">
        <v>0</v>
      </c>
      <c r="R636" s="147">
        <f>Q636*H636</f>
        <v>0</v>
      </c>
      <c r="S636" s="147">
        <v>0</v>
      </c>
      <c r="T636" s="148">
        <f>S636*H636</f>
        <v>0</v>
      </c>
      <c r="AR636" s="149" t="s">
        <v>199</v>
      </c>
      <c r="AT636" s="149" t="s">
        <v>284</v>
      </c>
      <c r="AU636" s="149" t="s">
        <v>85</v>
      </c>
      <c r="AY636" s="17" t="s">
        <v>282</v>
      </c>
      <c r="BE636" s="150">
        <f>IF(N636="základní",J636,0)</f>
        <v>0</v>
      </c>
      <c r="BF636" s="150">
        <f>IF(N636="snížená",J636,0)</f>
        <v>0</v>
      </c>
      <c r="BG636" s="150">
        <f>IF(N636="zákl. přenesená",J636,0)</f>
        <v>0</v>
      </c>
      <c r="BH636" s="150">
        <f>IF(N636="sníž. přenesená",J636,0)</f>
        <v>0</v>
      </c>
      <c r="BI636" s="150">
        <f>IF(N636="nulová",J636,0)</f>
        <v>0</v>
      </c>
      <c r="BJ636" s="17" t="s">
        <v>83</v>
      </c>
      <c r="BK636" s="150">
        <f>ROUND(I636*H636,2)</f>
        <v>0</v>
      </c>
      <c r="BL636" s="17" t="s">
        <v>199</v>
      </c>
      <c r="BM636" s="149" t="s">
        <v>8460</v>
      </c>
    </row>
    <row r="637" spans="2:65" s="11" customFormat="1" ht="22.9" customHeight="1" x14ac:dyDescent="0.2">
      <c r="B637" s="125"/>
      <c r="D637" s="126" t="s">
        <v>75</v>
      </c>
      <c r="E637" s="135" t="s">
        <v>8461</v>
      </c>
      <c r="F637" s="135" t="s">
        <v>3800</v>
      </c>
      <c r="I637" s="128"/>
      <c r="J637" s="136">
        <f>BK637</f>
        <v>0</v>
      </c>
      <c r="L637" s="125"/>
      <c r="M637" s="130"/>
      <c r="P637" s="131">
        <f>SUM(P638:P639)</f>
        <v>0</v>
      </c>
      <c r="R637" s="131">
        <f>SUM(R638:R639)</f>
        <v>0</v>
      </c>
      <c r="T637" s="132">
        <f>SUM(T638:T639)</f>
        <v>0</v>
      </c>
      <c r="AR637" s="126" t="s">
        <v>85</v>
      </c>
      <c r="AT637" s="133" t="s">
        <v>75</v>
      </c>
      <c r="AU637" s="133" t="s">
        <v>83</v>
      </c>
      <c r="AY637" s="126" t="s">
        <v>282</v>
      </c>
      <c r="BK637" s="134">
        <f>SUM(BK638:BK639)</f>
        <v>0</v>
      </c>
    </row>
    <row r="638" spans="2:65" s="1" customFormat="1" ht="24.2" customHeight="1" x14ac:dyDescent="0.2">
      <c r="B638" s="32"/>
      <c r="C638" s="137" t="s">
        <v>826</v>
      </c>
      <c r="D638" s="137" t="s">
        <v>284</v>
      </c>
      <c r="E638" s="138" t="s">
        <v>8462</v>
      </c>
      <c r="F638" s="139" t="s">
        <v>8463</v>
      </c>
      <c r="G638" s="140" t="s">
        <v>2246</v>
      </c>
      <c r="H638" s="141">
        <v>3</v>
      </c>
      <c r="I638" s="142"/>
      <c r="J638" s="143">
        <f>ROUND(I638*H638,2)</f>
        <v>0</v>
      </c>
      <c r="K638" s="144"/>
      <c r="L638" s="32"/>
      <c r="M638" s="145" t="s">
        <v>1</v>
      </c>
      <c r="N638" s="146" t="s">
        <v>41</v>
      </c>
      <c r="P638" s="147">
        <f>O638*H638</f>
        <v>0</v>
      </c>
      <c r="Q638" s="147">
        <v>0</v>
      </c>
      <c r="R638" s="147">
        <f>Q638*H638</f>
        <v>0</v>
      </c>
      <c r="S638" s="147">
        <v>0</v>
      </c>
      <c r="T638" s="148">
        <f>S638*H638</f>
        <v>0</v>
      </c>
      <c r="AR638" s="149" t="s">
        <v>199</v>
      </c>
      <c r="AT638" s="149" t="s">
        <v>284</v>
      </c>
      <c r="AU638" s="149" t="s">
        <v>85</v>
      </c>
      <c r="AY638" s="17" t="s">
        <v>282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83</v>
      </c>
      <c r="BK638" s="150">
        <f>ROUND(I638*H638,2)</f>
        <v>0</v>
      </c>
      <c r="BL638" s="17" t="s">
        <v>199</v>
      </c>
      <c r="BM638" s="149" t="s">
        <v>8464</v>
      </c>
    </row>
    <row r="639" spans="2:65" s="1" customFormat="1" ht="24.2" customHeight="1" x14ac:dyDescent="0.2">
      <c r="B639" s="32"/>
      <c r="C639" s="137" t="s">
        <v>831</v>
      </c>
      <c r="D639" s="137" t="s">
        <v>284</v>
      </c>
      <c r="E639" s="138" t="s">
        <v>8465</v>
      </c>
      <c r="F639" s="139" t="s">
        <v>8446</v>
      </c>
      <c r="G639" s="140" t="s">
        <v>471</v>
      </c>
      <c r="H639" s="141">
        <v>35</v>
      </c>
      <c r="I639" s="142"/>
      <c r="J639" s="143">
        <f>ROUND(I639*H639,2)</f>
        <v>0</v>
      </c>
      <c r="K639" s="144"/>
      <c r="L639" s="32"/>
      <c r="M639" s="145" t="s">
        <v>1</v>
      </c>
      <c r="N639" s="146" t="s">
        <v>41</v>
      </c>
      <c r="P639" s="147">
        <f>O639*H639</f>
        <v>0</v>
      </c>
      <c r="Q639" s="147">
        <v>0</v>
      </c>
      <c r="R639" s="147">
        <f>Q639*H639</f>
        <v>0</v>
      </c>
      <c r="S639" s="147">
        <v>0</v>
      </c>
      <c r="T639" s="148">
        <f>S639*H639</f>
        <v>0</v>
      </c>
      <c r="AR639" s="149" t="s">
        <v>199</v>
      </c>
      <c r="AT639" s="149" t="s">
        <v>284</v>
      </c>
      <c r="AU639" s="149" t="s">
        <v>85</v>
      </c>
      <c r="AY639" s="17" t="s">
        <v>282</v>
      </c>
      <c r="BE639" s="150">
        <f>IF(N639="základní",J639,0)</f>
        <v>0</v>
      </c>
      <c r="BF639" s="150">
        <f>IF(N639="snížená",J639,0)</f>
        <v>0</v>
      </c>
      <c r="BG639" s="150">
        <f>IF(N639="zákl. přenesená",J639,0)</f>
        <v>0</v>
      </c>
      <c r="BH639" s="150">
        <f>IF(N639="sníž. přenesená",J639,0)</f>
        <v>0</v>
      </c>
      <c r="BI639" s="150">
        <f>IF(N639="nulová",J639,0)</f>
        <v>0</v>
      </c>
      <c r="BJ639" s="17" t="s">
        <v>83</v>
      </c>
      <c r="BK639" s="150">
        <f>ROUND(I639*H639,2)</f>
        <v>0</v>
      </c>
      <c r="BL639" s="17" t="s">
        <v>199</v>
      </c>
      <c r="BM639" s="149" t="s">
        <v>8466</v>
      </c>
    </row>
    <row r="640" spans="2:65" s="11" customFormat="1" ht="22.9" customHeight="1" x14ac:dyDescent="0.2">
      <c r="B640" s="125"/>
      <c r="D640" s="126" t="s">
        <v>75</v>
      </c>
      <c r="E640" s="135" t="s">
        <v>1849</v>
      </c>
      <c r="F640" s="135" t="s">
        <v>1850</v>
      </c>
      <c r="I640" s="128"/>
      <c r="J640" s="136">
        <f>BK640</f>
        <v>0</v>
      </c>
      <c r="L640" s="125"/>
      <c r="M640" s="130"/>
      <c r="P640" s="131">
        <f>SUM(P641:P683)</f>
        <v>0</v>
      </c>
      <c r="R640" s="131">
        <f>SUM(R641:R683)</f>
        <v>0</v>
      </c>
      <c r="T640" s="132">
        <f>SUM(T641:T683)</f>
        <v>36.886008939999996</v>
      </c>
      <c r="AR640" s="126" t="s">
        <v>85</v>
      </c>
      <c r="AT640" s="133" t="s">
        <v>75</v>
      </c>
      <c r="AU640" s="133" t="s">
        <v>83</v>
      </c>
      <c r="AY640" s="126" t="s">
        <v>282</v>
      </c>
      <c r="BK640" s="134">
        <f>SUM(BK641:BK683)</f>
        <v>0</v>
      </c>
    </row>
    <row r="641" spans="2:65" s="1" customFormat="1" ht="16.5" customHeight="1" x14ac:dyDescent="0.2">
      <c r="B641" s="32"/>
      <c r="C641" s="137" t="s">
        <v>836</v>
      </c>
      <c r="D641" s="137" t="s">
        <v>284</v>
      </c>
      <c r="E641" s="138" t="s">
        <v>8467</v>
      </c>
      <c r="F641" s="139" t="s">
        <v>8468</v>
      </c>
      <c r="G641" s="140" t="s">
        <v>287</v>
      </c>
      <c r="H641" s="141">
        <v>499.99900000000002</v>
      </c>
      <c r="I641" s="142"/>
      <c r="J641" s="143">
        <f>ROUND(I641*H641,2)</f>
        <v>0</v>
      </c>
      <c r="K641" s="144"/>
      <c r="L641" s="32"/>
      <c r="M641" s="145" t="s">
        <v>1</v>
      </c>
      <c r="N641" s="146" t="s">
        <v>41</v>
      </c>
      <c r="P641" s="147">
        <f>O641*H641</f>
        <v>0</v>
      </c>
      <c r="Q641" s="147">
        <v>0</v>
      </c>
      <c r="R641" s="147">
        <f>Q641*H641</f>
        <v>0</v>
      </c>
      <c r="S641" s="147">
        <v>2.1999999999999999E-2</v>
      </c>
      <c r="T641" s="148">
        <f>S641*H641</f>
        <v>10.999978</v>
      </c>
      <c r="AR641" s="149" t="s">
        <v>199</v>
      </c>
      <c r="AT641" s="149" t="s">
        <v>284</v>
      </c>
      <c r="AU641" s="149" t="s">
        <v>85</v>
      </c>
      <c r="AY641" s="17" t="s">
        <v>282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83</v>
      </c>
      <c r="BK641" s="150">
        <f>ROUND(I641*H641,2)</f>
        <v>0</v>
      </c>
      <c r="BL641" s="17" t="s">
        <v>199</v>
      </c>
      <c r="BM641" s="149" t="s">
        <v>8469</v>
      </c>
    </row>
    <row r="642" spans="2:65" s="15" customFormat="1" x14ac:dyDescent="0.2">
      <c r="B642" s="173"/>
      <c r="D642" s="152" t="s">
        <v>290</v>
      </c>
      <c r="E642" s="174" t="s">
        <v>1</v>
      </c>
      <c r="F642" s="175" t="s">
        <v>8470</v>
      </c>
      <c r="H642" s="174" t="s">
        <v>1</v>
      </c>
      <c r="I642" s="176"/>
      <c r="L642" s="173"/>
      <c r="M642" s="177"/>
      <c r="T642" s="178"/>
      <c r="AT642" s="174" t="s">
        <v>290</v>
      </c>
      <c r="AU642" s="174" t="s">
        <v>85</v>
      </c>
      <c r="AV642" s="15" t="s">
        <v>83</v>
      </c>
      <c r="AW642" s="15" t="s">
        <v>32</v>
      </c>
      <c r="AX642" s="15" t="s">
        <v>76</v>
      </c>
      <c r="AY642" s="174" t="s">
        <v>282</v>
      </c>
    </row>
    <row r="643" spans="2:65" s="15" customFormat="1" x14ac:dyDescent="0.2">
      <c r="B643" s="173"/>
      <c r="D643" s="152" t="s">
        <v>290</v>
      </c>
      <c r="E643" s="174" t="s">
        <v>1</v>
      </c>
      <c r="F643" s="175" t="s">
        <v>8471</v>
      </c>
      <c r="H643" s="174" t="s">
        <v>1</v>
      </c>
      <c r="I643" s="176"/>
      <c r="L643" s="173"/>
      <c r="M643" s="177"/>
      <c r="T643" s="178"/>
      <c r="AT643" s="174" t="s">
        <v>290</v>
      </c>
      <c r="AU643" s="174" t="s">
        <v>85</v>
      </c>
      <c r="AV643" s="15" t="s">
        <v>83</v>
      </c>
      <c r="AW643" s="15" t="s">
        <v>32</v>
      </c>
      <c r="AX643" s="15" t="s">
        <v>76</v>
      </c>
      <c r="AY643" s="174" t="s">
        <v>282</v>
      </c>
    </row>
    <row r="644" spans="2:65" s="12" customFormat="1" x14ac:dyDescent="0.2">
      <c r="B644" s="151"/>
      <c r="D644" s="152" t="s">
        <v>290</v>
      </c>
      <c r="E644" s="153" t="s">
        <v>1</v>
      </c>
      <c r="F644" s="154" t="s">
        <v>8472</v>
      </c>
      <c r="H644" s="155">
        <v>243.48099999999999</v>
      </c>
      <c r="I644" s="156"/>
      <c r="L644" s="151"/>
      <c r="M644" s="157"/>
      <c r="T644" s="158"/>
      <c r="AT644" s="153" t="s">
        <v>290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282</v>
      </c>
    </row>
    <row r="645" spans="2:65" s="15" customFormat="1" x14ac:dyDescent="0.2">
      <c r="B645" s="173"/>
      <c r="D645" s="152" t="s">
        <v>290</v>
      </c>
      <c r="E645" s="174" t="s">
        <v>1</v>
      </c>
      <c r="F645" s="175" t="s">
        <v>8473</v>
      </c>
      <c r="H645" s="174" t="s">
        <v>1</v>
      </c>
      <c r="I645" s="176"/>
      <c r="L645" s="173"/>
      <c r="M645" s="177"/>
      <c r="T645" s="178"/>
      <c r="AT645" s="174" t="s">
        <v>290</v>
      </c>
      <c r="AU645" s="174" t="s">
        <v>85</v>
      </c>
      <c r="AV645" s="15" t="s">
        <v>83</v>
      </c>
      <c r="AW645" s="15" t="s">
        <v>32</v>
      </c>
      <c r="AX645" s="15" t="s">
        <v>76</v>
      </c>
      <c r="AY645" s="174" t="s">
        <v>282</v>
      </c>
    </row>
    <row r="646" spans="2:65" s="12" customFormat="1" x14ac:dyDescent="0.2">
      <c r="B646" s="151"/>
      <c r="D646" s="152" t="s">
        <v>290</v>
      </c>
      <c r="E646" s="153" t="s">
        <v>1</v>
      </c>
      <c r="F646" s="154" t="s">
        <v>8474</v>
      </c>
      <c r="H646" s="155">
        <v>10.39</v>
      </c>
      <c r="I646" s="156"/>
      <c r="L646" s="151"/>
      <c r="M646" s="157"/>
      <c r="T646" s="158"/>
      <c r="AT646" s="153" t="s">
        <v>290</v>
      </c>
      <c r="AU646" s="153" t="s">
        <v>85</v>
      </c>
      <c r="AV646" s="12" t="s">
        <v>85</v>
      </c>
      <c r="AW646" s="12" t="s">
        <v>32</v>
      </c>
      <c r="AX646" s="12" t="s">
        <v>76</v>
      </c>
      <c r="AY646" s="153" t="s">
        <v>282</v>
      </c>
    </row>
    <row r="647" spans="2:65" s="15" customFormat="1" x14ac:dyDescent="0.2">
      <c r="B647" s="173"/>
      <c r="D647" s="152" t="s">
        <v>290</v>
      </c>
      <c r="E647" s="174" t="s">
        <v>1</v>
      </c>
      <c r="F647" s="175" t="s">
        <v>8475</v>
      </c>
      <c r="H647" s="174" t="s">
        <v>1</v>
      </c>
      <c r="I647" s="176"/>
      <c r="L647" s="173"/>
      <c r="M647" s="177"/>
      <c r="T647" s="178"/>
      <c r="AT647" s="174" t="s">
        <v>290</v>
      </c>
      <c r="AU647" s="174" t="s">
        <v>85</v>
      </c>
      <c r="AV647" s="15" t="s">
        <v>83</v>
      </c>
      <c r="AW647" s="15" t="s">
        <v>32</v>
      </c>
      <c r="AX647" s="15" t="s">
        <v>76</v>
      </c>
      <c r="AY647" s="174" t="s">
        <v>282</v>
      </c>
    </row>
    <row r="648" spans="2:65" s="12" customFormat="1" x14ac:dyDescent="0.2">
      <c r="B648" s="151"/>
      <c r="D648" s="152" t="s">
        <v>290</v>
      </c>
      <c r="E648" s="153" t="s">
        <v>1</v>
      </c>
      <c r="F648" s="154" t="s">
        <v>8476</v>
      </c>
      <c r="H648" s="155">
        <v>25.571999999999999</v>
      </c>
      <c r="I648" s="156"/>
      <c r="L648" s="151"/>
      <c r="M648" s="157"/>
      <c r="T648" s="158"/>
      <c r="AT648" s="153" t="s">
        <v>290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282</v>
      </c>
    </row>
    <row r="649" spans="2:65" s="15" customFormat="1" x14ac:dyDescent="0.2">
      <c r="B649" s="173"/>
      <c r="D649" s="152" t="s">
        <v>290</v>
      </c>
      <c r="E649" s="174" t="s">
        <v>1</v>
      </c>
      <c r="F649" s="175" t="s">
        <v>8477</v>
      </c>
      <c r="H649" s="174" t="s">
        <v>1</v>
      </c>
      <c r="I649" s="176"/>
      <c r="L649" s="173"/>
      <c r="M649" s="177"/>
      <c r="T649" s="178"/>
      <c r="AT649" s="174" t="s">
        <v>290</v>
      </c>
      <c r="AU649" s="174" t="s">
        <v>85</v>
      </c>
      <c r="AV649" s="15" t="s">
        <v>83</v>
      </c>
      <c r="AW649" s="15" t="s">
        <v>32</v>
      </c>
      <c r="AX649" s="15" t="s">
        <v>76</v>
      </c>
      <c r="AY649" s="174" t="s">
        <v>282</v>
      </c>
    </row>
    <row r="650" spans="2:65" s="12" customFormat="1" x14ac:dyDescent="0.2">
      <c r="B650" s="151"/>
      <c r="D650" s="152" t="s">
        <v>290</v>
      </c>
      <c r="E650" s="153" t="s">
        <v>1</v>
      </c>
      <c r="F650" s="154" t="s">
        <v>8478</v>
      </c>
      <c r="H650" s="155">
        <v>51.4</v>
      </c>
      <c r="I650" s="156"/>
      <c r="L650" s="151"/>
      <c r="M650" s="157"/>
      <c r="T650" s="158"/>
      <c r="AT650" s="153" t="s">
        <v>290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282</v>
      </c>
    </row>
    <row r="651" spans="2:65" s="15" customFormat="1" x14ac:dyDescent="0.2">
      <c r="B651" s="173"/>
      <c r="D651" s="152" t="s">
        <v>290</v>
      </c>
      <c r="E651" s="174" t="s">
        <v>1</v>
      </c>
      <c r="F651" s="175" t="s">
        <v>8479</v>
      </c>
      <c r="H651" s="174" t="s">
        <v>1</v>
      </c>
      <c r="I651" s="176"/>
      <c r="L651" s="173"/>
      <c r="M651" s="177"/>
      <c r="T651" s="178"/>
      <c r="AT651" s="174" t="s">
        <v>290</v>
      </c>
      <c r="AU651" s="174" t="s">
        <v>85</v>
      </c>
      <c r="AV651" s="15" t="s">
        <v>83</v>
      </c>
      <c r="AW651" s="15" t="s">
        <v>32</v>
      </c>
      <c r="AX651" s="15" t="s">
        <v>76</v>
      </c>
      <c r="AY651" s="174" t="s">
        <v>282</v>
      </c>
    </row>
    <row r="652" spans="2:65" s="12" customFormat="1" x14ac:dyDescent="0.2">
      <c r="B652" s="151"/>
      <c r="D652" s="152" t="s">
        <v>290</v>
      </c>
      <c r="E652" s="153" t="s">
        <v>1</v>
      </c>
      <c r="F652" s="154" t="s">
        <v>8480</v>
      </c>
      <c r="H652" s="155">
        <v>169.15600000000001</v>
      </c>
      <c r="I652" s="156"/>
      <c r="L652" s="151"/>
      <c r="M652" s="157"/>
      <c r="T652" s="158"/>
      <c r="AT652" s="153" t="s">
        <v>290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282</v>
      </c>
    </row>
    <row r="653" spans="2:65" s="1" customFormat="1" ht="33" customHeight="1" x14ac:dyDescent="0.2">
      <c r="B653" s="32"/>
      <c r="C653" s="137" t="s">
        <v>840</v>
      </c>
      <c r="D653" s="137" t="s">
        <v>284</v>
      </c>
      <c r="E653" s="138" t="s">
        <v>8481</v>
      </c>
      <c r="F653" s="139" t="s">
        <v>8482</v>
      </c>
      <c r="G653" s="140" t="s">
        <v>471</v>
      </c>
      <c r="H653" s="141">
        <v>612.61</v>
      </c>
      <c r="I653" s="142"/>
      <c r="J653" s="143">
        <f>ROUND(I653*H653,2)</f>
        <v>0</v>
      </c>
      <c r="K653" s="144"/>
      <c r="L653" s="32"/>
      <c r="M653" s="145" t="s">
        <v>1</v>
      </c>
      <c r="N653" s="146" t="s">
        <v>41</v>
      </c>
      <c r="P653" s="147">
        <f>O653*H653</f>
        <v>0</v>
      </c>
      <c r="Q653" s="147">
        <v>0</v>
      </c>
      <c r="R653" s="147">
        <f>Q653*H653</f>
        <v>0</v>
      </c>
      <c r="S653" s="147">
        <v>1.2E-2</v>
      </c>
      <c r="T653" s="148">
        <f>S653*H653</f>
        <v>7.3513200000000003</v>
      </c>
      <c r="AR653" s="149" t="s">
        <v>199</v>
      </c>
      <c r="AT653" s="149" t="s">
        <v>284</v>
      </c>
      <c r="AU653" s="149" t="s">
        <v>85</v>
      </c>
      <c r="AY653" s="17" t="s">
        <v>282</v>
      </c>
      <c r="BE653" s="150">
        <f>IF(N653="základní",J653,0)</f>
        <v>0</v>
      </c>
      <c r="BF653" s="150">
        <f>IF(N653="snížená",J653,0)</f>
        <v>0</v>
      </c>
      <c r="BG653" s="150">
        <f>IF(N653="zákl. přenesená",J653,0)</f>
        <v>0</v>
      </c>
      <c r="BH653" s="150">
        <f>IF(N653="sníž. přenesená",J653,0)</f>
        <v>0</v>
      </c>
      <c r="BI653" s="150">
        <f>IF(N653="nulová",J653,0)</f>
        <v>0</v>
      </c>
      <c r="BJ653" s="17" t="s">
        <v>83</v>
      </c>
      <c r="BK653" s="150">
        <f>ROUND(I653*H653,2)</f>
        <v>0</v>
      </c>
      <c r="BL653" s="17" t="s">
        <v>199</v>
      </c>
      <c r="BM653" s="149" t="s">
        <v>8483</v>
      </c>
    </row>
    <row r="654" spans="2:65" s="15" customFormat="1" x14ac:dyDescent="0.2">
      <c r="B654" s="173"/>
      <c r="D654" s="152" t="s">
        <v>290</v>
      </c>
      <c r="E654" s="174" t="s">
        <v>1</v>
      </c>
      <c r="F654" s="175" t="s">
        <v>7919</v>
      </c>
      <c r="H654" s="174" t="s">
        <v>1</v>
      </c>
      <c r="I654" s="176"/>
      <c r="L654" s="173"/>
      <c r="M654" s="177"/>
      <c r="T654" s="178"/>
      <c r="AT654" s="174" t="s">
        <v>290</v>
      </c>
      <c r="AU654" s="174" t="s">
        <v>85</v>
      </c>
      <c r="AV654" s="15" t="s">
        <v>83</v>
      </c>
      <c r="AW654" s="15" t="s">
        <v>32</v>
      </c>
      <c r="AX654" s="15" t="s">
        <v>76</v>
      </c>
      <c r="AY654" s="174" t="s">
        <v>282</v>
      </c>
    </row>
    <row r="655" spans="2:65" s="12" customFormat="1" x14ac:dyDescent="0.2">
      <c r="B655" s="151"/>
      <c r="D655" s="152" t="s">
        <v>290</v>
      </c>
      <c r="E655" s="153" t="s">
        <v>1</v>
      </c>
      <c r="F655" s="154" t="s">
        <v>8484</v>
      </c>
      <c r="H655" s="155">
        <v>239.15</v>
      </c>
      <c r="I655" s="156"/>
      <c r="L655" s="151"/>
      <c r="M655" s="157"/>
      <c r="T655" s="158"/>
      <c r="AT655" s="153" t="s">
        <v>290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282</v>
      </c>
    </row>
    <row r="656" spans="2:65" s="15" customFormat="1" x14ac:dyDescent="0.2">
      <c r="B656" s="173"/>
      <c r="D656" s="152" t="s">
        <v>290</v>
      </c>
      <c r="E656" s="174" t="s">
        <v>1</v>
      </c>
      <c r="F656" s="175" t="s">
        <v>8485</v>
      </c>
      <c r="H656" s="174" t="s">
        <v>1</v>
      </c>
      <c r="I656" s="176"/>
      <c r="L656" s="173"/>
      <c r="M656" s="177"/>
      <c r="T656" s="178"/>
      <c r="AT656" s="174" t="s">
        <v>290</v>
      </c>
      <c r="AU656" s="174" t="s">
        <v>85</v>
      </c>
      <c r="AV656" s="15" t="s">
        <v>83</v>
      </c>
      <c r="AW656" s="15" t="s">
        <v>32</v>
      </c>
      <c r="AX656" s="15" t="s">
        <v>76</v>
      </c>
      <c r="AY656" s="174" t="s">
        <v>282</v>
      </c>
    </row>
    <row r="657" spans="2:65" s="12" customFormat="1" x14ac:dyDescent="0.2">
      <c r="B657" s="151"/>
      <c r="D657" s="152" t="s">
        <v>290</v>
      </c>
      <c r="E657" s="153" t="s">
        <v>1</v>
      </c>
      <c r="F657" s="154" t="s">
        <v>8486</v>
      </c>
      <c r="H657" s="155">
        <v>261.89999999999998</v>
      </c>
      <c r="I657" s="156"/>
      <c r="L657" s="151"/>
      <c r="M657" s="157"/>
      <c r="T657" s="158"/>
      <c r="AT657" s="153" t="s">
        <v>290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282</v>
      </c>
    </row>
    <row r="658" spans="2:65" s="15" customFormat="1" x14ac:dyDescent="0.2">
      <c r="B658" s="173"/>
      <c r="D658" s="152" t="s">
        <v>290</v>
      </c>
      <c r="E658" s="174" t="s">
        <v>1</v>
      </c>
      <c r="F658" s="175" t="s">
        <v>7917</v>
      </c>
      <c r="H658" s="174" t="s">
        <v>1</v>
      </c>
      <c r="I658" s="176"/>
      <c r="L658" s="173"/>
      <c r="M658" s="177"/>
      <c r="T658" s="178"/>
      <c r="AT658" s="174" t="s">
        <v>290</v>
      </c>
      <c r="AU658" s="174" t="s">
        <v>85</v>
      </c>
      <c r="AV658" s="15" t="s">
        <v>83</v>
      </c>
      <c r="AW658" s="15" t="s">
        <v>32</v>
      </c>
      <c r="AX658" s="15" t="s">
        <v>76</v>
      </c>
      <c r="AY658" s="174" t="s">
        <v>282</v>
      </c>
    </row>
    <row r="659" spans="2:65" s="12" customFormat="1" x14ac:dyDescent="0.2">
      <c r="B659" s="151"/>
      <c r="D659" s="152" t="s">
        <v>290</v>
      </c>
      <c r="E659" s="153" t="s">
        <v>1</v>
      </c>
      <c r="F659" s="154" t="s">
        <v>8487</v>
      </c>
      <c r="H659" s="155">
        <v>111.56</v>
      </c>
      <c r="I659" s="156"/>
      <c r="L659" s="151"/>
      <c r="M659" s="157"/>
      <c r="T659" s="158"/>
      <c r="AT659" s="153" t="s">
        <v>290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282</v>
      </c>
    </row>
    <row r="660" spans="2:65" s="1" customFormat="1" ht="16.5" customHeight="1" x14ac:dyDescent="0.2">
      <c r="B660" s="32"/>
      <c r="C660" s="137" t="s">
        <v>845</v>
      </c>
      <c r="D660" s="137" t="s">
        <v>284</v>
      </c>
      <c r="E660" s="138" t="s">
        <v>8488</v>
      </c>
      <c r="F660" s="139" t="s">
        <v>8489</v>
      </c>
      <c r="G660" s="140" t="s">
        <v>287</v>
      </c>
      <c r="H660" s="141">
        <v>586.41300000000001</v>
      </c>
      <c r="I660" s="142"/>
      <c r="J660" s="143">
        <f>ROUND(I660*H660,2)</f>
        <v>0</v>
      </c>
      <c r="K660" s="144"/>
      <c r="L660" s="32"/>
      <c r="M660" s="145" t="s">
        <v>1</v>
      </c>
      <c r="N660" s="146" t="s">
        <v>41</v>
      </c>
      <c r="P660" s="147">
        <f>O660*H660</f>
        <v>0</v>
      </c>
      <c r="Q660" s="147">
        <v>0</v>
      </c>
      <c r="R660" s="147">
        <f>Q660*H660</f>
        <v>0</v>
      </c>
      <c r="S660" s="147">
        <v>1.4999999999999999E-2</v>
      </c>
      <c r="T660" s="148">
        <f>S660*H660</f>
        <v>8.7961949999999991</v>
      </c>
      <c r="AR660" s="149" t="s">
        <v>199</v>
      </c>
      <c r="AT660" s="149" t="s">
        <v>284</v>
      </c>
      <c r="AU660" s="149" t="s">
        <v>85</v>
      </c>
      <c r="AY660" s="17" t="s">
        <v>282</v>
      </c>
      <c r="BE660" s="150">
        <f>IF(N660="základní",J660,0)</f>
        <v>0</v>
      </c>
      <c r="BF660" s="150">
        <f>IF(N660="snížená",J660,0)</f>
        <v>0</v>
      </c>
      <c r="BG660" s="150">
        <f>IF(N660="zákl. přenesená",J660,0)</f>
        <v>0</v>
      </c>
      <c r="BH660" s="150">
        <f>IF(N660="sníž. přenesená",J660,0)</f>
        <v>0</v>
      </c>
      <c r="BI660" s="150">
        <f>IF(N660="nulová",J660,0)</f>
        <v>0</v>
      </c>
      <c r="BJ660" s="17" t="s">
        <v>83</v>
      </c>
      <c r="BK660" s="150">
        <f>ROUND(I660*H660,2)</f>
        <v>0</v>
      </c>
      <c r="BL660" s="17" t="s">
        <v>199</v>
      </c>
      <c r="BM660" s="149" t="s">
        <v>8490</v>
      </c>
    </row>
    <row r="661" spans="2:65" s="15" customFormat="1" x14ac:dyDescent="0.2">
      <c r="B661" s="173"/>
      <c r="D661" s="152" t="s">
        <v>290</v>
      </c>
      <c r="E661" s="174" t="s">
        <v>1</v>
      </c>
      <c r="F661" s="175" t="s">
        <v>7919</v>
      </c>
      <c r="H661" s="174" t="s">
        <v>1</v>
      </c>
      <c r="I661" s="176"/>
      <c r="L661" s="173"/>
      <c r="M661" s="177"/>
      <c r="T661" s="178"/>
      <c r="AT661" s="174" t="s">
        <v>290</v>
      </c>
      <c r="AU661" s="174" t="s">
        <v>85</v>
      </c>
      <c r="AV661" s="15" t="s">
        <v>83</v>
      </c>
      <c r="AW661" s="15" t="s">
        <v>32</v>
      </c>
      <c r="AX661" s="15" t="s">
        <v>76</v>
      </c>
      <c r="AY661" s="174" t="s">
        <v>282</v>
      </c>
    </row>
    <row r="662" spans="2:65" s="12" customFormat="1" x14ac:dyDescent="0.2">
      <c r="B662" s="151"/>
      <c r="D662" s="152" t="s">
        <v>290</v>
      </c>
      <c r="E662" s="153" t="s">
        <v>1</v>
      </c>
      <c r="F662" s="154" t="s">
        <v>8298</v>
      </c>
      <c r="H662" s="155">
        <v>246.80699999999999</v>
      </c>
      <c r="I662" s="156"/>
      <c r="L662" s="151"/>
      <c r="M662" s="157"/>
      <c r="T662" s="158"/>
      <c r="AT662" s="153" t="s">
        <v>290</v>
      </c>
      <c r="AU662" s="153" t="s">
        <v>85</v>
      </c>
      <c r="AV662" s="12" t="s">
        <v>85</v>
      </c>
      <c r="AW662" s="12" t="s">
        <v>32</v>
      </c>
      <c r="AX662" s="12" t="s">
        <v>76</v>
      </c>
      <c r="AY662" s="153" t="s">
        <v>282</v>
      </c>
    </row>
    <row r="663" spans="2:65" s="15" customFormat="1" x14ac:dyDescent="0.2">
      <c r="B663" s="173"/>
      <c r="D663" s="152" t="s">
        <v>290</v>
      </c>
      <c r="E663" s="174" t="s">
        <v>1</v>
      </c>
      <c r="F663" s="175" t="s">
        <v>8491</v>
      </c>
      <c r="H663" s="174" t="s">
        <v>1</v>
      </c>
      <c r="I663" s="176"/>
      <c r="L663" s="173"/>
      <c r="M663" s="177"/>
      <c r="T663" s="178"/>
      <c r="AT663" s="174" t="s">
        <v>290</v>
      </c>
      <c r="AU663" s="174" t="s">
        <v>85</v>
      </c>
      <c r="AV663" s="15" t="s">
        <v>83</v>
      </c>
      <c r="AW663" s="15" t="s">
        <v>32</v>
      </c>
      <c r="AX663" s="15" t="s">
        <v>76</v>
      </c>
      <c r="AY663" s="174" t="s">
        <v>282</v>
      </c>
    </row>
    <row r="664" spans="2:65" s="12" customFormat="1" x14ac:dyDescent="0.2">
      <c r="B664" s="151"/>
      <c r="D664" s="152" t="s">
        <v>290</v>
      </c>
      <c r="E664" s="153" t="s">
        <v>1</v>
      </c>
      <c r="F664" s="154" t="s">
        <v>8492</v>
      </c>
      <c r="H664" s="155">
        <v>16.62</v>
      </c>
      <c r="I664" s="156"/>
      <c r="L664" s="151"/>
      <c r="M664" s="157"/>
      <c r="T664" s="158"/>
      <c r="AT664" s="153" t="s">
        <v>290</v>
      </c>
      <c r="AU664" s="153" t="s">
        <v>85</v>
      </c>
      <c r="AV664" s="12" t="s">
        <v>85</v>
      </c>
      <c r="AW664" s="12" t="s">
        <v>32</v>
      </c>
      <c r="AX664" s="12" t="s">
        <v>76</v>
      </c>
      <c r="AY664" s="153" t="s">
        <v>282</v>
      </c>
    </row>
    <row r="665" spans="2:65" s="15" customFormat="1" x14ac:dyDescent="0.2">
      <c r="B665" s="173"/>
      <c r="D665" s="152" t="s">
        <v>290</v>
      </c>
      <c r="E665" s="174" t="s">
        <v>1</v>
      </c>
      <c r="F665" s="175" t="s">
        <v>8493</v>
      </c>
      <c r="H665" s="174" t="s">
        <v>1</v>
      </c>
      <c r="I665" s="176"/>
      <c r="L665" s="173"/>
      <c r="M665" s="177"/>
      <c r="T665" s="178"/>
      <c r="AT665" s="174" t="s">
        <v>290</v>
      </c>
      <c r="AU665" s="174" t="s">
        <v>85</v>
      </c>
      <c r="AV665" s="15" t="s">
        <v>83</v>
      </c>
      <c r="AW665" s="15" t="s">
        <v>32</v>
      </c>
      <c r="AX665" s="15" t="s">
        <v>76</v>
      </c>
      <c r="AY665" s="174" t="s">
        <v>282</v>
      </c>
    </row>
    <row r="666" spans="2:65" s="12" customFormat="1" x14ac:dyDescent="0.2">
      <c r="B666" s="151"/>
      <c r="D666" s="152" t="s">
        <v>290</v>
      </c>
      <c r="E666" s="153" t="s">
        <v>1</v>
      </c>
      <c r="F666" s="154" t="s">
        <v>8494</v>
      </c>
      <c r="H666" s="155">
        <v>212.40199999999999</v>
      </c>
      <c r="I666" s="156"/>
      <c r="L666" s="151"/>
      <c r="M666" s="157"/>
      <c r="T666" s="158"/>
      <c r="AT666" s="153" t="s">
        <v>290</v>
      </c>
      <c r="AU666" s="153" t="s">
        <v>85</v>
      </c>
      <c r="AV666" s="12" t="s">
        <v>85</v>
      </c>
      <c r="AW666" s="12" t="s">
        <v>32</v>
      </c>
      <c r="AX666" s="12" t="s">
        <v>76</v>
      </c>
      <c r="AY666" s="153" t="s">
        <v>282</v>
      </c>
    </row>
    <row r="667" spans="2:65" s="15" customFormat="1" x14ac:dyDescent="0.2">
      <c r="B667" s="173"/>
      <c r="D667" s="152" t="s">
        <v>290</v>
      </c>
      <c r="E667" s="174" t="s">
        <v>1</v>
      </c>
      <c r="F667" s="175" t="s">
        <v>7917</v>
      </c>
      <c r="H667" s="174" t="s">
        <v>1</v>
      </c>
      <c r="I667" s="176"/>
      <c r="L667" s="173"/>
      <c r="M667" s="177"/>
      <c r="T667" s="178"/>
      <c r="AT667" s="174" t="s">
        <v>290</v>
      </c>
      <c r="AU667" s="174" t="s">
        <v>85</v>
      </c>
      <c r="AV667" s="15" t="s">
        <v>83</v>
      </c>
      <c r="AW667" s="15" t="s">
        <v>32</v>
      </c>
      <c r="AX667" s="15" t="s">
        <v>76</v>
      </c>
      <c r="AY667" s="174" t="s">
        <v>282</v>
      </c>
    </row>
    <row r="668" spans="2:65" s="12" customFormat="1" x14ac:dyDescent="0.2">
      <c r="B668" s="151"/>
      <c r="D668" s="152" t="s">
        <v>290</v>
      </c>
      <c r="E668" s="153" t="s">
        <v>1</v>
      </c>
      <c r="F668" s="154" t="s">
        <v>8302</v>
      </c>
      <c r="H668" s="155">
        <v>110.584</v>
      </c>
      <c r="I668" s="156"/>
      <c r="L668" s="151"/>
      <c r="M668" s="157"/>
      <c r="T668" s="158"/>
      <c r="AT668" s="153" t="s">
        <v>290</v>
      </c>
      <c r="AU668" s="153" t="s">
        <v>85</v>
      </c>
      <c r="AV668" s="12" t="s">
        <v>85</v>
      </c>
      <c r="AW668" s="12" t="s">
        <v>32</v>
      </c>
      <c r="AX668" s="12" t="s">
        <v>76</v>
      </c>
      <c r="AY668" s="153" t="s">
        <v>282</v>
      </c>
    </row>
    <row r="669" spans="2:65" s="1" customFormat="1" ht="24.2" customHeight="1" x14ac:dyDescent="0.2">
      <c r="B669" s="32"/>
      <c r="C669" s="137" t="s">
        <v>850</v>
      </c>
      <c r="D669" s="137" t="s">
        <v>284</v>
      </c>
      <c r="E669" s="138" t="s">
        <v>8495</v>
      </c>
      <c r="F669" s="139" t="s">
        <v>8496</v>
      </c>
      <c r="G669" s="140" t="s">
        <v>287</v>
      </c>
      <c r="H669" s="141">
        <v>581.79300000000001</v>
      </c>
      <c r="I669" s="142"/>
      <c r="J669" s="143">
        <f>ROUND(I669*H669,2)</f>
        <v>0</v>
      </c>
      <c r="K669" s="144"/>
      <c r="L669" s="32"/>
      <c r="M669" s="145" t="s">
        <v>1</v>
      </c>
      <c r="N669" s="146" t="s">
        <v>41</v>
      </c>
      <c r="P669" s="147">
        <f>O669*H669</f>
        <v>0</v>
      </c>
      <c r="Q669" s="147">
        <v>0</v>
      </c>
      <c r="R669" s="147">
        <f>Q669*H669</f>
        <v>0</v>
      </c>
      <c r="S669" s="147">
        <v>9.4800000000000006E-3</v>
      </c>
      <c r="T669" s="148">
        <f>S669*H669</f>
        <v>5.5153976400000007</v>
      </c>
      <c r="AR669" s="149" t="s">
        <v>199</v>
      </c>
      <c r="AT669" s="149" t="s">
        <v>284</v>
      </c>
      <c r="AU669" s="149" t="s">
        <v>85</v>
      </c>
      <c r="AY669" s="17" t="s">
        <v>282</v>
      </c>
      <c r="BE669" s="150">
        <f>IF(N669="základní",J669,0)</f>
        <v>0</v>
      </c>
      <c r="BF669" s="150">
        <f>IF(N669="snížená",J669,0)</f>
        <v>0</v>
      </c>
      <c r="BG669" s="150">
        <f>IF(N669="zákl. přenesená",J669,0)</f>
        <v>0</v>
      </c>
      <c r="BH669" s="150">
        <f>IF(N669="sníž. přenesená",J669,0)</f>
        <v>0</v>
      </c>
      <c r="BI669" s="150">
        <f>IF(N669="nulová",J669,0)</f>
        <v>0</v>
      </c>
      <c r="BJ669" s="17" t="s">
        <v>83</v>
      </c>
      <c r="BK669" s="150">
        <f>ROUND(I669*H669,2)</f>
        <v>0</v>
      </c>
      <c r="BL669" s="17" t="s">
        <v>199</v>
      </c>
      <c r="BM669" s="149" t="s">
        <v>8497</v>
      </c>
    </row>
    <row r="670" spans="2:65" s="15" customFormat="1" x14ac:dyDescent="0.2">
      <c r="B670" s="173"/>
      <c r="D670" s="152" t="s">
        <v>290</v>
      </c>
      <c r="E670" s="174" t="s">
        <v>1</v>
      </c>
      <c r="F670" s="175" t="s">
        <v>8498</v>
      </c>
      <c r="H670" s="174" t="s">
        <v>1</v>
      </c>
      <c r="I670" s="176"/>
      <c r="L670" s="173"/>
      <c r="M670" s="177"/>
      <c r="T670" s="178"/>
      <c r="AT670" s="174" t="s">
        <v>290</v>
      </c>
      <c r="AU670" s="174" t="s">
        <v>85</v>
      </c>
      <c r="AV670" s="15" t="s">
        <v>83</v>
      </c>
      <c r="AW670" s="15" t="s">
        <v>32</v>
      </c>
      <c r="AX670" s="15" t="s">
        <v>76</v>
      </c>
      <c r="AY670" s="174" t="s">
        <v>282</v>
      </c>
    </row>
    <row r="671" spans="2:65" s="12" customFormat="1" x14ac:dyDescent="0.2">
      <c r="B671" s="151"/>
      <c r="D671" s="152" t="s">
        <v>290</v>
      </c>
      <c r="E671" s="153" t="s">
        <v>1</v>
      </c>
      <c r="F671" s="154" t="s">
        <v>8472</v>
      </c>
      <c r="H671" s="155">
        <v>243.48099999999999</v>
      </c>
      <c r="I671" s="156"/>
      <c r="L671" s="151"/>
      <c r="M671" s="157"/>
      <c r="T671" s="158"/>
      <c r="AT671" s="153" t="s">
        <v>290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282</v>
      </c>
    </row>
    <row r="672" spans="2:65" s="15" customFormat="1" x14ac:dyDescent="0.2">
      <c r="B672" s="173"/>
      <c r="D672" s="152" t="s">
        <v>290</v>
      </c>
      <c r="E672" s="174" t="s">
        <v>1</v>
      </c>
      <c r="F672" s="175" t="s">
        <v>8499</v>
      </c>
      <c r="H672" s="174" t="s">
        <v>1</v>
      </c>
      <c r="I672" s="176"/>
      <c r="L672" s="173"/>
      <c r="M672" s="177"/>
      <c r="T672" s="178"/>
      <c r="AT672" s="174" t="s">
        <v>290</v>
      </c>
      <c r="AU672" s="174" t="s">
        <v>85</v>
      </c>
      <c r="AV672" s="15" t="s">
        <v>83</v>
      </c>
      <c r="AW672" s="15" t="s">
        <v>32</v>
      </c>
      <c r="AX672" s="15" t="s">
        <v>76</v>
      </c>
      <c r="AY672" s="174" t="s">
        <v>282</v>
      </c>
    </row>
    <row r="673" spans="2:65" s="12" customFormat="1" x14ac:dyDescent="0.2">
      <c r="B673" s="151"/>
      <c r="D673" s="152" t="s">
        <v>290</v>
      </c>
      <c r="E673" s="153" t="s">
        <v>1</v>
      </c>
      <c r="F673" s="154" t="s">
        <v>8500</v>
      </c>
      <c r="H673" s="155">
        <v>338.31200000000001</v>
      </c>
      <c r="I673" s="156"/>
      <c r="L673" s="151"/>
      <c r="M673" s="157"/>
      <c r="T673" s="158"/>
      <c r="AT673" s="153" t="s">
        <v>290</v>
      </c>
      <c r="AU673" s="153" t="s">
        <v>85</v>
      </c>
      <c r="AV673" s="12" t="s">
        <v>85</v>
      </c>
      <c r="AW673" s="12" t="s">
        <v>32</v>
      </c>
      <c r="AX673" s="12" t="s">
        <v>76</v>
      </c>
      <c r="AY673" s="153" t="s">
        <v>282</v>
      </c>
    </row>
    <row r="674" spans="2:65" s="1" customFormat="1" ht="24.2" customHeight="1" x14ac:dyDescent="0.2">
      <c r="B674" s="32"/>
      <c r="C674" s="137" t="s">
        <v>855</v>
      </c>
      <c r="D674" s="137" t="s">
        <v>284</v>
      </c>
      <c r="E674" s="138" t="s">
        <v>8501</v>
      </c>
      <c r="F674" s="139" t="s">
        <v>8502</v>
      </c>
      <c r="G674" s="140" t="s">
        <v>287</v>
      </c>
      <c r="H674" s="141">
        <v>174.81</v>
      </c>
      <c r="I674" s="142"/>
      <c r="J674" s="143">
        <f>ROUND(I674*H674,2)</f>
        <v>0</v>
      </c>
      <c r="K674" s="144"/>
      <c r="L674" s="32"/>
      <c r="M674" s="145" t="s">
        <v>1</v>
      </c>
      <c r="N674" s="146" t="s">
        <v>41</v>
      </c>
      <c r="P674" s="147">
        <f>O674*H674</f>
        <v>0</v>
      </c>
      <c r="Q674" s="147">
        <v>0</v>
      </c>
      <c r="R674" s="147">
        <f>Q674*H674</f>
        <v>0</v>
      </c>
      <c r="S674" s="147">
        <v>1.3429999999999999E-2</v>
      </c>
      <c r="T674" s="148">
        <f>S674*H674</f>
        <v>2.3476982999999998</v>
      </c>
      <c r="AR674" s="149" t="s">
        <v>199</v>
      </c>
      <c r="AT674" s="149" t="s">
        <v>284</v>
      </c>
      <c r="AU674" s="149" t="s">
        <v>85</v>
      </c>
      <c r="AY674" s="17" t="s">
        <v>282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83</v>
      </c>
      <c r="BK674" s="150">
        <f>ROUND(I674*H674,2)</f>
        <v>0</v>
      </c>
      <c r="BL674" s="17" t="s">
        <v>199</v>
      </c>
      <c r="BM674" s="149" t="s">
        <v>8503</v>
      </c>
    </row>
    <row r="675" spans="2:65" s="15" customFormat="1" x14ac:dyDescent="0.2">
      <c r="B675" s="173"/>
      <c r="D675" s="152" t="s">
        <v>290</v>
      </c>
      <c r="E675" s="174" t="s">
        <v>1</v>
      </c>
      <c r="F675" s="175" t="s">
        <v>8504</v>
      </c>
      <c r="H675" s="174" t="s">
        <v>1</v>
      </c>
      <c r="I675" s="176"/>
      <c r="L675" s="173"/>
      <c r="M675" s="177"/>
      <c r="T675" s="178"/>
      <c r="AT675" s="174" t="s">
        <v>290</v>
      </c>
      <c r="AU675" s="174" t="s">
        <v>85</v>
      </c>
      <c r="AV675" s="15" t="s">
        <v>83</v>
      </c>
      <c r="AW675" s="15" t="s">
        <v>32</v>
      </c>
      <c r="AX675" s="15" t="s">
        <v>76</v>
      </c>
      <c r="AY675" s="174" t="s">
        <v>282</v>
      </c>
    </row>
    <row r="676" spans="2:65" s="12" customFormat="1" x14ac:dyDescent="0.2">
      <c r="B676" s="151"/>
      <c r="D676" s="152" t="s">
        <v>290</v>
      </c>
      <c r="E676" s="153" t="s">
        <v>1</v>
      </c>
      <c r="F676" s="154" t="s">
        <v>8505</v>
      </c>
      <c r="H676" s="155">
        <v>174.81</v>
      </c>
      <c r="I676" s="156"/>
      <c r="L676" s="151"/>
      <c r="M676" s="157"/>
      <c r="T676" s="158"/>
      <c r="AT676" s="153" t="s">
        <v>290</v>
      </c>
      <c r="AU676" s="153" t="s">
        <v>85</v>
      </c>
      <c r="AV676" s="12" t="s">
        <v>85</v>
      </c>
      <c r="AW676" s="12" t="s">
        <v>32</v>
      </c>
      <c r="AX676" s="12" t="s">
        <v>76</v>
      </c>
      <c r="AY676" s="153" t="s">
        <v>282</v>
      </c>
    </row>
    <row r="677" spans="2:65" s="1" customFormat="1" ht="24.2" customHeight="1" x14ac:dyDescent="0.2">
      <c r="B677" s="32"/>
      <c r="C677" s="137" t="s">
        <v>864</v>
      </c>
      <c r="D677" s="137" t="s">
        <v>284</v>
      </c>
      <c r="E677" s="138" t="s">
        <v>8506</v>
      </c>
      <c r="F677" s="139" t="s">
        <v>8507</v>
      </c>
      <c r="G677" s="140" t="s">
        <v>471</v>
      </c>
      <c r="H677" s="141">
        <v>312.57</v>
      </c>
      <c r="I677" s="142"/>
      <c r="J677" s="143">
        <f>ROUND(I677*H677,2)</f>
        <v>0</v>
      </c>
      <c r="K677" s="144"/>
      <c r="L677" s="32"/>
      <c r="M677" s="145" t="s">
        <v>1</v>
      </c>
      <c r="N677" s="146" t="s">
        <v>41</v>
      </c>
      <c r="P677" s="147">
        <f>O677*H677</f>
        <v>0</v>
      </c>
      <c r="Q677" s="147">
        <v>0</v>
      </c>
      <c r="R677" s="147">
        <f>Q677*H677</f>
        <v>0</v>
      </c>
      <c r="S677" s="147">
        <v>6.0000000000000001E-3</v>
      </c>
      <c r="T677" s="148">
        <f>S677*H677</f>
        <v>1.8754200000000001</v>
      </c>
      <c r="AR677" s="149" t="s">
        <v>199</v>
      </c>
      <c r="AT677" s="149" t="s">
        <v>284</v>
      </c>
      <c r="AU677" s="149" t="s">
        <v>85</v>
      </c>
      <c r="AY677" s="17" t="s">
        <v>282</v>
      </c>
      <c r="BE677" s="150">
        <f>IF(N677="základní",J677,0)</f>
        <v>0</v>
      </c>
      <c r="BF677" s="150">
        <f>IF(N677="snížená",J677,0)</f>
        <v>0</v>
      </c>
      <c r="BG677" s="150">
        <f>IF(N677="zákl. přenesená",J677,0)</f>
        <v>0</v>
      </c>
      <c r="BH677" s="150">
        <f>IF(N677="sníž. přenesená",J677,0)</f>
        <v>0</v>
      </c>
      <c r="BI677" s="150">
        <f>IF(N677="nulová",J677,0)</f>
        <v>0</v>
      </c>
      <c r="BJ677" s="17" t="s">
        <v>83</v>
      </c>
      <c r="BK677" s="150">
        <f>ROUND(I677*H677,2)</f>
        <v>0</v>
      </c>
      <c r="BL677" s="17" t="s">
        <v>199</v>
      </c>
      <c r="BM677" s="149" t="s">
        <v>8508</v>
      </c>
    </row>
    <row r="678" spans="2:65" s="15" customFormat="1" x14ac:dyDescent="0.2">
      <c r="B678" s="173"/>
      <c r="D678" s="152" t="s">
        <v>290</v>
      </c>
      <c r="E678" s="174" t="s">
        <v>1</v>
      </c>
      <c r="F678" s="175" t="s">
        <v>8509</v>
      </c>
      <c r="H678" s="174" t="s">
        <v>1</v>
      </c>
      <c r="I678" s="176"/>
      <c r="L678" s="173"/>
      <c r="M678" s="177"/>
      <c r="T678" s="178"/>
      <c r="AT678" s="174" t="s">
        <v>290</v>
      </c>
      <c r="AU678" s="174" t="s">
        <v>85</v>
      </c>
      <c r="AV678" s="15" t="s">
        <v>83</v>
      </c>
      <c r="AW678" s="15" t="s">
        <v>32</v>
      </c>
      <c r="AX678" s="15" t="s">
        <v>76</v>
      </c>
      <c r="AY678" s="174" t="s">
        <v>282</v>
      </c>
    </row>
    <row r="679" spans="2:65" s="12" customFormat="1" x14ac:dyDescent="0.2">
      <c r="B679" s="151"/>
      <c r="D679" s="152" t="s">
        <v>290</v>
      </c>
      <c r="E679" s="153" t="s">
        <v>1</v>
      </c>
      <c r="F679" s="154" t="s">
        <v>8510</v>
      </c>
      <c r="H679" s="155">
        <v>130.5</v>
      </c>
      <c r="I679" s="156"/>
      <c r="L679" s="151"/>
      <c r="M679" s="157"/>
      <c r="T679" s="158"/>
      <c r="AT679" s="153" t="s">
        <v>290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282</v>
      </c>
    </row>
    <row r="680" spans="2:65" s="15" customFormat="1" x14ac:dyDescent="0.2">
      <c r="B680" s="173"/>
      <c r="D680" s="152" t="s">
        <v>290</v>
      </c>
      <c r="E680" s="174" t="s">
        <v>1</v>
      </c>
      <c r="F680" s="175" t="s">
        <v>8511</v>
      </c>
      <c r="H680" s="174" t="s">
        <v>1</v>
      </c>
      <c r="I680" s="176"/>
      <c r="L680" s="173"/>
      <c r="M680" s="177"/>
      <c r="T680" s="178"/>
      <c r="AT680" s="174" t="s">
        <v>290</v>
      </c>
      <c r="AU680" s="174" t="s">
        <v>85</v>
      </c>
      <c r="AV680" s="15" t="s">
        <v>83</v>
      </c>
      <c r="AW680" s="15" t="s">
        <v>32</v>
      </c>
      <c r="AX680" s="15" t="s">
        <v>76</v>
      </c>
      <c r="AY680" s="174" t="s">
        <v>282</v>
      </c>
    </row>
    <row r="681" spans="2:65" s="12" customFormat="1" x14ac:dyDescent="0.2">
      <c r="B681" s="151"/>
      <c r="D681" s="152" t="s">
        <v>290</v>
      </c>
      <c r="E681" s="153" t="s">
        <v>1</v>
      </c>
      <c r="F681" s="154" t="s">
        <v>8512</v>
      </c>
      <c r="H681" s="155">
        <v>112.32</v>
      </c>
      <c r="I681" s="156"/>
      <c r="L681" s="151"/>
      <c r="M681" s="157"/>
      <c r="T681" s="158"/>
      <c r="AT681" s="153" t="s">
        <v>290</v>
      </c>
      <c r="AU681" s="153" t="s">
        <v>85</v>
      </c>
      <c r="AV681" s="12" t="s">
        <v>85</v>
      </c>
      <c r="AW681" s="12" t="s">
        <v>32</v>
      </c>
      <c r="AX681" s="12" t="s">
        <v>76</v>
      </c>
      <c r="AY681" s="153" t="s">
        <v>282</v>
      </c>
    </row>
    <row r="682" spans="2:65" s="15" customFormat="1" x14ac:dyDescent="0.2">
      <c r="B682" s="173"/>
      <c r="D682" s="152" t="s">
        <v>290</v>
      </c>
      <c r="E682" s="174" t="s">
        <v>1</v>
      </c>
      <c r="F682" s="175" t="s">
        <v>8513</v>
      </c>
      <c r="H682" s="174" t="s">
        <v>1</v>
      </c>
      <c r="I682" s="176"/>
      <c r="L682" s="173"/>
      <c r="M682" s="177"/>
      <c r="T682" s="178"/>
      <c r="AT682" s="174" t="s">
        <v>290</v>
      </c>
      <c r="AU682" s="174" t="s">
        <v>85</v>
      </c>
      <c r="AV682" s="15" t="s">
        <v>83</v>
      </c>
      <c r="AW682" s="15" t="s">
        <v>32</v>
      </c>
      <c r="AX682" s="15" t="s">
        <v>76</v>
      </c>
      <c r="AY682" s="174" t="s">
        <v>282</v>
      </c>
    </row>
    <row r="683" spans="2:65" s="12" customFormat="1" x14ac:dyDescent="0.2">
      <c r="B683" s="151"/>
      <c r="D683" s="152" t="s">
        <v>290</v>
      </c>
      <c r="E683" s="153" t="s">
        <v>1</v>
      </c>
      <c r="F683" s="154" t="s">
        <v>8514</v>
      </c>
      <c r="H683" s="155">
        <v>69.75</v>
      </c>
      <c r="I683" s="156"/>
      <c r="L683" s="151"/>
      <c r="M683" s="157"/>
      <c r="T683" s="158"/>
      <c r="AT683" s="153" t="s">
        <v>290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282</v>
      </c>
    </row>
    <row r="684" spans="2:65" s="11" customFormat="1" ht="22.9" customHeight="1" x14ac:dyDescent="0.2">
      <c r="B684" s="125"/>
      <c r="D684" s="126" t="s">
        <v>75</v>
      </c>
      <c r="E684" s="135" t="s">
        <v>2001</v>
      </c>
      <c r="F684" s="135" t="s">
        <v>2002</v>
      </c>
      <c r="I684" s="128"/>
      <c r="J684" s="136">
        <f>BK684</f>
        <v>0</v>
      </c>
      <c r="L684" s="125"/>
      <c r="M684" s="130"/>
      <c r="P684" s="131">
        <f>SUM(P685:P687)</f>
        <v>0</v>
      </c>
      <c r="R684" s="131">
        <f>SUM(R685:R687)</f>
        <v>0</v>
      </c>
      <c r="T684" s="132">
        <f>SUM(T685:T687)</f>
        <v>7.6350225000000007</v>
      </c>
      <c r="AR684" s="126" t="s">
        <v>85</v>
      </c>
      <c r="AT684" s="133" t="s">
        <v>75</v>
      </c>
      <c r="AU684" s="133" t="s">
        <v>83</v>
      </c>
      <c r="AY684" s="126" t="s">
        <v>282</v>
      </c>
      <c r="BK684" s="134">
        <f>SUM(BK685:BK687)</f>
        <v>0</v>
      </c>
    </row>
    <row r="685" spans="2:65" s="1" customFormat="1" ht="24.2" customHeight="1" x14ac:dyDescent="0.2">
      <c r="B685" s="32"/>
      <c r="C685" s="137" t="s">
        <v>868</v>
      </c>
      <c r="D685" s="137" t="s">
        <v>284</v>
      </c>
      <c r="E685" s="138" t="s">
        <v>8515</v>
      </c>
      <c r="F685" s="139" t="s">
        <v>8516</v>
      </c>
      <c r="G685" s="140" t="s">
        <v>287</v>
      </c>
      <c r="H685" s="141">
        <v>442.61</v>
      </c>
      <c r="I685" s="142"/>
      <c r="J685" s="143">
        <f>ROUND(I685*H685,2)</f>
        <v>0</v>
      </c>
      <c r="K685" s="144"/>
      <c r="L685" s="32"/>
      <c r="M685" s="145" t="s">
        <v>1</v>
      </c>
      <c r="N685" s="146" t="s">
        <v>41</v>
      </c>
      <c r="P685" s="147">
        <f>O685*H685</f>
        <v>0</v>
      </c>
      <c r="Q685" s="147">
        <v>0</v>
      </c>
      <c r="R685" s="147">
        <f>Q685*H685</f>
        <v>0</v>
      </c>
      <c r="S685" s="147">
        <v>1.7250000000000001E-2</v>
      </c>
      <c r="T685" s="148">
        <f>S685*H685</f>
        <v>7.6350225000000007</v>
      </c>
      <c r="AR685" s="149" t="s">
        <v>199</v>
      </c>
      <c r="AT685" s="149" t="s">
        <v>284</v>
      </c>
      <c r="AU685" s="149" t="s">
        <v>85</v>
      </c>
      <c r="AY685" s="17" t="s">
        <v>282</v>
      </c>
      <c r="BE685" s="150">
        <f>IF(N685="základní",J685,0)</f>
        <v>0</v>
      </c>
      <c r="BF685" s="150">
        <f>IF(N685="snížená",J685,0)</f>
        <v>0</v>
      </c>
      <c r="BG685" s="150">
        <f>IF(N685="zákl. přenesená",J685,0)</f>
        <v>0</v>
      </c>
      <c r="BH685" s="150">
        <f>IF(N685="sníž. přenesená",J685,0)</f>
        <v>0</v>
      </c>
      <c r="BI685" s="150">
        <f>IF(N685="nulová",J685,0)</f>
        <v>0</v>
      </c>
      <c r="BJ685" s="17" t="s">
        <v>83</v>
      </c>
      <c r="BK685" s="150">
        <f>ROUND(I685*H685,2)</f>
        <v>0</v>
      </c>
      <c r="BL685" s="17" t="s">
        <v>199</v>
      </c>
      <c r="BM685" s="149" t="s">
        <v>8517</v>
      </c>
    </row>
    <row r="686" spans="2:65" s="15" customFormat="1" x14ac:dyDescent="0.2">
      <c r="B686" s="173"/>
      <c r="D686" s="152" t="s">
        <v>290</v>
      </c>
      <c r="E686" s="174" t="s">
        <v>1</v>
      </c>
      <c r="F686" s="175" t="s">
        <v>8518</v>
      </c>
      <c r="H686" s="174" t="s">
        <v>1</v>
      </c>
      <c r="I686" s="176"/>
      <c r="L686" s="173"/>
      <c r="M686" s="177"/>
      <c r="T686" s="178"/>
      <c r="AT686" s="174" t="s">
        <v>290</v>
      </c>
      <c r="AU686" s="174" t="s">
        <v>85</v>
      </c>
      <c r="AV686" s="15" t="s">
        <v>83</v>
      </c>
      <c r="AW686" s="15" t="s">
        <v>32</v>
      </c>
      <c r="AX686" s="15" t="s">
        <v>76</v>
      </c>
      <c r="AY686" s="174" t="s">
        <v>282</v>
      </c>
    </row>
    <row r="687" spans="2:65" s="12" customFormat="1" x14ac:dyDescent="0.2">
      <c r="B687" s="151"/>
      <c r="D687" s="152" t="s">
        <v>290</v>
      </c>
      <c r="E687" s="153" t="s">
        <v>1</v>
      </c>
      <c r="F687" s="154" t="s">
        <v>7910</v>
      </c>
      <c r="H687" s="155">
        <v>442.61</v>
      </c>
      <c r="I687" s="156"/>
      <c r="L687" s="151"/>
      <c r="M687" s="157"/>
      <c r="T687" s="158"/>
      <c r="AT687" s="153" t="s">
        <v>290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282</v>
      </c>
    </row>
    <row r="688" spans="2:65" s="11" customFormat="1" ht="22.9" customHeight="1" x14ac:dyDescent="0.2">
      <c r="B688" s="125"/>
      <c r="D688" s="126" t="s">
        <v>75</v>
      </c>
      <c r="E688" s="135" t="s">
        <v>2075</v>
      </c>
      <c r="F688" s="135" t="s">
        <v>2076</v>
      </c>
      <c r="I688" s="128"/>
      <c r="J688" s="136">
        <f>BK688</f>
        <v>0</v>
      </c>
      <c r="L688" s="125"/>
      <c r="M688" s="130"/>
      <c r="P688" s="131">
        <f>SUM(P689:P745)</f>
        <v>0</v>
      </c>
      <c r="R688" s="131">
        <f>SUM(R689:R745)</f>
        <v>0</v>
      </c>
      <c r="T688" s="132">
        <f>SUM(T689:T745)</f>
        <v>4.1871254200000001</v>
      </c>
      <c r="AR688" s="126" t="s">
        <v>85</v>
      </c>
      <c r="AT688" s="133" t="s">
        <v>75</v>
      </c>
      <c r="AU688" s="133" t="s">
        <v>83</v>
      </c>
      <c r="AY688" s="126" t="s">
        <v>282</v>
      </c>
      <c r="BK688" s="134">
        <f>SUM(BK689:BK745)</f>
        <v>0</v>
      </c>
    </row>
    <row r="689" spans="2:65" s="1" customFormat="1" ht="16.5" customHeight="1" x14ac:dyDescent="0.2">
      <c r="B689" s="32"/>
      <c r="C689" s="137" t="s">
        <v>874</v>
      </c>
      <c r="D689" s="137" t="s">
        <v>284</v>
      </c>
      <c r="E689" s="138" t="s">
        <v>8519</v>
      </c>
      <c r="F689" s="139" t="s">
        <v>8520</v>
      </c>
      <c r="G689" s="140" t="s">
        <v>287</v>
      </c>
      <c r="H689" s="141">
        <v>586.41300000000001</v>
      </c>
      <c r="I689" s="142"/>
      <c r="J689" s="143">
        <f>ROUND(I689*H689,2)</f>
        <v>0</v>
      </c>
      <c r="K689" s="144"/>
      <c r="L689" s="32"/>
      <c r="M689" s="145" t="s">
        <v>1</v>
      </c>
      <c r="N689" s="146" t="s">
        <v>41</v>
      </c>
      <c r="P689" s="147">
        <f>O689*H689</f>
        <v>0</v>
      </c>
      <c r="Q689" s="147">
        <v>0</v>
      </c>
      <c r="R689" s="147">
        <f>Q689*H689</f>
        <v>0</v>
      </c>
      <c r="S689" s="147">
        <v>5.94E-3</v>
      </c>
      <c r="T689" s="148">
        <f>S689*H689</f>
        <v>3.4832932200000002</v>
      </c>
      <c r="AR689" s="149" t="s">
        <v>199</v>
      </c>
      <c r="AT689" s="149" t="s">
        <v>284</v>
      </c>
      <c r="AU689" s="149" t="s">
        <v>85</v>
      </c>
      <c r="AY689" s="17" t="s">
        <v>282</v>
      </c>
      <c r="BE689" s="150">
        <f>IF(N689="základní",J689,0)</f>
        <v>0</v>
      </c>
      <c r="BF689" s="150">
        <f>IF(N689="snížená",J689,0)</f>
        <v>0</v>
      </c>
      <c r="BG689" s="150">
        <f>IF(N689="zákl. přenesená",J689,0)</f>
        <v>0</v>
      </c>
      <c r="BH689" s="150">
        <f>IF(N689="sníž. přenesená",J689,0)</f>
        <v>0</v>
      </c>
      <c r="BI689" s="150">
        <f>IF(N689="nulová",J689,0)</f>
        <v>0</v>
      </c>
      <c r="BJ689" s="17" t="s">
        <v>83</v>
      </c>
      <c r="BK689" s="150">
        <f>ROUND(I689*H689,2)</f>
        <v>0</v>
      </c>
      <c r="BL689" s="17" t="s">
        <v>199</v>
      </c>
      <c r="BM689" s="149" t="s">
        <v>8521</v>
      </c>
    </row>
    <row r="690" spans="2:65" s="15" customFormat="1" x14ac:dyDescent="0.2">
      <c r="B690" s="173"/>
      <c r="D690" s="152" t="s">
        <v>290</v>
      </c>
      <c r="E690" s="174" t="s">
        <v>1</v>
      </c>
      <c r="F690" s="175" t="s">
        <v>8522</v>
      </c>
      <c r="H690" s="174" t="s">
        <v>1</v>
      </c>
      <c r="I690" s="176"/>
      <c r="L690" s="173"/>
      <c r="M690" s="177"/>
      <c r="T690" s="178"/>
      <c r="AT690" s="174" t="s">
        <v>290</v>
      </c>
      <c r="AU690" s="174" t="s">
        <v>85</v>
      </c>
      <c r="AV690" s="15" t="s">
        <v>83</v>
      </c>
      <c r="AW690" s="15" t="s">
        <v>32</v>
      </c>
      <c r="AX690" s="15" t="s">
        <v>76</v>
      </c>
      <c r="AY690" s="174" t="s">
        <v>282</v>
      </c>
    </row>
    <row r="691" spans="2:65" s="12" customFormat="1" x14ac:dyDescent="0.2">
      <c r="B691" s="151"/>
      <c r="D691" s="152" t="s">
        <v>290</v>
      </c>
      <c r="E691" s="153" t="s">
        <v>1</v>
      </c>
      <c r="F691" s="154" t="s">
        <v>8523</v>
      </c>
      <c r="H691" s="155">
        <v>586.41300000000001</v>
      </c>
      <c r="I691" s="156"/>
      <c r="L691" s="151"/>
      <c r="M691" s="157"/>
      <c r="T691" s="158"/>
      <c r="AT691" s="153" t="s">
        <v>290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282</v>
      </c>
    </row>
    <row r="692" spans="2:65" s="1" customFormat="1" ht="16.5" customHeight="1" x14ac:dyDescent="0.2">
      <c r="B692" s="32"/>
      <c r="C692" s="137" t="s">
        <v>881</v>
      </c>
      <c r="D692" s="137" t="s">
        <v>284</v>
      </c>
      <c r="E692" s="138" t="s">
        <v>8524</v>
      </c>
      <c r="F692" s="139" t="s">
        <v>8525</v>
      </c>
      <c r="G692" s="140" t="s">
        <v>471</v>
      </c>
      <c r="H692" s="141">
        <v>11.175000000000001</v>
      </c>
      <c r="I692" s="142"/>
      <c r="J692" s="143">
        <f>ROUND(I692*H692,2)</f>
        <v>0</v>
      </c>
      <c r="K692" s="144"/>
      <c r="L692" s="32"/>
      <c r="M692" s="145" t="s">
        <v>1</v>
      </c>
      <c r="N692" s="146" t="s">
        <v>41</v>
      </c>
      <c r="P692" s="147">
        <f>O692*H692</f>
        <v>0</v>
      </c>
      <c r="Q692" s="147">
        <v>0</v>
      </c>
      <c r="R692" s="147">
        <f>Q692*H692</f>
        <v>0</v>
      </c>
      <c r="S692" s="147">
        <v>3.48E-3</v>
      </c>
      <c r="T692" s="148">
        <f>S692*H692</f>
        <v>3.8889E-2</v>
      </c>
      <c r="AR692" s="149" t="s">
        <v>199</v>
      </c>
      <c r="AT692" s="149" t="s">
        <v>284</v>
      </c>
      <c r="AU692" s="149" t="s">
        <v>85</v>
      </c>
      <c r="AY692" s="17" t="s">
        <v>282</v>
      </c>
      <c r="BE692" s="150">
        <f>IF(N692="základní",J692,0)</f>
        <v>0</v>
      </c>
      <c r="BF692" s="150">
        <f>IF(N692="snížená",J692,0)</f>
        <v>0</v>
      </c>
      <c r="BG692" s="150">
        <f>IF(N692="zákl. přenesená",J692,0)</f>
        <v>0</v>
      </c>
      <c r="BH692" s="150">
        <f>IF(N692="sníž. přenesená",J692,0)</f>
        <v>0</v>
      </c>
      <c r="BI692" s="150">
        <f>IF(N692="nulová",J692,0)</f>
        <v>0</v>
      </c>
      <c r="BJ692" s="17" t="s">
        <v>83</v>
      </c>
      <c r="BK692" s="150">
        <f>ROUND(I692*H692,2)</f>
        <v>0</v>
      </c>
      <c r="BL692" s="17" t="s">
        <v>199</v>
      </c>
      <c r="BM692" s="149" t="s">
        <v>8526</v>
      </c>
    </row>
    <row r="693" spans="2:65" s="15" customFormat="1" x14ac:dyDescent="0.2">
      <c r="B693" s="173"/>
      <c r="D693" s="152" t="s">
        <v>290</v>
      </c>
      <c r="E693" s="174" t="s">
        <v>1</v>
      </c>
      <c r="F693" s="175" t="s">
        <v>8527</v>
      </c>
      <c r="H693" s="174" t="s">
        <v>1</v>
      </c>
      <c r="I693" s="176"/>
      <c r="L693" s="173"/>
      <c r="M693" s="177"/>
      <c r="T693" s="178"/>
      <c r="AT693" s="174" t="s">
        <v>290</v>
      </c>
      <c r="AU693" s="174" t="s">
        <v>85</v>
      </c>
      <c r="AV693" s="15" t="s">
        <v>83</v>
      </c>
      <c r="AW693" s="15" t="s">
        <v>32</v>
      </c>
      <c r="AX693" s="15" t="s">
        <v>76</v>
      </c>
      <c r="AY693" s="174" t="s">
        <v>282</v>
      </c>
    </row>
    <row r="694" spans="2:65" s="12" customFormat="1" x14ac:dyDescent="0.2">
      <c r="B694" s="151"/>
      <c r="D694" s="152" t="s">
        <v>290</v>
      </c>
      <c r="E694" s="153" t="s">
        <v>1</v>
      </c>
      <c r="F694" s="154" t="s">
        <v>8528</v>
      </c>
      <c r="H694" s="155">
        <v>11.175000000000001</v>
      </c>
      <c r="I694" s="156"/>
      <c r="L694" s="151"/>
      <c r="M694" s="157"/>
      <c r="T694" s="158"/>
      <c r="AT694" s="153" t="s">
        <v>290</v>
      </c>
      <c r="AU694" s="153" t="s">
        <v>85</v>
      </c>
      <c r="AV694" s="12" t="s">
        <v>85</v>
      </c>
      <c r="AW694" s="12" t="s">
        <v>32</v>
      </c>
      <c r="AX694" s="12" t="s">
        <v>76</v>
      </c>
      <c r="AY694" s="153" t="s">
        <v>282</v>
      </c>
    </row>
    <row r="695" spans="2:65" s="1" customFormat="1" ht="16.5" customHeight="1" x14ac:dyDescent="0.2">
      <c r="B695" s="32"/>
      <c r="C695" s="137" t="s">
        <v>889</v>
      </c>
      <c r="D695" s="137" t="s">
        <v>284</v>
      </c>
      <c r="E695" s="138" t="s">
        <v>8529</v>
      </c>
      <c r="F695" s="139" t="s">
        <v>8530</v>
      </c>
      <c r="G695" s="140" t="s">
        <v>471</v>
      </c>
      <c r="H695" s="141">
        <v>83.85</v>
      </c>
      <c r="I695" s="142"/>
      <c r="J695" s="143">
        <f>ROUND(I695*H695,2)</f>
        <v>0</v>
      </c>
      <c r="K695" s="144"/>
      <c r="L695" s="32"/>
      <c r="M695" s="145" t="s">
        <v>1</v>
      </c>
      <c r="N695" s="146" t="s">
        <v>41</v>
      </c>
      <c r="P695" s="147">
        <f>O695*H695</f>
        <v>0</v>
      </c>
      <c r="Q695" s="147">
        <v>0</v>
      </c>
      <c r="R695" s="147">
        <f>Q695*H695</f>
        <v>0</v>
      </c>
      <c r="S695" s="147">
        <v>1.6999999999999999E-3</v>
      </c>
      <c r="T695" s="148">
        <f>S695*H695</f>
        <v>0.14254499999999998</v>
      </c>
      <c r="AR695" s="149" t="s">
        <v>199</v>
      </c>
      <c r="AT695" s="149" t="s">
        <v>284</v>
      </c>
      <c r="AU695" s="149" t="s">
        <v>85</v>
      </c>
      <c r="AY695" s="17" t="s">
        <v>282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83</v>
      </c>
      <c r="BK695" s="150">
        <f>ROUND(I695*H695,2)</f>
        <v>0</v>
      </c>
      <c r="BL695" s="17" t="s">
        <v>199</v>
      </c>
      <c r="BM695" s="149" t="s">
        <v>8531</v>
      </c>
    </row>
    <row r="696" spans="2:65" s="15" customFormat="1" x14ac:dyDescent="0.2">
      <c r="B696" s="173"/>
      <c r="D696" s="152" t="s">
        <v>290</v>
      </c>
      <c r="E696" s="174" t="s">
        <v>1</v>
      </c>
      <c r="F696" s="175" t="s">
        <v>8532</v>
      </c>
      <c r="H696" s="174" t="s">
        <v>1</v>
      </c>
      <c r="I696" s="176"/>
      <c r="L696" s="173"/>
      <c r="M696" s="177"/>
      <c r="T696" s="178"/>
      <c r="AT696" s="174" t="s">
        <v>290</v>
      </c>
      <c r="AU696" s="174" t="s">
        <v>85</v>
      </c>
      <c r="AV696" s="15" t="s">
        <v>83</v>
      </c>
      <c r="AW696" s="15" t="s">
        <v>32</v>
      </c>
      <c r="AX696" s="15" t="s">
        <v>76</v>
      </c>
      <c r="AY696" s="174" t="s">
        <v>282</v>
      </c>
    </row>
    <row r="697" spans="2:65" s="12" customFormat="1" x14ac:dyDescent="0.2">
      <c r="B697" s="151"/>
      <c r="D697" s="152" t="s">
        <v>290</v>
      </c>
      <c r="E697" s="153" t="s">
        <v>1</v>
      </c>
      <c r="F697" s="154" t="s">
        <v>8533</v>
      </c>
      <c r="H697" s="155">
        <v>30.03</v>
      </c>
      <c r="I697" s="156"/>
      <c r="L697" s="151"/>
      <c r="M697" s="157"/>
      <c r="T697" s="158"/>
      <c r="AT697" s="153" t="s">
        <v>290</v>
      </c>
      <c r="AU697" s="153" t="s">
        <v>85</v>
      </c>
      <c r="AV697" s="12" t="s">
        <v>85</v>
      </c>
      <c r="AW697" s="12" t="s">
        <v>32</v>
      </c>
      <c r="AX697" s="12" t="s">
        <v>76</v>
      </c>
      <c r="AY697" s="153" t="s">
        <v>282</v>
      </c>
    </row>
    <row r="698" spans="2:65" s="15" customFormat="1" x14ac:dyDescent="0.2">
      <c r="B698" s="173"/>
      <c r="D698" s="152" t="s">
        <v>290</v>
      </c>
      <c r="E698" s="174" t="s">
        <v>1</v>
      </c>
      <c r="F698" s="175" t="s">
        <v>8534</v>
      </c>
      <c r="H698" s="174" t="s">
        <v>1</v>
      </c>
      <c r="I698" s="176"/>
      <c r="L698" s="173"/>
      <c r="M698" s="177"/>
      <c r="T698" s="178"/>
      <c r="AT698" s="174" t="s">
        <v>290</v>
      </c>
      <c r="AU698" s="174" t="s">
        <v>85</v>
      </c>
      <c r="AV698" s="15" t="s">
        <v>83</v>
      </c>
      <c r="AW698" s="15" t="s">
        <v>32</v>
      </c>
      <c r="AX698" s="15" t="s">
        <v>76</v>
      </c>
      <c r="AY698" s="174" t="s">
        <v>282</v>
      </c>
    </row>
    <row r="699" spans="2:65" s="12" customFormat="1" x14ac:dyDescent="0.2">
      <c r="B699" s="151"/>
      <c r="D699" s="152" t="s">
        <v>290</v>
      </c>
      <c r="E699" s="153" t="s">
        <v>1</v>
      </c>
      <c r="F699" s="154" t="s">
        <v>8535</v>
      </c>
      <c r="H699" s="155">
        <v>17.82</v>
      </c>
      <c r="I699" s="156"/>
      <c r="L699" s="151"/>
      <c r="M699" s="157"/>
      <c r="T699" s="158"/>
      <c r="AT699" s="153" t="s">
        <v>290</v>
      </c>
      <c r="AU699" s="153" t="s">
        <v>85</v>
      </c>
      <c r="AV699" s="12" t="s">
        <v>85</v>
      </c>
      <c r="AW699" s="12" t="s">
        <v>32</v>
      </c>
      <c r="AX699" s="12" t="s">
        <v>76</v>
      </c>
      <c r="AY699" s="153" t="s">
        <v>282</v>
      </c>
    </row>
    <row r="700" spans="2:65" s="15" customFormat="1" x14ac:dyDescent="0.2">
      <c r="B700" s="173"/>
      <c r="D700" s="152" t="s">
        <v>290</v>
      </c>
      <c r="E700" s="174" t="s">
        <v>1</v>
      </c>
      <c r="F700" s="175" t="s">
        <v>8536</v>
      </c>
      <c r="H700" s="174" t="s">
        <v>1</v>
      </c>
      <c r="I700" s="176"/>
      <c r="L700" s="173"/>
      <c r="M700" s="177"/>
      <c r="T700" s="178"/>
      <c r="AT700" s="174" t="s">
        <v>290</v>
      </c>
      <c r="AU700" s="174" t="s">
        <v>85</v>
      </c>
      <c r="AV700" s="15" t="s">
        <v>83</v>
      </c>
      <c r="AW700" s="15" t="s">
        <v>32</v>
      </c>
      <c r="AX700" s="15" t="s">
        <v>76</v>
      </c>
      <c r="AY700" s="174" t="s">
        <v>282</v>
      </c>
    </row>
    <row r="701" spans="2:65" s="12" customFormat="1" x14ac:dyDescent="0.2">
      <c r="B701" s="151"/>
      <c r="D701" s="152" t="s">
        <v>290</v>
      </c>
      <c r="E701" s="153" t="s">
        <v>1</v>
      </c>
      <c r="F701" s="154" t="s">
        <v>8537</v>
      </c>
      <c r="H701" s="155">
        <v>16.84</v>
      </c>
      <c r="I701" s="156"/>
      <c r="L701" s="151"/>
      <c r="M701" s="157"/>
      <c r="T701" s="158"/>
      <c r="AT701" s="153" t="s">
        <v>290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282</v>
      </c>
    </row>
    <row r="702" spans="2:65" s="15" customFormat="1" x14ac:dyDescent="0.2">
      <c r="B702" s="173"/>
      <c r="D702" s="152" t="s">
        <v>290</v>
      </c>
      <c r="E702" s="174" t="s">
        <v>1</v>
      </c>
      <c r="F702" s="175" t="s">
        <v>8538</v>
      </c>
      <c r="H702" s="174" t="s">
        <v>1</v>
      </c>
      <c r="I702" s="176"/>
      <c r="L702" s="173"/>
      <c r="M702" s="177"/>
      <c r="T702" s="178"/>
      <c r="AT702" s="174" t="s">
        <v>290</v>
      </c>
      <c r="AU702" s="174" t="s">
        <v>85</v>
      </c>
      <c r="AV702" s="15" t="s">
        <v>83</v>
      </c>
      <c r="AW702" s="15" t="s">
        <v>32</v>
      </c>
      <c r="AX702" s="15" t="s">
        <v>76</v>
      </c>
      <c r="AY702" s="174" t="s">
        <v>282</v>
      </c>
    </row>
    <row r="703" spans="2:65" s="12" customFormat="1" x14ac:dyDescent="0.2">
      <c r="B703" s="151"/>
      <c r="D703" s="152" t="s">
        <v>290</v>
      </c>
      <c r="E703" s="153" t="s">
        <v>1</v>
      </c>
      <c r="F703" s="154" t="s">
        <v>8539</v>
      </c>
      <c r="H703" s="155">
        <v>2.3199999999999998</v>
      </c>
      <c r="I703" s="156"/>
      <c r="L703" s="151"/>
      <c r="M703" s="157"/>
      <c r="T703" s="158"/>
      <c r="AT703" s="153" t="s">
        <v>290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282</v>
      </c>
    </row>
    <row r="704" spans="2:65" s="15" customFormat="1" x14ac:dyDescent="0.2">
      <c r="B704" s="173"/>
      <c r="D704" s="152" t="s">
        <v>290</v>
      </c>
      <c r="E704" s="174" t="s">
        <v>1</v>
      </c>
      <c r="F704" s="175" t="s">
        <v>8540</v>
      </c>
      <c r="H704" s="174" t="s">
        <v>1</v>
      </c>
      <c r="I704" s="176"/>
      <c r="L704" s="173"/>
      <c r="M704" s="177"/>
      <c r="T704" s="178"/>
      <c r="AT704" s="174" t="s">
        <v>290</v>
      </c>
      <c r="AU704" s="174" t="s">
        <v>85</v>
      </c>
      <c r="AV704" s="15" t="s">
        <v>83</v>
      </c>
      <c r="AW704" s="15" t="s">
        <v>32</v>
      </c>
      <c r="AX704" s="15" t="s">
        <v>76</v>
      </c>
      <c r="AY704" s="174" t="s">
        <v>282</v>
      </c>
    </row>
    <row r="705" spans="2:65" s="12" customFormat="1" x14ac:dyDescent="0.2">
      <c r="B705" s="151"/>
      <c r="D705" s="152" t="s">
        <v>290</v>
      </c>
      <c r="E705" s="153" t="s">
        <v>1</v>
      </c>
      <c r="F705" s="154" t="s">
        <v>8541</v>
      </c>
      <c r="H705" s="155">
        <v>7.93</v>
      </c>
      <c r="I705" s="156"/>
      <c r="L705" s="151"/>
      <c r="M705" s="157"/>
      <c r="T705" s="158"/>
      <c r="AT705" s="153" t="s">
        <v>290</v>
      </c>
      <c r="AU705" s="153" t="s">
        <v>85</v>
      </c>
      <c r="AV705" s="12" t="s">
        <v>85</v>
      </c>
      <c r="AW705" s="12" t="s">
        <v>32</v>
      </c>
      <c r="AX705" s="12" t="s">
        <v>76</v>
      </c>
      <c r="AY705" s="153" t="s">
        <v>282</v>
      </c>
    </row>
    <row r="706" spans="2:65" s="15" customFormat="1" x14ac:dyDescent="0.2">
      <c r="B706" s="173"/>
      <c r="D706" s="152" t="s">
        <v>290</v>
      </c>
      <c r="E706" s="174" t="s">
        <v>1</v>
      </c>
      <c r="F706" s="175" t="s">
        <v>8542</v>
      </c>
      <c r="H706" s="174" t="s">
        <v>1</v>
      </c>
      <c r="I706" s="176"/>
      <c r="L706" s="173"/>
      <c r="M706" s="177"/>
      <c r="T706" s="178"/>
      <c r="AT706" s="174" t="s">
        <v>290</v>
      </c>
      <c r="AU706" s="174" t="s">
        <v>85</v>
      </c>
      <c r="AV706" s="15" t="s">
        <v>83</v>
      </c>
      <c r="AW706" s="15" t="s">
        <v>32</v>
      </c>
      <c r="AX706" s="15" t="s">
        <v>76</v>
      </c>
      <c r="AY706" s="174" t="s">
        <v>282</v>
      </c>
    </row>
    <row r="707" spans="2:65" s="12" customFormat="1" x14ac:dyDescent="0.2">
      <c r="B707" s="151"/>
      <c r="D707" s="152" t="s">
        <v>290</v>
      </c>
      <c r="E707" s="153" t="s">
        <v>1</v>
      </c>
      <c r="F707" s="154" t="s">
        <v>8543</v>
      </c>
      <c r="H707" s="155">
        <v>8.91</v>
      </c>
      <c r="I707" s="156"/>
      <c r="L707" s="151"/>
      <c r="M707" s="157"/>
      <c r="T707" s="158"/>
      <c r="AT707" s="153" t="s">
        <v>290</v>
      </c>
      <c r="AU707" s="153" t="s">
        <v>85</v>
      </c>
      <c r="AV707" s="12" t="s">
        <v>85</v>
      </c>
      <c r="AW707" s="12" t="s">
        <v>32</v>
      </c>
      <c r="AX707" s="12" t="s">
        <v>76</v>
      </c>
      <c r="AY707" s="153" t="s">
        <v>282</v>
      </c>
    </row>
    <row r="708" spans="2:65" s="1" customFormat="1" ht="21.75" customHeight="1" x14ac:dyDescent="0.2">
      <c r="B708" s="32"/>
      <c r="C708" s="137" t="s">
        <v>893</v>
      </c>
      <c r="D708" s="137" t="s">
        <v>284</v>
      </c>
      <c r="E708" s="138" t="s">
        <v>8544</v>
      </c>
      <c r="F708" s="139" t="s">
        <v>8545</v>
      </c>
      <c r="G708" s="140" t="s">
        <v>471</v>
      </c>
      <c r="H708" s="141">
        <v>60.04</v>
      </c>
      <c r="I708" s="142"/>
      <c r="J708" s="143">
        <f>ROUND(I708*H708,2)</f>
        <v>0</v>
      </c>
      <c r="K708" s="144"/>
      <c r="L708" s="32"/>
      <c r="M708" s="145" t="s">
        <v>1</v>
      </c>
      <c r="N708" s="146" t="s">
        <v>41</v>
      </c>
      <c r="P708" s="147">
        <f>O708*H708</f>
        <v>0</v>
      </c>
      <c r="Q708" s="147">
        <v>0</v>
      </c>
      <c r="R708" s="147">
        <f>Q708*H708</f>
        <v>0</v>
      </c>
      <c r="S708" s="147">
        <v>1.7700000000000001E-3</v>
      </c>
      <c r="T708" s="148">
        <f>S708*H708</f>
        <v>0.1062708</v>
      </c>
      <c r="AR708" s="149" t="s">
        <v>199</v>
      </c>
      <c r="AT708" s="149" t="s">
        <v>284</v>
      </c>
      <c r="AU708" s="149" t="s">
        <v>85</v>
      </c>
      <c r="AY708" s="17" t="s">
        <v>282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83</v>
      </c>
      <c r="BK708" s="150">
        <f>ROUND(I708*H708,2)</f>
        <v>0</v>
      </c>
      <c r="BL708" s="17" t="s">
        <v>199</v>
      </c>
      <c r="BM708" s="149" t="s">
        <v>8546</v>
      </c>
    </row>
    <row r="709" spans="2:65" s="15" customFormat="1" x14ac:dyDescent="0.2">
      <c r="B709" s="173"/>
      <c r="D709" s="152" t="s">
        <v>290</v>
      </c>
      <c r="E709" s="174" t="s">
        <v>1</v>
      </c>
      <c r="F709" s="175" t="s">
        <v>8547</v>
      </c>
      <c r="H709" s="174" t="s">
        <v>1</v>
      </c>
      <c r="I709" s="176"/>
      <c r="L709" s="173"/>
      <c r="M709" s="177"/>
      <c r="T709" s="178"/>
      <c r="AT709" s="174" t="s">
        <v>290</v>
      </c>
      <c r="AU709" s="174" t="s">
        <v>85</v>
      </c>
      <c r="AV709" s="15" t="s">
        <v>83</v>
      </c>
      <c r="AW709" s="15" t="s">
        <v>32</v>
      </c>
      <c r="AX709" s="15" t="s">
        <v>76</v>
      </c>
      <c r="AY709" s="174" t="s">
        <v>282</v>
      </c>
    </row>
    <row r="710" spans="2:65" s="12" customFormat="1" x14ac:dyDescent="0.2">
      <c r="B710" s="151"/>
      <c r="D710" s="152" t="s">
        <v>290</v>
      </c>
      <c r="E710" s="153" t="s">
        <v>1</v>
      </c>
      <c r="F710" s="154" t="s">
        <v>8548</v>
      </c>
      <c r="H710" s="155">
        <v>27.7</v>
      </c>
      <c r="I710" s="156"/>
      <c r="L710" s="151"/>
      <c r="M710" s="157"/>
      <c r="T710" s="158"/>
      <c r="AT710" s="153" t="s">
        <v>290</v>
      </c>
      <c r="AU710" s="153" t="s">
        <v>85</v>
      </c>
      <c r="AV710" s="12" t="s">
        <v>85</v>
      </c>
      <c r="AW710" s="12" t="s">
        <v>32</v>
      </c>
      <c r="AX710" s="12" t="s">
        <v>76</v>
      </c>
      <c r="AY710" s="153" t="s">
        <v>282</v>
      </c>
    </row>
    <row r="711" spans="2:65" s="15" customFormat="1" x14ac:dyDescent="0.2">
      <c r="B711" s="173"/>
      <c r="D711" s="152" t="s">
        <v>290</v>
      </c>
      <c r="E711" s="174" t="s">
        <v>1</v>
      </c>
      <c r="F711" s="175" t="s">
        <v>8549</v>
      </c>
      <c r="H711" s="174" t="s">
        <v>1</v>
      </c>
      <c r="I711" s="176"/>
      <c r="L711" s="173"/>
      <c r="M711" s="177"/>
      <c r="T711" s="178"/>
      <c r="AT711" s="174" t="s">
        <v>290</v>
      </c>
      <c r="AU711" s="174" t="s">
        <v>85</v>
      </c>
      <c r="AV711" s="15" t="s">
        <v>83</v>
      </c>
      <c r="AW711" s="15" t="s">
        <v>32</v>
      </c>
      <c r="AX711" s="15" t="s">
        <v>76</v>
      </c>
      <c r="AY711" s="174" t="s">
        <v>282</v>
      </c>
    </row>
    <row r="712" spans="2:65" s="12" customFormat="1" x14ac:dyDescent="0.2">
      <c r="B712" s="151"/>
      <c r="D712" s="152" t="s">
        <v>290</v>
      </c>
      <c r="E712" s="153" t="s">
        <v>1</v>
      </c>
      <c r="F712" s="154" t="s">
        <v>8550</v>
      </c>
      <c r="H712" s="155">
        <v>22.27</v>
      </c>
      <c r="I712" s="156"/>
      <c r="L712" s="151"/>
      <c r="M712" s="157"/>
      <c r="T712" s="158"/>
      <c r="AT712" s="153" t="s">
        <v>290</v>
      </c>
      <c r="AU712" s="153" t="s">
        <v>85</v>
      </c>
      <c r="AV712" s="12" t="s">
        <v>85</v>
      </c>
      <c r="AW712" s="12" t="s">
        <v>32</v>
      </c>
      <c r="AX712" s="12" t="s">
        <v>76</v>
      </c>
      <c r="AY712" s="153" t="s">
        <v>282</v>
      </c>
    </row>
    <row r="713" spans="2:65" s="15" customFormat="1" x14ac:dyDescent="0.2">
      <c r="B713" s="173"/>
      <c r="D713" s="152" t="s">
        <v>290</v>
      </c>
      <c r="E713" s="174" t="s">
        <v>1</v>
      </c>
      <c r="F713" s="175" t="s">
        <v>8534</v>
      </c>
      <c r="H713" s="174" t="s">
        <v>1</v>
      </c>
      <c r="I713" s="176"/>
      <c r="L713" s="173"/>
      <c r="M713" s="177"/>
      <c r="T713" s="178"/>
      <c r="AT713" s="174" t="s">
        <v>290</v>
      </c>
      <c r="AU713" s="174" t="s">
        <v>85</v>
      </c>
      <c r="AV713" s="15" t="s">
        <v>83</v>
      </c>
      <c r="AW713" s="15" t="s">
        <v>32</v>
      </c>
      <c r="AX713" s="15" t="s">
        <v>76</v>
      </c>
      <c r="AY713" s="174" t="s">
        <v>282</v>
      </c>
    </row>
    <row r="714" spans="2:65" s="12" customFormat="1" x14ac:dyDescent="0.2">
      <c r="B714" s="151"/>
      <c r="D714" s="152" t="s">
        <v>290</v>
      </c>
      <c r="E714" s="153" t="s">
        <v>1</v>
      </c>
      <c r="F714" s="154" t="s">
        <v>8551</v>
      </c>
      <c r="H714" s="155">
        <v>10.07</v>
      </c>
      <c r="I714" s="156"/>
      <c r="L714" s="151"/>
      <c r="M714" s="157"/>
      <c r="T714" s="158"/>
      <c r="AT714" s="153" t="s">
        <v>290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282</v>
      </c>
    </row>
    <row r="715" spans="2:65" s="1" customFormat="1" ht="16.5" customHeight="1" x14ac:dyDescent="0.2">
      <c r="B715" s="32"/>
      <c r="C715" s="137" t="s">
        <v>897</v>
      </c>
      <c r="D715" s="137" t="s">
        <v>284</v>
      </c>
      <c r="E715" s="138" t="s">
        <v>8552</v>
      </c>
      <c r="F715" s="139" t="s">
        <v>8553</v>
      </c>
      <c r="G715" s="140" t="s">
        <v>471</v>
      </c>
      <c r="H715" s="141">
        <v>54.72</v>
      </c>
      <c r="I715" s="142"/>
      <c r="J715" s="143">
        <f>ROUND(I715*H715,2)</f>
        <v>0</v>
      </c>
      <c r="K715" s="144"/>
      <c r="L715" s="32"/>
      <c r="M715" s="145" t="s">
        <v>1</v>
      </c>
      <c r="N715" s="146" t="s">
        <v>41</v>
      </c>
      <c r="P715" s="147">
        <f>O715*H715</f>
        <v>0</v>
      </c>
      <c r="Q715" s="147">
        <v>0</v>
      </c>
      <c r="R715" s="147">
        <f>Q715*H715</f>
        <v>0</v>
      </c>
      <c r="S715" s="147">
        <v>1.67E-3</v>
      </c>
      <c r="T715" s="148">
        <f>S715*H715</f>
        <v>9.1382400000000003E-2</v>
      </c>
      <c r="AR715" s="149" t="s">
        <v>199</v>
      </c>
      <c r="AT715" s="149" t="s">
        <v>284</v>
      </c>
      <c r="AU715" s="149" t="s">
        <v>85</v>
      </c>
      <c r="AY715" s="17" t="s">
        <v>282</v>
      </c>
      <c r="BE715" s="150">
        <f>IF(N715="základní",J715,0)</f>
        <v>0</v>
      </c>
      <c r="BF715" s="150">
        <f>IF(N715="snížená",J715,0)</f>
        <v>0</v>
      </c>
      <c r="BG715" s="150">
        <f>IF(N715="zákl. přenesená",J715,0)</f>
        <v>0</v>
      </c>
      <c r="BH715" s="150">
        <f>IF(N715="sníž. přenesená",J715,0)</f>
        <v>0</v>
      </c>
      <c r="BI715" s="150">
        <f>IF(N715="nulová",J715,0)</f>
        <v>0</v>
      </c>
      <c r="BJ715" s="17" t="s">
        <v>83</v>
      </c>
      <c r="BK715" s="150">
        <f>ROUND(I715*H715,2)</f>
        <v>0</v>
      </c>
      <c r="BL715" s="17" t="s">
        <v>199</v>
      </c>
      <c r="BM715" s="149" t="s">
        <v>8554</v>
      </c>
    </row>
    <row r="716" spans="2:65" s="15" customFormat="1" x14ac:dyDescent="0.2">
      <c r="B716" s="173"/>
      <c r="D716" s="152" t="s">
        <v>290</v>
      </c>
      <c r="E716" s="174" t="s">
        <v>1</v>
      </c>
      <c r="F716" s="175" t="s">
        <v>7919</v>
      </c>
      <c r="H716" s="174" t="s">
        <v>1</v>
      </c>
      <c r="I716" s="176"/>
      <c r="L716" s="173"/>
      <c r="M716" s="177"/>
      <c r="T716" s="178"/>
      <c r="AT716" s="174" t="s">
        <v>290</v>
      </c>
      <c r="AU716" s="174" t="s">
        <v>85</v>
      </c>
      <c r="AV716" s="15" t="s">
        <v>83</v>
      </c>
      <c r="AW716" s="15" t="s">
        <v>32</v>
      </c>
      <c r="AX716" s="15" t="s">
        <v>76</v>
      </c>
      <c r="AY716" s="174" t="s">
        <v>282</v>
      </c>
    </row>
    <row r="717" spans="2:65" s="12" customFormat="1" x14ac:dyDescent="0.2">
      <c r="B717" s="151"/>
      <c r="D717" s="152" t="s">
        <v>290</v>
      </c>
      <c r="E717" s="153" t="s">
        <v>1</v>
      </c>
      <c r="F717" s="154" t="s">
        <v>8555</v>
      </c>
      <c r="H717" s="155">
        <v>15.89</v>
      </c>
      <c r="I717" s="156"/>
      <c r="L717" s="151"/>
      <c r="M717" s="157"/>
      <c r="T717" s="158"/>
      <c r="AT717" s="153" t="s">
        <v>290</v>
      </c>
      <c r="AU717" s="153" t="s">
        <v>85</v>
      </c>
      <c r="AV717" s="12" t="s">
        <v>85</v>
      </c>
      <c r="AW717" s="12" t="s">
        <v>32</v>
      </c>
      <c r="AX717" s="12" t="s">
        <v>76</v>
      </c>
      <c r="AY717" s="153" t="s">
        <v>282</v>
      </c>
    </row>
    <row r="718" spans="2:65" s="15" customFormat="1" x14ac:dyDescent="0.2">
      <c r="B718" s="173"/>
      <c r="D718" s="152" t="s">
        <v>290</v>
      </c>
      <c r="E718" s="174" t="s">
        <v>1</v>
      </c>
      <c r="F718" s="175" t="s">
        <v>8556</v>
      </c>
      <c r="H718" s="174" t="s">
        <v>1</v>
      </c>
      <c r="I718" s="176"/>
      <c r="L718" s="173"/>
      <c r="M718" s="177"/>
      <c r="T718" s="178"/>
      <c r="AT718" s="174" t="s">
        <v>290</v>
      </c>
      <c r="AU718" s="174" t="s">
        <v>85</v>
      </c>
      <c r="AV718" s="15" t="s">
        <v>83</v>
      </c>
      <c r="AW718" s="15" t="s">
        <v>32</v>
      </c>
      <c r="AX718" s="15" t="s">
        <v>76</v>
      </c>
      <c r="AY718" s="174" t="s">
        <v>282</v>
      </c>
    </row>
    <row r="719" spans="2:65" s="12" customFormat="1" x14ac:dyDescent="0.2">
      <c r="B719" s="151"/>
      <c r="D719" s="152" t="s">
        <v>290</v>
      </c>
      <c r="E719" s="153" t="s">
        <v>1</v>
      </c>
      <c r="F719" s="154" t="s">
        <v>8557</v>
      </c>
      <c r="H719" s="155">
        <v>4.57</v>
      </c>
      <c r="I719" s="156"/>
      <c r="L719" s="151"/>
      <c r="M719" s="157"/>
      <c r="T719" s="158"/>
      <c r="AT719" s="153" t="s">
        <v>290</v>
      </c>
      <c r="AU719" s="153" t="s">
        <v>85</v>
      </c>
      <c r="AV719" s="12" t="s">
        <v>85</v>
      </c>
      <c r="AW719" s="12" t="s">
        <v>32</v>
      </c>
      <c r="AX719" s="12" t="s">
        <v>76</v>
      </c>
      <c r="AY719" s="153" t="s">
        <v>282</v>
      </c>
    </row>
    <row r="720" spans="2:65" s="15" customFormat="1" x14ac:dyDescent="0.2">
      <c r="B720" s="173"/>
      <c r="D720" s="152" t="s">
        <v>290</v>
      </c>
      <c r="E720" s="174" t="s">
        <v>1</v>
      </c>
      <c r="F720" s="175" t="s">
        <v>8558</v>
      </c>
      <c r="H720" s="174" t="s">
        <v>1</v>
      </c>
      <c r="I720" s="176"/>
      <c r="L720" s="173"/>
      <c r="M720" s="177"/>
      <c r="T720" s="178"/>
      <c r="AT720" s="174" t="s">
        <v>290</v>
      </c>
      <c r="AU720" s="174" t="s">
        <v>85</v>
      </c>
      <c r="AV720" s="15" t="s">
        <v>83</v>
      </c>
      <c r="AW720" s="15" t="s">
        <v>32</v>
      </c>
      <c r="AX720" s="15" t="s">
        <v>76</v>
      </c>
      <c r="AY720" s="174" t="s">
        <v>282</v>
      </c>
    </row>
    <row r="721" spans="2:65" s="12" customFormat="1" x14ac:dyDescent="0.2">
      <c r="B721" s="151"/>
      <c r="D721" s="152" t="s">
        <v>290</v>
      </c>
      <c r="E721" s="153" t="s">
        <v>1</v>
      </c>
      <c r="F721" s="154" t="s">
        <v>8559</v>
      </c>
      <c r="H721" s="155">
        <v>12.59</v>
      </c>
      <c r="I721" s="156"/>
      <c r="L721" s="151"/>
      <c r="M721" s="157"/>
      <c r="T721" s="158"/>
      <c r="AT721" s="153" t="s">
        <v>290</v>
      </c>
      <c r="AU721" s="153" t="s">
        <v>85</v>
      </c>
      <c r="AV721" s="12" t="s">
        <v>85</v>
      </c>
      <c r="AW721" s="12" t="s">
        <v>32</v>
      </c>
      <c r="AX721" s="12" t="s">
        <v>76</v>
      </c>
      <c r="AY721" s="153" t="s">
        <v>282</v>
      </c>
    </row>
    <row r="722" spans="2:65" s="15" customFormat="1" x14ac:dyDescent="0.2">
      <c r="B722" s="173"/>
      <c r="D722" s="152" t="s">
        <v>290</v>
      </c>
      <c r="E722" s="174" t="s">
        <v>1</v>
      </c>
      <c r="F722" s="175" t="s">
        <v>8534</v>
      </c>
      <c r="H722" s="174" t="s">
        <v>1</v>
      </c>
      <c r="I722" s="176"/>
      <c r="L722" s="173"/>
      <c r="M722" s="177"/>
      <c r="T722" s="178"/>
      <c r="AT722" s="174" t="s">
        <v>290</v>
      </c>
      <c r="AU722" s="174" t="s">
        <v>85</v>
      </c>
      <c r="AV722" s="15" t="s">
        <v>83</v>
      </c>
      <c r="AW722" s="15" t="s">
        <v>32</v>
      </c>
      <c r="AX722" s="15" t="s">
        <v>76</v>
      </c>
      <c r="AY722" s="174" t="s">
        <v>282</v>
      </c>
    </row>
    <row r="723" spans="2:65" s="12" customFormat="1" x14ac:dyDescent="0.2">
      <c r="B723" s="151"/>
      <c r="D723" s="152" t="s">
        <v>290</v>
      </c>
      <c r="E723" s="153" t="s">
        <v>1</v>
      </c>
      <c r="F723" s="154" t="s">
        <v>8560</v>
      </c>
      <c r="H723" s="155">
        <v>3.42</v>
      </c>
      <c r="I723" s="156"/>
      <c r="L723" s="151"/>
      <c r="M723" s="157"/>
      <c r="T723" s="158"/>
      <c r="AT723" s="153" t="s">
        <v>290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282</v>
      </c>
    </row>
    <row r="724" spans="2:65" s="15" customFormat="1" x14ac:dyDescent="0.2">
      <c r="B724" s="173"/>
      <c r="D724" s="152" t="s">
        <v>290</v>
      </c>
      <c r="E724" s="174" t="s">
        <v>1</v>
      </c>
      <c r="F724" s="175" t="s">
        <v>8561</v>
      </c>
      <c r="H724" s="174" t="s">
        <v>1</v>
      </c>
      <c r="I724" s="176"/>
      <c r="L724" s="173"/>
      <c r="M724" s="177"/>
      <c r="T724" s="178"/>
      <c r="AT724" s="174" t="s">
        <v>290</v>
      </c>
      <c r="AU724" s="174" t="s">
        <v>85</v>
      </c>
      <c r="AV724" s="15" t="s">
        <v>83</v>
      </c>
      <c r="AW724" s="15" t="s">
        <v>32</v>
      </c>
      <c r="AX724" s="15" t="s">
        <v>76</v>
      </c>
      <c r="AY724" s="174" t="s">
        <v>282</v>
      </c>
    </row>
    <row r="725" spans="2:65" s="12" customFormat="1" x14ac:dyDescent="0.2">
      <c r="B725" s="151"/>
      <c r="D725" s="152" t="s">
        <v>290</v>
      </c>
      <c r="E725" s="153" t="s">
        <v>1</v>
      </c>
      <c r="F725" s="154" t="s">
        <v>8562</v>
      </c>
      <c r="H725" s="155">
        <v>3.2</v>
      </c>
      <c r="I725" s="156"/>
      <c r="L725" s="151"/>
      <c r="M725" s="157"/>
      <c r="T725" s="158"/>
      <c r="AT725" s="153" t="s">
        <v>290</v>
      </c>
      <c r="AU725" s="153" t="s">
        <v>85</v>
      </c>
      <c r="AV725" s="12" t="s">
        <v>85</v>
      </c>
      <c r="AW725" s="12" t="s">
        <v>32</v>
      </c>
      <c r="AX725" s="12" t="s">
        <v>76</v>
      </c>
      <c r="AY725" s="153" t="s">
        <v>282</v>
      </c>
    </row>
    <row r="726" spans="2:65" s="15" customFormat="1" x14ac:dyDescent="0.2">
      <c r="B726" s="173"/>
      <c r="D726" s="152" t="s">
        <v>290</v>
      </c>
      <c r="E726" s="174" t="s">
        <v>1</v>
      </c>
      <c r="F726" s="175" t="s">
        <v>7921</v>
      </c>
      <c r="H726" s="174" t="s">
        <v>1</v>
      </c>
      <c r="I726" s="176"/>
      <c r="L726" s="173"/>
      <c r="M726" s="177"/>
      <c r="T726" s="178"/>
      <c r="AT726" s="174" t="s">
        <v>290</v>
      </c>
      <c r="AU726" s="174" t="s">
        <v>85</v>
      </c>
      <c r="AV726" s="15" t="s">
        <v>83</v>
      </c>
      <c r="AW726" s="15" t="s">
        <v>32</v>
      </c>
      <c r="AX726" s="15" t="s">
        <v>76</v>
      </c>
      <c r="AY726" s="174" t="s">
        <v>282</v>
      </c>
    </row>
    <row r="727" spans="2:65" s="12" customFormat="1" x14ac:dyDescent="0.2">
      <c r="B727" s="151"/>
      <c r="D727" s="152" t="s">
        <v>290</v>
      </c>
      <c r="E727" s="153" t="s">
        <v>1</v>
      </c>
      <c r="F727" s="154" t="s">
        <v>8563</v>
      </c>
      <c r="H727" s="155">
        <v>15.05</v>
      </c>
      <c r="I727" s="156"/>
      <c r="L727" s="151"/>
      <c r="M727" s="157"/>
      <c r="T727" s="158"/>
      <c r="AT727" s="153" t="s">
        <v>290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282</v>
      </c>
    </row>
    <row r="728" spans="2:65" s="1" customFormat="1" ht="16.5" customHeight="1" x14ac:dyDescent="0.2">
      <c r="B728" s="32"/>
      <c r="C728" s="137" t="s">
        <v>901</v>
      </c>
      <c r="D728" s="137" t="s">
        <v>284</v>
      </c>
      <c r="E728" s="138" t="s">
        <v>8564</v>
      </c>
      <c r="F728" s="139" t="s">
        <v>8565</v>
      </c>
      <c r="G728" s="140" t="s">
        <v>471</v>
      </c>
      <c r="H728" s="141">
        <v>27.7</v>
      </c>
      <c r="I728" s="142"/>
      <c r="J728" s="143">
        <f>ROUND(I728*H728,2)</f>
        <v>0</v>
      </c>
      <c r="K728" s="144"/>
      <c r="L728" s="32"/>
      <c r="M728" s="145" t="s">
        <v>1</v>
      </c>
      <c r="N728" s="146" t="s">
        <v>41</v>
      </c>
      <c r="P728" s="147">
        <f>O728*H728</f>
        <v>0</v>
      </c>
      <c r="Q728" s="147">
        <v>0</v>
      </c>
      <c r="R728" s="147">
        <f>Q728*H728</f>
        <v>0</v>
      </c>
      <c r="S728" s="147">
        <v>1.75E-3</v>
      </c>
      <c r="T728" s="148">
        <f>S728*H728</f>
        <v>4.8474999999999997E-2</v>
      </c>
      <c r="AR728" s="149" t="s">
        <v>199</v>
      </c>
      <c r="AT728" s="149" t="s">
        <v>284</v>
      </c>
      <c r="AU728" s="149" t="s">
        <v>85</v>
      </c>
      <c r="AY728" s="17" t="s">
        <v>282</v>
      </c>
      <c r="BE728" s="150">
        <f>IF(N728="základní",J728,0)</f>
        <v>0</v>
      </c>
      <c r="BF728" s="150">
        <f>IF(N728="snížená",J728,0)</f>
        <v>0</v>
      </c>
      <c r="BG728" s="150">
        <f>IF(N728="zákl. přenesená",J728,0)</f>
        <v>0</v>
      </c>
      <c r="BH728" s="150">
        <f>IF(N728="sníž. přenesená",J728,0)</f>
        <v>0</v>
      </c>
      <c r="BI728" s="150">
        <f>IF(N728="nulová",J728,0)</f>
        <v>0</v>
      </c>
      <c r="BJ728" s="17" t="s">
        <v>83</v>
      </c>
      <c r="BK728" s="150">
        <f>ROUND(I728*H728,2)</f>
        <v>0</v>
      </c>
      <c r="BL728" s="17" t="s">
        <v>199</v>
      </c>
      <c r="BM728" s="149" t="s">
        <v>8566</v>
      </c>
    </row>
    <row r="729" spans="2:65" s="15" customFormat="1" x14ac:dyDescent="0.2">
      <c r="B729" s="173"/>
      <c r="D729" s="152" t="s">
        <v>290</v>
      </c>
      <c r="E729" s="174" t="s">
        <v>1</v>
      </c>
      <c r="F729" s="175" t="s">
        <v>8567</v>
      </c>
      <c r="H729" s="174" t="s">
        <v>1</v>
      </c>
      <c r="I729" s="176"/>
      <c r="L729" s="173"/>
      <c r="M729" s="177"/>
      <c r="T729" s="178"/>
      <c r="AT729" s="174" t="s">
        <v>290</v>
      </c>
      <c r="AU729" s="174" t="s">
        <v>85</v>
      </c>
      <c r="AV729" s="15" t="s">
        <v>83</v>
      </c>
      <c r="AW729" s="15" t="s">
        <v>32</v>
      </c>
      <c r="AX729" s="15" t="s">
        <v>76</v>
      </c>
      <c r="AY729" s="174" t="s">
        <v>282</v>
      </c>
    </row>
    <row r="730" spans="2:65" s="12" customFormat="1" x14ac:dyDescent="0.2">
      <c r="B730" s="151"/>
      <c r="D730" s="152" t="s">
        <v>290</v>
      </c>
      <c r="E730" s="153" t="s">
        <v>1</v>
      </c>
      <c r="F730" s="154" t="s">
        <v>8548</v>
      </c>
      <c r="H730" s="155">
        <v>27.7</v>
      </c>
      <c r="I730" s="156"/>
      <c r="L730" s="151"/>
      <c r="M730" s="157"/>
      <c r="T730" s="158"/>
      <c r="AT730" s="153" t="s">
        <v>290</v>
      </c>
      <c r="AU730" s="153" t="s">
        <v>85</v>
      </c>
      <c r="AV730" s="12" t="s">
        <v>85</v>
      </c>
      <c r="AW730" s="12" t="s">
        <v>32</v>
      </c>
      <c r="AX730" s="12" t="s">
        <v>76</v>
      </c>
      <c r="AY730" s="153" t="s">
        <v>282</v>
      </c>
    </row>
    <row r="731" spans="2:65" s="1" customFormat="1" ht="16.5" customHeight="1" x14ac:dyDescent="0.2">
      <c r="B731" s="32"/>
      <c r="C731" s="137" t="s">
        <v>908</v>
      </c>
      <c r="D731" s="137" t="s">
        <v>284</v>
      </c>
      <c r="E731" s="138" t="s">
        <v>8568</v>
      </c>
      <c r="F731" s="139" t="s">
        <v>8569</v>
      </c>
      <c r="G731" s="140" t="s">
        <v>287</v>
      </c>
      <c r="H731" s="141">
        <v>8.5</v>
      </c>
      <c r="I731" s="142"/>
      <c r="J731" s="143">
        <f>ROUND(I731*H731,2)</f>
        <v>0</v>
      </c>
      <c r="K731" s="144"/>
      <c r="L731" s="32"/>
      <c r="M731" s="145" t="s">
        <v>1</v>
      </c>
      <c r="N731" s="146" t="s">
        <v>41</v>
      </c>
      <c r="P731" s="147">
        <f>O731*H731</f>
        <v>0</v>
      </c>
      <c r="Q731" s="147">
        <v>0</v>
      </c>
      <c r="R731" s="147">
        <f>Q731*H731</f>
        <v>0</v>
      </c>
      <c r="S731" s="147">
        <v>5.8399999999999997E-3</v>
      </c>
      <c r="T731" s="148">
        <f>S731*H731</f>
        <v>4.9639999999999997E-2</v>
      </c>
      <c r="AR731" s="149" t="s">
        <v>199</v>
      </c>
      <c r="AT731" s="149" t="s">
        <v>284</v>
      </c>
      <c r="AU731" s="149" t="s">
        <v>85</v>
      </c>
      <c r="AY731" s="17" t="s">
        <v>282</v>
      </c>
      <c r="BE731" s="150">
        <f>IF(N731="základní",J731,0)</f>
        <v>0</v>
      </c>
      <c r="BF731" s="150">
        <f>IF(N731="snížená",J731,0)</f>
        <v>0</v>
      </c>
      <c r="BG731" s="150">
        <f>IF(N731="zákl. přenesená",J731,0)</f>
        <v>0</v>
      </c>
      <c r="BH731" s="150">
        <f>IF(N731="sníž. přenesená",J731,0)</f>
        <v>0</v>
      </c>
      <c r="BI731" s="150">
        <f>IF(N731="nulová",J731,0)</f>
        <v>0</v>
      </c>
      <c r="BJ731" s="17" t="s">
        <v>83</v>
      </c>
      <c r="BK731" s="150">
        <f>ROUND(I731*H731,2)</f>
        <v>0</v>
      </c>
      <c r="BL731" s="17" t="s">
        <v>199</v>
      </c>
      <c r="BM731" s="149" t="s">
        <v>8570</v>
      </c>
    </row>
    <row r="732" spans="2:65" s="15" customFormat="1" x14ac:dyDescent="0.2">
      <c r="B732" s="173"/>
      <c r="D732" s="152" t="s">
        <v>290</v>
      </c>
      <c r="E732" s="174" t="s">
        <v>1</v>
      </c>
      <c r="F732" s="175" t="s">
        <v>8571</v>
      </c>
      <c r="H732" s="174" t="s">
        <v>1</v>
      </c>
      <c r="I732" s="176"/>
      <c r="L732" s="173"/>
      <c r="M732" s="177"/>
      <c r="T732" s="178"/>
      <c r="AT732" s="174" t="s">
        <v>290</v>
      </c>
      <c r="AU732" s="174" t="s">
        <v>85</v>
      </c>
      <c r="AV732" s="15" t="s">
        <v>83</v>
      </c>
      <c r="AW732" s="15" t="s">
        <v>32</v>
      </c>
      <c r="AX732" s="15" t="s">
        <v>76</v>
      </c>
      <c r="AY732" s="174" t="s">
        <v>282</v>
      </c>
    </row>
    <row r="733" spans="2:65" s="12" customFormat="1" x14ac:dyDescent="0.2">
      <c r="B733" s="151"/>
      <c r="D733" s="152" t="s">
        <v>290</v>
      </c>
      <c r="E733" s="153" t="s">
        <v>1</v>
      </c>
      <c r="F733" s="154" t="s">
        <v>8572</v>
      </c>
      <c r="H733" s="155">
        <v>7</v>
      </c>
      <c r="I733" s="156"/>
      <c r="L733" s="151"/>
      <c r="M733" s="157"/>
      <c r="T733" s="158"/>
      <c r="AT733" s="153" t="s">
        <v>290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282</v>
      </c>
    </row>
    <row r="734" spans="2:65" s="15" customFormat="1" x14ac:dyDescent="0.2">
      <c r="B734" s="173"/>
      <c r="D734" s="152" t="s">
        <v>290</v>
      </c>
      <c r="E734" s="174" t="s">
        <v>1</v>
      </c>
      <c r="F734" s="175" t="s">
        <v>8573</v>
      </c>
      <c r="H734" s="174" t="s">
        <v>1</v>
      </c>
      <c r="I734" s="176"/>
      <c r="L734" s="173"/>
      <c r="M734" s="177"/>
      <c r="T734" s="178"/>
      <c r="AT734" s="174" t="s">
        <v>290</v>
      </c>
      <c r="AU734" s="174" t="s">
        <v>85</v>
      </c>
      <c r="AV734" s="15" t="s">
        <v>83</v>
      </c>
      <c r="AW734" s="15" t="s">
        <v>32</v>
      </c>
      <c r="AX734" s="15" t="s">
        <v>76</v>
      </c>
      <c r="AY734" s="174" t="s">
        <v>282</v>
      </c>
    </row>
    <row r="735" spans="2:65" s="12" customFormat="1" x14ac:dyDescent="0.2">
      <c r="B735" s="151"/>
      <c r="D735" s="152" t="s">
        <v>290</v>
      </c>
      <c r="E735" s="153" t="s">
        <v>1</v>
      </c>
      <c r="F735" s="154" t="s">
        <v>8574</v>
      </c>
      <c r="H735" s="155">
        <v>1.5</v>
      </c>
      <c r="I735" s="156"/>
      <c r="L735" s="151"/>
      <c r="M735" s="157"/>
      <c r="T735" s="158"/>
      <c r="AT735" s="153" t="s">
        <v>290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282</v>
      </c>
    </row>
    <row r="736" spans="2:65" s="1" customFormat="1" ht="16.5" customHeight="1" x14ac:dyDescent="0.2">
      <c r="B736" s="32"/>
      <c r="C736" s="137" t="s">
        <v>922</v>
      </c>
      <c r="D736" s="137" t="s">
        <v>284</v>
      </c>
      <c r="E736" s="138" t="s">
        <v>8575</v>
      </c>
      <c r="F736" s="139" t="s">
        <v>8576</v>
      </c>
      <c r="G736" s="140" t="s">
        <v>471</v>
      </c>
      <c r="H736" s="141">
        <v>60.04</v>
      </c>
      <c r="I736" s="142"/>
      <c r="J736" s="143">
        <f>ROUND(I736*H736,2)</f>
        <v>0</v>
      </c>
      <c r="K736" s="144"/>
      <c r="L736" s="32"/>
      <c r="M736" s="145" t="s">
        <v>1</v>
      </c>
      <c r="N736" s="146" t="s">
        <v>41</v>
      </c>
      <c r="P736" s="147">
        <f>O736*H736</f>
        <v>0</v>
      </c>
      <c r="Q736" s="147">
        <v>0</v>
      </c>
      <c r="R736" s="147">
        <f>Q736*H736</f>
        <v>0</v>
      </c>
      <c r="S736" s="147">
        <v>2.5999999999999999E-3</v>
      </c>
      <c r="T736" s="148">
        <f>S736*H736</f>
        <v>0.15610399999999999</v>
      </c>
      <c r="AR736" s="149" t="s">
        <v>199</v>
      </c>
      <c r="AT736" s="149" t="s">
        <v>284</v>
      </c>
      <c r="AU736" s="149" t="s">
        <v>85</v>
      </c>
      <c r="AY736" s="17" t="s">
        <v>282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83</v>
      </c>
      <c r="BK736" s="150">
        <f>ROUND(I736*H736,2)</f>
        <v>0</v>
      </c>
      <c r="BL736" s="17" t="s">
        <v>199</v>
      </c>
      <c r="BM736" s="149" t="s">
        <v>8577</v>
      </c>
    </row>
    <row r="737" spans="2:65" s="15" customFormat="1" x14ac:dyDescent="0.2">
      <c r="B737" s="173"/>
      <c r="D737" s="152" t="s">
        <v>290</v>
      </c>
      <c r="E737" s="174" t="s">
        <v>1</v>
      </c>
      <c r="F737" s="175" t="s">
        <v>8578</v>
      </c>
      <c r="H737" s="174" t="s">
        <v>1</v>
      </c>
      <c r="I737" s="176"/>
      <c r="L737" s="173"/>
      <c r="M737" s="177"/>
      <c r="T737" s="178"/>
      <c r="AT737" s="174" t="s">
        <v>290</v>
      </c>
      <c r="AU737" s="174" t="s">
        <v>85</v>
      </c>
      <c r="AV737" s="15" t="s">
        <v>83</v>
      </c>
      <c r="AW737" s="15" t="s">
        <v>32</v>
      </c>
      <c r="AX737" s="15" t="s">
        <v>76</v>
      </c>
      <c r="AY737" s="174" t="s">
        <v>282</v>
      </c>
    </row>
    <row r="738" spans="2:65" s="12" customFormat="1" x14ac:dyDescent="0.2">
      <c r="B738" s="151"/>
      <c r="D738" s="152" t="s">
        <v>290</v>
      </c>
      <c r="E738" s="153" t="s">
        <v>1</v>
      </c>
      <c r="F738" s="154" t="s">
        <v>8579</v>
      </c>
      <c r="H738" s="155">
        <v>60.04</v>
      </c>
      <c r="I738" s="156"/>
      <c r="L738" s="151"/>
      <c r="M738" s="157"/>
      <c r="T738" s="158"/>
      <c r="AT738" s="153" t="s">
        <v>290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282</v>
      </c>
    </row>
    <row r="739" spans="2:65" s="1" customFormat="1" ht="16.5" customHeight="1" x14ac:dyDescent="0.2">
      <c r="B739" s="32"/>
      <c r="C739" s="137" t="s">
        <v>931</v>
      </c>
      <c r="D739" s="137" t="s">
        <v>284</v>
      </c>
      <c r="E739" s="138" t="s">
        <v>8580</v>
      </c>
      <c r="F739" s="139" t="s">
        <v>8581</v>
      </c>
      <c r="G739" s="140" t="s">
        <v>471</v>
      </c>
      <c r="H739" s="141">
        <v>17.899999999999999</v>
      </c>
      <c r="I739" s="142"/>
      <c r="J739" s="143">
        <f>ROUND(I739*H739,2)</f>
        <v>0</v>
      </c>
      <c r="K739" s="144"/>
      <c r="L739" s="32"/>
      <c r="M739" s="145" t="s">
        <v>1</v>
      </c>
      <c r="N739" s="146" t="s">
        <v>41</v>
      </c>
      <c r="P739" s="147">
        <f>O739*H739</f>
        <v>0</v>
      </c>
      <c r="Q739" s="147">
        <v>0</v>
      </c>
      <c r="R739" s="147">
        <f>Q739*H739</f>
        <v>0</v>
      </c>
      <c r="S739" s="147">
        <v>3.9399999999999999E-3</v>
      </c>
      <c r="T739" s="148">
        <f>S739*H739</f>
        <v>7.0525999999999991E-2</v>
      </c>
      <c r="AR739" s="149" t="s">
        <v>199</v>
      </c>
      <c r="AT739" s="149" t="s">
        <v>284</v>
      </c>
      <c r="AU739" s="149" t="s">
        <v>85</v>
      </c>
      <c r="AY739" s="17" t="s">
        <v>282</v>
      </c>
      <c r="BE739" s="150">
        <f>IF(N739="základní",J739,0)</f>
        <v>0</v>
      </c>
      <c r="BF739" s="150">
        <f>IF(N739="snížená",J739,0)</f>
        <v>0</v>
      </c>
      <c r="BG739" s="150">
        <f>IF(N739="zákl. přenesená",J739,0)</f>
        <v>0</v>
      </c>
      <c r="BH739" s="150">
        <f>IF(N739="sníž. přenesená",J739,0)</f>
        <v>0</v>
      </c>
      <c r="BI739" s="150">
        <f>IF(N739="nulová",J739,0)</f>
        <v>0</v>
      </c>
      <c r="BJ739" s="17" t="s">
        <v>83</v>
      </c>
      <c r="BK739" s="150">
        <f>ROUND(I739*H739,2)</f>
        <v>0</v>
      </c>
      <c r="BL739" s="17" t="s">
        <v>199</v>
      </c>
      <c r="BM739" s="149" t="s">
        <v>8582</v>
      </c>
    </row>
    <row r="740" spans="2:65" s="15" customFormat="1" x14ac:dyDescent="0.2">
      <c r="B740" s="173"/>
      <c r="D740" s="152" t="s">
        <v>290</v>
      </c>
      <c r="E740" s="174" t="s">
        <v>1</v>
      </c>
      <c r="F740" s="175" t="s">
        <v>8583</v>
      </c>
      <c r="H740" s="174" t="s">
        <v>1</v>
      </c>
      <c r="I740" s="176"/>
      <c r="L740" s="173"/>
      <c r="M740" s="177"/>
      <c r="T740" s="178"/>
      <c r="AT740" s="174" t="s">
        <v>290</v>
      </c>
      <c r="AU740" s="174" t="s">
        <v>85</v>
      </c>
      <c r="AV740" s="15" t="s">
        <v>83</v>
      </c>
      <c r="AW740" s="15" t="s">
        <v>32</v>
      </c>
      <c r="AX740" s="15" t="s">
        <v>76</v>
      </c>
      <c r="AY740" s="174" t="s">
        <v>282</v>
      </c>
    </row>
    <row r="741" spans="2:65" s="12" customFormat="1" x14ac:dyDescent="0.2">
      <c r="B741" s="151"/>
      <c r="D741" s="152" t="s">
        <v>290</v>
      </c>
      <c r="E741" s="153" t="s">
        <v>1</v>
      </c>
      <c r="F741" s="154" t="s">
        <v>8584</v>
      </c>
      <c r="H741" s="155">
        <v>7.6</v>
      </c>
      <c r="I741" s="156"/>
      <c r="L741" s="151"/>
      <c r="M741" s="157"/>
      <c r="T741" s="158"/>
      <c r="AT741" s="153" t="s">
        <v>290</v>
      </c>
      <c r="AU741" s="153" t="s">
        <v>85</v>
      </c>
      <c r="AV741" s="12" t="s">
        <v>85</v>
      </c>
      <c r="AW741" s="12" t="s">
        <v>32</v>
      </c>
      <c r="AX741" s="12" t="s">
        <v>76</v>
      </c>
      <c r="AY741" s="153" t="s">
        <v>282</v>
      </c>
    </row>
    <row r="742" spans="2:65" s="15" customFormat="1" x14ac:dyDescent="0.2">
      <c r="B742" s="173"/>
      <c r="D742" s="152" t="s">
        <v>290</v>
      </c>
      <c r="E742" s="174" t="s">
        <v>1</v>
      </c>
      <c r="F742" s="175" t="s">
        <v>8585</v>
      </c>
      <c r="H742" s="174" t="s">
        <v>1</v>
      </c>
      <c r="I742" s="176"/>
      <c r="L742" s="173"/>
      <c r="M742" s="177"/>
      <c r="T742" s="178"/>
      <c r="AT742" s="174" t="s">
        <v>290</v>
      </c>
      <c r="AU742" s="174" t="s">
        <v>85</v>
      </c>
      <c r="AV742" s="15" t="s">
        <v>83</v>
      </c>
      <c r="AW742" s="15" t="s">
        <v>32</v>
      </c>
      <c r="AX742" s="15" t="s">
        <v>76</v>
      </c>
      <c r="AY742" s="174" t="s">
        <v>282</v>
      </c>
    </row>
    <row r="743" spans="2:65" s="12" customFormat="1" x14ac:dyDescent="0.2">
      <c r="B743" s="151"/>
      <c r="D743" s="152" t="s">
        <v>290</v>
      </c>
      <c r="E743" s="153" t="s">
        <v>1</v>
      </c>
      <c r="F743" s="154" t="s">
        <v>8586</v>
      </c>
      <c r="H743" s="155">
        <v>7</v>
      </c>
      <c r="I743" s="156"/>
      <c r="L743" s="151"/>
      <c r="M743" s="157"/>
      <c r="T743" s="158"/>
      <c r="AT743" s="153" t="s">
        <v>290</v>
      </c>
      <c r="AU743" s="153" t="s">
        <v>85</v>
      </c>
      <c r="AV743" s="12" t="s">
        <v>85</v>
      </c>
      <c r="AW743" s="12" t="s">
        <v>32</v>
      </c>
      <c r="AX743" s="12" t="s">
        <v>76</v>
      </c>
      <c r="AY743" s="153" t="s">
        <v>282</v>
      </c>
    </row>
    <row r="744" spans="2:65" s="15" customFormat="1" x14ac:dyDescent="0.2">
      <c r="B744" s="173"/>
      <c r="D744" s="152" t="s">
        <v>290</v>
      </c>
      <c r="E744" s="174" t="s">
        <v>1</v>
      </c>
      <c r="F744" s="175" t="s">
        <v>8587</v>
      </c>
      <c r="H744" s="174" t="s">
        <v>1</v>
      </c>
      <c r="I744" s="176"/>
      <c r="L744" s="173"/>
      <c r="M744" s="177"/>
      <c r="T744" s="178"/>
      <c r="AT744" s="174" t="s">
        <v>290</v>
      </c>
      <c r="AU744" s="174" t="s">
        <v>85</v>
      </c>
      <c r="AV744" s="15" t="s">
        <v>83</v>
      </c>
      <c r="AW744" s="15" t="s">
        <v>32</v>
      </c>
      <c r="AX744" s="15" t="s">
        <v>76</v>
      </c>
      <c r="AY744" s="174" t="s">
        <v>282</v>
      </c>
    </row>
    <row r="745" spans="2:65" s="12" customFormat="1" x14ac:dyDescent="0.2">
      <c r="B745" s="151"/>
      <c r="D745" s="152" t="s">
        <v>290</v>
      </c>
      <c r="E745" s="153" t="s">
        <v>1</v>
      </c>
      <c r="F745" s="154" t="s">
        <v>8588</v>
      </c>
      <c r="H745" s="155">
        <v>3.3</v>
      </c>
      <c r="I745" s="156"/>
      <c r="L745" s="151"/>
      <c r="M745" s="157"/>
      <c r="T745" s="158"/>
      <c r="AT745" s="153" t="s">
        <v>290</v>
      </c>
      <c r="AU745" s="153" t="s">
        <v>85</v>
      </c>
      <c r="AV745" s="12" t="s">
        <v>85</v>
      </c>
      <c r="AW745" s="12" t="s">
        <v>32</v>
      </c>
      <c r="AX745" s="12" t="s">
        <v>76</v>
      </c>
      <c r="AY745" s="153" t="s">
        <v>282</v>
      </c>
    </row>
    <row r="746" spans="2:65" s="11" customFormat="1" ht="22.9" customHeight="1" x14ac:dyDescent="0.2">
      <c r="B746" s="125"/>
      <c r="D746" s="126" t="s">
        <v>75</v>
      </c>
      <c r="E746" s="135" t="s">
        <v>2235</v>
      </c>
      <c r="F746" s="135" t="s">
        <v>2236</v>
      </c>
      <c r="I746" s="128"/>
      <c r="J746" s="136">
        <f>BK746</f>
        <v>0</v>
      </c>
      <c r="L746" s="125"/>
      <c r="M746" s="130"/>
      <c r="P746" s="131">
        <f>SUM(P747:P784)</f>
        <v>0</v>
      </c>
      <c r="R746" s="131">
        <f>SUM(R747:R784)</f>
        <v>0</v>
      </c>
      <c r="T746" s="132">
        <f>SUM(T747:T784)</f>
        <v>5.4306637999999996</v>
      </c>
      <c r="AR746" s="126" t="s">
        <v>85</v>
      </c>
      <c r="AT746" s="133" t="s">
        <v>75</v>
      </c>
      <c r="AU746" s="133" t="s">
        <v>83</v>
      </c>
      <c r="AY746" s="126" t="s">
        <v>282</v>
      </c>
      <c r="BK746" s="134">
        <f>SUM(BK747:BK784)</f>
        <v>0</v>
      </c>
    </row>
    <row r="747" spans="2:65" s="1" customFormat="1" ht="16.5" customHeight="1" x14ac:dyDescent="0.2">
      <c r="B747" s="32"/>
      <c r="C747" s="137" t="s">
        <v>935</v>
      </c>
      <c r="D747" s="137" t="s">
        <v>284</v>
      </c>
      <c r="E747" s="138" t="s">
        <v>8589</v>
      </c>
      <c r="F747" s="139" t="s">
        <v>8590</v>
      </c>
      <c r="G747" s="140" t="s">
        <v>287</v>
      </c>
      <c r="H747" s="141">
        <v>163.995</v>
      </c>
      <c r="I747" s="142"/>
      <c r="J747" s="143">
        <f>ROUND(I747*H747,2)</f>
        <v>0</v>
      </c>
      <c r="K747" s="144"/>
      <c r="L747" s="32"/>
      <c r="M747" s="145" t="s">
        <v>1</v>
      </c>
      <c r="N747" s="146" t="s">
        <v>41</v>
      </c>
      <c r="P747" s="147">
        <f>O747*H747</f>
        <v>0</v>
      </c>
      <c r="Q747" s="147">
        <v>0</v>
      </c>
      <c r="R747" s="147">
        <f>Q747*H747</f>
        <v>0</v>
      </c>
      <c r="S747" s="147">
        <v>1.098E-2</v>
      </c>
      <c r="T747" s="148">
        <f>S747*H747</f>
        <v>1.8006651</v>
      </c>
      <c r="AR747" s="149" t="s">
        <v>199</v>
      </c>
      <c r="AT747" s="149" t="s">
        <v>284</v>
      </c>
      <c r="AU747" s="149" t="s">
        <v>85</v>
      </c>
      <c r="AY747" s="17" t="s">
        <v>282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83</v>
      </c>
      <c r="BK747" s="150">
        <f>ROUND(I747*H747,2)</f>
        <v>0</v>
      </c>
      <c r="BL747" s="17" t="s">
        <v>199</v>
      </c>
      <c r="BM747" s="149" t="s">
        <v>8591</v>
      </c>
    </row>
    <row r="748" spans="2:65" s="15" customFormat="1" x14ac:dyDescent="0.2">
      <c r="B748" s="173"/>
      <c r="D748" s="152" t="s">
        <v>290</v>
      </c>
      <c r="E748" s="174" t="s">
        <v>1</v>
      </c>
      <c r="F748" s="175" t="s">
        <v>8592</v>
      </c>
      <c r="H748" s="174" t="s">
        <v>1</v>
      </c>
      <c r="I748" s="176"/>
      <c r="L748" s="173"/>
      <c r="M748" s="177"/>
      <c r="T748" s="178"/>
      <c r="AT748" s="174" t="s">
        <v>290</v>
      </c>
      <c r="AU748" s="174" t="s">
        <v>85</v>
      </c>
      <c r="AV748" s="15" t="s">
        <v>83</v>
      </c>
      <c r="AW748" s="15" t="s">
        <v>32</v>
      </c>
      <c r="AX748" s="15" t="s">
        <v>76</v>
      </c>
      <c r="AY748" s="174" t="s">
        <v>282</v>
      </c>
    </row>
    <row r="749" spans="2:65" s="15" customFormat="1" x14ac:dyDescent="0.2">
      <c r="B749" s="173"/>
      <c r="D749" s="152" t="s">
        <v>290</v>
      </c>
      <c r="E749" s="174" t="s">
        <v>1</v>
      </c>
      <c r="F749" s="175" t="s">
        <v>7919</v>
      </c>
      <c r="H749" s="174" t="s">
        <v>1</v>
      </c>
      <c r="I749" s="176"/>
      <c r="L749" s="173"/>
      <c r="M749" s="177"/>
      <c r="T749" s="178"/>
      <c r="AT749" s="174" t="s">
        <v>290</v>
      </c>
      <c r="AU749" s="174" t="s">
        <v>85</v>
      </c>
      <c r="AV749" s="15" t="s">
        <v>83</v>
      </c>
      <c r="AW749" s="15" t="s">
        <v>32</v>
      </c>
      <c r="AX749" s="15" t="s">
        <v>76</v>
      </c>
      <c r="AY749" s="174" t="s">
        <v>282</v>
      </c>
    </row>
    <row r="750" spans="2:65" s="12" customFormat="1" x14ac:dyDescent="0.2">
      <c r="B750" s="151"/>
      <c r="D750" s="152" t="s">
        <v>290</v>
      </c>
      <c r="E750" s="153" t="s">
        <v>1</v>
      </c>
      <c r="F750" s="154" t="s">
        <v>8593</v>
      </c>
      <c r="H750" s="155">
        <v>37.863999999999997</v>
      </c>
      <c r="I750" s="156"/>
      <c r="L750" s="151"/>
      <c r="M750" s="157"/>
      <c r="T750" s="158"/>
      <c r="AT750" s="153" t="s">
        <v>290</v>
      </c>
      <c r="AU750" s="153" t="s">
        <v>85</v>
      </c>
      <c r="AV750" s="12" t="s">
        <v>85</v>
      </c>
      <c r="AW750" s="12" t="s">
        <v>32</v>
      </c>
      <c r="AX750" s="12" t="s">
        <v>76</v>
      </c>
      <c r="AY750" s="153" t="s">
        <v>282</v>
      </c>
    </row>
    <row r="751" spans="2:65" s="15" customFormat="1" x14ac:dyDescent="0.2">
      <c r="B751" s="173"/>
      <c r="D751" s="152" t="s">
        <v>290</v>
      </c>
      <c r="E751" s="174" t="s">
        <v>1</v>
      </c>
      <c r="F751" s="175" t="s">
        <v>8001</v>
      </c>
      <c r="H751" s="174" t="s">
        <v>1</v>
      </c>
      <c r="I751" s="176"/>
      <c r="L751" s="173"/>
      <c r="M751" s="177"/>
      <c r="T751" s="178"/>
      <c r="AT751" s="174" t="s">
        <v>290</v>
      </c>
      <c r="AU751" s="174" t="s">
        <v>85</v>
      </c>
      <c r="AV751" s="15" t="s">
        <v>83</v>
      </c>
      <c r="AW751" s="15" t="s">
        <v>32</v>
      </c>
      <c r="AX751" s="15" t="s">
        <v>76</v>
      </c>
      <c r="AY751" s="174" t="s">
        <v>282</v>
      </c>
    </row>
    <row r="752" spans="2:65" s="12" customFormat="1" x14ac:dyDescent="0.2">
      <c r="B752" s="151"/>
      <c r="D752" s="152" t="s">
        <v>290</v>
      </c>
      <c r="E752" s="153" t="s">
        <v>1</v>
      </c>
      <c r="F752" s="154" t="s">
        <v>8594</v>
      </c>
      <c r="H752" s="155">
        <v>-24.917000000000002</v>
      </c>
      <c r="I752" s="156"/>
      <c r="L752" s="151"/>
      <c r="M752" s="157"/>
      <c r="T752" s="158"/>
      <c r="AT752" s="153" t="s">
        <v>290</v>
      </c>
      <c r="AU752" s="153" t="s">
        <v>85</v>
      </c>
      <c r="AV752" s="12" t="s">
        <v>85</v>
      </c>
      <c r="AW752" s="12" t="s">
        <v>32</v>
      </c>
      <c r="AX752" s="12" t="s">
        <v>76</v>
      </c>
      <c r="AY752" s="153" t="s">
        <v>282</v>
      </c>
    </row>
    <row r="753" spans="2:65" s="15" customFormat="1" x14ac:dyDescent="0.2">
      <c r="B753" s="173"/>
      <c r="D753" s="152" t="s">
        <v>290</v>
      </c>
      <c r="E753" s="174" t="s">
        <v>1</v>
      </c>
      <c r="F753" s="175" t="s">
        <v>8595</v>
      </c>
      <c r="H753" s="174" t="s">
        <v>1</v>
      </c>
      <c r="I753" s="176"/>
      <c r="L753" s="173"/>
      <c r="M753" s="177"/>
      <c r="T753" s="178"/>
      <c r="AT753" s="174" t="s">
        <v>290</v>
      </c>
      <c r="AU753" s="174" t="s">
        <v>85</v>
      </c>
      <c r="AV753" s="15" t="s">
        <v>83</v>
      </c>
      <c r="AW753" s="15" t="s">
        <v>32</v>
      </c>
      <c r="AX753" s="15" t="s">
        <v>76</v>
      </c>
      <c r="AY753" s="174" t="s">
        <v>282</v>
      </c>
    </row>
    <row r="754" spans="2:65" s="12" customFormat="1" x14ac:dyDescent="0.2">
      <c r="B754" s="151"/>
      <c r="D754" s="152" t="s">
        <v>290</v>
      </c>
      <c r="E754" s="153" t="s">
        <v>1</v>
      </c>
      <c r="F754" s="154" t="s">
        <v>8596</v>
      </c>
      <c r="H754" s="155">
        <v>27.504000000000001</v>
      </c>
      <c r="I754" s="156"/>
      <c r="L754" s="151"/>
      <c r="M754" s="157"/>
      <c r="T754" s="158"/>
      <c r="AT754" s="153" t="s">
        <v>290</v>
      </c>
      <c r="AU754" s="153" t="s">
        <v>85</v>
      </c>
      <c r="AV754" s="12" t="s">
        <v>85</v>
      </c>
      <c r="AW754" s="12" t="s">
        <v>32</v>
      </c>
      <c r="AX754" s="12" t="s">
        <v>76</v>
      </c>
      <c r="AY754" s="153" t="s">
        <v>282</v>
      </c>
    </row>
    <row r="755" spans="2:65" s="15" customFormat="1" x14ac:dyDescent="0.2">
      <c r="B755" s="173"/>
      <c r="D755" s="152" t="s">
        <v>290</v>
      </c>
      <c r="E755" s="174" t="s">
        <v>1</v>
      </c>
      <c r="F755" s="175" t="s">
        <v>8597</v>
      </c>
      <c r="H755" s="174" t="s">
        <v>1</v>
      </c>
      <c r="I755" s="176"/>
      <c r="L755" s="173"/>
      <c r="M755" s="177"/>
      <c r="T755" s="178"/>
      <c r="AT755" s="174" t="s">
        <v>290</v>
      </c>
      <c r="AU755" s="174" t="s">
        <v>85</v>
      </c>
      <c r="AV755" s="15" t="s">
        <v>83</v>
      </c>
      <c r="AW755" s="15" t="s">
        <v>32</v>
      </c>
      <c r="AX755" s="15" t="s">
        <v>76</v>
      </c>
      <c r="AY755" s="174" t="s">
        <v>282</v>
      </c>
    </row>
    <row r="756" spans="2:65" s="12" customFormat="1" x14ac:dyDescent="0.2">
      <c r="B756" s="151"/>
      <c r="D756" s="152" t="s">
        <v>290</v>
      </c>
      <c r="E756" s="153" t="s">
        <v>1</v>
      </c>
      <c r="F756" s="154" t="s">
        <v>8598</v>
      </c>
      <c r="H756" s="155">
        <v>50.064999999999998</v>
      </c>
      <c r="I756" s="156"/>
      <c r="L756" s="151"/>
      <c r="M756" s="157"/>
      <c r="T756" s="158"/>
      <c r="AT756" s="153" t="s">
        <v>290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282</v>
      </c>
    </row>
    <row r="757" spans="2:65" s="15" customFormat="1" x14ac:dyDescent="0.2">
      <c r="B757" s="173"/>
      <c r="D757" s="152" t="s">
        <v>290</v>
      </c>
      <c r="E757" s="174" t="s">
        <v>1</v>
      </c>
      <c r="F757" s="175" t="s">
        <v>8599</v>
      </c>
      <c r="H757" s="174" t="s">
        <v>1</v>
      </c>
      <c r="I757" s="176"/>
      <c r="L757" s="173"/>
      <c r="M757" s="177"/>
      <c r="T757" s="178"/>
      <c r="AT757" s="174" t="s">
        <v>290</v>
      </c>
      <c r="AU757" s="174" t="s">
        <v>85</v>
      </c>
      <c r="AV757" s="15" t="s">
        <v>83</v>
      </c>
      <c r="AW757" s="15" t="s">
        <v>32</v>
      </c>
      <c r="AX757" s="15" t="s">
        <v>76</v>
      </c>
      <c r="AY757" s="174" t="s">
        <v>282</v>
      </c>
    </row>
    <row r="758" spans="2:65" s="12" customFormat="1" x14ac:dyDescent="0.2">
      <c r="B758" s="151"/>
      <c r="D758" s="152" t="s">
        <v>290</v>
      </c>
      <c r="E758" s="153" t="s">
        <v>1</v>
      </c>
      <c r="F758" s="154" t="s">
        <v>8600</v>
      </c>
      <c r="H758" s="155">
        <v>-15.38</v>
      </c>
      <c r="I758" s="156"/>
      <c r="L758" s="151"/>
      <c r="M758" s="157"/>
      <c r="T758" s="158"/>
      <c r="AT758" s="153" t="s">
        <v>290</v>
      </c>
      <c r="AU758" s="153" t="s">
        <v>85</v>
      </c>
      <c r="AV758" s="12" t="s">
        <v>85</v>
      </c>
      <c r="AW758" s="12" t="s">
        <v>32</v>
      </c>
      <c r="AX758" s="12" t="s">
        <v>76</v>
      </c>
      <c r="AY758" s="153" t="s">
        <v>282</v>
      </c>
    </row>
    <row r="759" spans="2:65" s="15" customFormat="1" x14ac:dyDescent="0.2">
      <c r="B759" s="173"/>
      <c r="D759" s="152" t="s">
        <v>290</v>
      </c>
      <c r="E759" s="174" t="s">
        <v>1</v>
      </c>
      <c r="F759" s="175" t="s">
        <v>8601</v>
      </c>
      <c r="H759" s="174" t="s">
        <v>1</v>
      </c>
      <c r="I759" s="176"/>
      <c r="L759" s="173"/>
      <c r="M759" s="177"/>
      <c r="T759" s="178"/>
      <c r="AT759" s="174" t="s">
        <v>290</v>
      </c>
      <c r="AU759" s="174" t="s">
        <v>85</v>
      </c>
      <c r="AV759" s="15" t="s">
        <v>83</v>
      </c>
      <c r="AW759" s="15" t="s">
        <v>32</v>
      </c>
      <c r="AX759" s="15" t="s">
        <v>76</v>
      </c>
      <c r="AY759" s="174" t="s">
        <v>282</v>
      </c>
    </row>
    <row r="760" spans="2:65" s="12" customFormat="1" x14ac:dyDescent="0.2">
      <c r="B760" s="151"/>
      <c r="D760" s="152" t="s">
        <v>290</v>
      </c>
      <c r="E760" s="153" t="s">
        <v>1</v>
      </c>
      <c r="F760" s="154" t="s">
        <v>8602</v>
      </c>
      <c r="H760" s="155">
        <v>9.9830000000000005</v>
      </c>
      <c r="I760" s="156"/>
      <c r="L760" s="151"/>
      <c r="M760" s="157"/>
      <c r="T760" s="158"/>
      <c r="AT760" s="153" t="s">
        <v>290</v>
      </c>
      <c r="AU760" s="153" t="s">
        <v>85</v>
      </c>
      <c r="AV760" s="12" t="s">
        <v>85</v>
      </c>
      <c r="AW760" s="12" t="s">
        <v>32</v>
      </c>
      <c r="AX760" s="12" t="s">
        <v>76</v>
      </c>
      <c r="AY760" s="153" t="s">
        <v>282</v>
      </c>
    </row>
    <row r="761" spans="2:65" s="15" customFormat="1" x14ac:dyDescent="0.2">
      <c r="B761" s="173"/>
      <c r="D761" s="152" t="s">
        <v>290</v>
      </c>
      <c r="E761" s="174" t="s">
        <v>1</v>
      </c>
      <c r="F761" s="175" t="s">
        <v>7921</v>
      </c>
      <c r="H761" s="174" t="s">
        <v>1</v>
      </c>
      <c r="I761" s="176"/>
      <c r="L761" s="173"/>
      <c r="M761" s="177"/>
      <c r="T761" s="178"/>
      <c r="AT761" s="174" t="s">
        <v>290</v>
      </c>
      <c r="AU761" s="174" t="s">
        <v>85</v>
      </c>
      <c r="AV761" s="15" t="s">
        <v>83</v>
      </c>
      <c r="AW761" s="15" t="s">
        <v>32</v>
      </c>
      <c r="AX761" s="15" t="s">
        <v>76</v>
      </c>
      <c r="AY761" s="174" t="s">
        <v>282</v>
      </c>
    </row>
    <row r="762" spans="2:65" s="12" customFormat="1" x14ac:dyDescent="0.2">
      <c r="B762" s="151"/>
      <c r="D762" s="152" t="s">
        <v>290</v>
      </c>
      <c r="E762" s="153" t="s">
        <v>1</v>
      </c>
      <c r="F762" s="154" t="s">
        <v>8603</v>
      </c>
      <c r="H762" s="155">
        <v>93.91</v>
      </c>
      <c r="I762" s="156"/>
      <c r="L762" s="151"/>
      <c r="M762" s="157"/>
      <c r="T762" s="158"/>
      <c r="AT762" s="153" t="s">
        <v>290</v>
      </c>
      <c r="AU762" s="153" t="s">
        <v>85</v>
      </c>
      <c r="AV762" s="12" t="s">
        <v>85</v>
      </c>
      <c r="AW762" s="12" t="s">
        <v>32</v>
      </c>
      <c r="AX762" s="12" t="s">
        <v>76</v>
      </c>
      <c r="AY762" s="153" t="s">
        <v>282</v>
      </c>
    </row>
    <row r="763" spans="2:65" s="15" customFormat="1" x14ac:dyDescent="0.2">
      <c r="B763" s="173"/>
      <c r="D763" s="152" t="s">
        <v>290</v>
      </c>
      <c r="E763" s="174" t="s">
        <v>1</v>
      </c>
      <c r="F763" s="175" t="s">
        <v>8001</v>
      </c>
      <c r="H763" s="174" t="s">
        <v>1</v>
      </c>
      <c r="I763" s="176"/>
      <c r="L763" s="173"/>
      <c r="M763" s="177"/>
      <c r="T763" s="178"/>
      <c r="AT763" s="174" t="s">
        <v>290</v>
      </c>
      <c r="AU763" s="174" t="s">
        <v>85</v>
      </c>
      <c r="AV763" s="15" t="s">
        <v>83</v>
      </c>
      <c r="AW763" s="15" t="s">
        <v>32</v>
      </c>
      <c r="AX763" s="15" t="s">
        <v>76</v>
      </c>
      <c r="AY763" s="174" t="s">
        <v>282</v>
      </c>
    </row>
    <row r="764" spans="2:65" s="12" customFormat="1" x14ac:dyDescent="0.2">
      <c r="B764" s="151"/>
      <c r="D764" s="152" t="s">
        <v>290</v>
      </c>
      <c r="E764" s="153" t="s">
        <v>1</v>
      </c>
      <c r="F764" s="154" t="s">
        <v>8604</v>
      </c>
      <c r="H764" s="155">
        <v>-15.034000000000001</v>
      </c>
      <c r="I764" s="156"/>
      <c r="L764" s="151"/>
      <c r="M764" s="157"/>
      <c r="T764" s="158"/>
      <c r="AT764" s="153" t="s">
        <v>290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282</v>
      </c>
    </row>
    <row r="765" spans="2:65" s="1" customFormat="1" ht="24.2" customHeight="1" x14ac:dyDescent="0.2">
      <c r="B765" s="32"/>
      <c r="C765" s="137" t="s">
        <v>940</v>
      </c>
      <c r="D765" s="137" t="s">
        <v>284</v>
      </c>
      <c r="E765" s="138" t="s">
        <v>8605</v>
      </c>
      <c r="F765" s="139" t="s">
        <v>8606</v>
      </c>
      <c r="G765" s="140" t="s">
        <v>287</v>
      </c>
      <c r="H765" s="141">
        <v>163.995</v>
      </c>
      <c r="I765" s="142"/>
      <c r="J765" s="143">
        <f>ROUND(I765*H765,2)</f>
        <v>0</v>
      </c>
      <c r="K765" s="144"/>
      <c r="L765" s="32"/>
      <c r="M765" s="145" t="s">
        <v>1</v>
      </c>
      <c r="N765" s="146" t="s">
        <v>41</v>
      </c>
      <c r="P765" s="147">
        <f>O765*H765</f>
        <v>0</v>
      </c>
      <c r="Q765" s="147">
        <v>0</v>
      </c>
      <c r="R765" s="147">
        <f>Q765*H765</f>
        <v>0</v>
      </c>
      <c r="S765" s="147">
        <v>8.0000000000000002E-3</v>
      </c>
      <c r="T765" s="148">
        <f>S765*H765</f>
        <v>1.31196</v>
      </c>
      <c r="AR765" s="149" t="s">
        <v>199</v>
      </c>
      <c r="AT765" s="149" t="s">
        <v>284</v>
      </c>
      <c r="AU765" s="149" t="s">
        <v>85</v>
      </c>
      <c r="AY765" s="17" t="s">
        <v>282</v>
      </c>
      <c r="BE765" s="150">
        <f>IF(N765="základní",J765,0)</f>
        <v>0</v>
      </c>
      <c r="BF765" s="150">
        <f>IF(N765="snížená",J765,0)</f>
        <v>0</v>
      </c>
      <c r="BG765" s="150">
        <f>IF(N765="zákl. přenesená",J765,0)</f>
        <v>0</v>
      </c>
      <c r="BH765" s="150">
        <f>IF(N765="sníž. přenesená",J765,0)</f>
        <v>0</v>
      </c>
      <c r="BI765" s="150">
        <f>IF(N765="nulová",J765,0)</f>
        <v>0</v>
      </c>
      <c r="BJ765" s="17" t="s">
        <v>83</v>
      </c>
      <c r="BK765" s="150">
        <f>ROUND(I765*H765,2)</f>
        <v>0</v>
      </c>
      <c r="BL765" s="17" t="s">
        <v>199</v>
      </c>
      <c r="BM765" s="149" t="s">
        <v>8607</v>
      </c>
    </row>
    <row r="766" spans="2:65" s="15" customFormat="1" x14ac:dyDescent="0.2">
      <c r="B766" s="173"/>
      <c r="D766" s="152" t="s">
        <v>290</v>
      </c>
      <c r="E766" s="174" t="s">
        <v>1</v>
      </c>
      <c r="F766" s="175" t="s">
        <v>8608</v>
      </c>
      <c r="H766" s="174" t="s">
        <v>1</v>
      </c>
      <c r="I766" s="176"/>
      <c r="L766" s="173"/>
      <c r="M766" s="177"/>
      <c r="T766" s="178"/>
      <c r="AT766" s="174" t="s">
        <v>290</v>
      </c>
      <c r="AU766" s="174" t="s">
        <v>85</v>
      </c>
      <c r="AV766" s="15" t="s">
        <v>83</v>
      </c>
      <c r="AW766" s="15" t="s">
        <v>32</v>
      </c>
      <c r="AX766" s="15" t="s">
        <v>76</v>
      </c>
      <c r="AY766" s="174" t="s">
        <v>282</v>
      </c>
    </row>
    <row r="767" spans="2:65" s="12" customFormat="1" x14ac:dyDescent="0.2">
      <c r="B767" s="151"/>
      <c r="D767" s="152" t="s">
        <v>290</v>
      </c>
      <c r="E767" s="153" t="s">
        <v>1</v>
      </c>
      <c r="F767" s="154" t="s">
        <v>8609</v>
      </c>
      <c r="H767" s="155">
        <v>163.995</v>
      </c>
      <c r="I767" s="156"/>
      <c r="L767" s="151"/>
      <c r="M767" s="157"/>
      <c r="T767" s="158"/>
      <c r="AT767" s="153" t="s">
        <v>290</v>
      </c>
      <c r="AU767" s="153" t="s">
        <v>85</v>
      </c>
      <c r="AV767" s="12" t="s">
        <v>85</v>
      </c>
      <c r="AW767" s="12" t="s">
        <v>32</v>
      </c>
      <c r="AX767" s="12" t="s">
        <v>76</v>
      </c>
      <c r="AY767" s="153" t="s">
        <v>282</v>
      </c>
    </row>
    <row r="768" spans="2:65" s="1" customFormat="1" ht="21.75" customHeight="1" x14ac:dyDescent="0.2">
      <c r="B768" s="32"/>
      <c r="C768" s="137" t="s">
        <v>951</v>
      </c>
      <c r="D768" s="137" t="s">
        <v>284</v>
      </c>
      <c r="E768" s="138" t="s">
        <v>8610</v>
      </c>
      <c r="F768" s="139" t="s">
        <v>8611</v>
      </c>
      <c r="G768" s="140" t="s">
        <v>287</v>
      </c>
      <c r="H768" s="141">
        <v>55.314999999999998</v>
      </c>
      <c r="I768" s="142"/>
      <c r="J768" s="143">
        <f>ROUND(I768*H768,2)</f>
        <v>0</v>
      </c>
      <c r="K768" s="144"/>
      <c r="L768" s="32"/>
      <c r="M768" s="145" t="s">
        <v>1</v>
      </c>
      <c r="N768" s="146" t="s">
        <v>41</v>
      </c>
      <c r="P768" s="147">
        <f>O768*H768</f>
        <v>0</v>
      </c>
      <c r="Q768" s="147">
        <v>0</v>
      </c>
      <c r="R768" s="147">
        <f>Q768*H768</f>
        <v>0</v>
      </c>
      <c r="S768" s="147">
        <v>1.098E-2</v>
      </c>
      <c r="T768" s="148">
        <f>S768*H768</f>
        <v>0.60735870000000003</v>
      </c>
      <c r="AR768" s="149" t="s">
        <v>199</v>
      </c>
      <c r="AT768" s="149" t="s">
        <v>284</v>
      </c>
      <c r="AU768" s="149" t="s">
        <v>85</v>
      </c>
      <c r="AY768" s="17" t="s">
        <v>282</v>
      </c>
      <c r="BE768" s="150">
        <f>IF(N768="základní",J768,0)</f>
        <v>0</v>
      </c>
      <c r="BF768" s="150">
        <f>IF(N768="snížená",J768,0)</f>
        <v>0</v>
      </c>
      <c r="BG768" s="150">
        <f>IF(N768="zákl. přenesená",J768,0)</f>
        <v>0</v>
      </c>
      <c r="BH768" s="150">
        <f>IF(N768="sníž. přenesená",J768,0)</f>
        <v>0</v>
      </c>
      <c r="BI768" s="150">
        <f>IF(N768="nulová",J768,0)</f>
        <v>0</v>
      </c>
      <c r="BJ768" s="17" t="s">
        <v>83</v>
      </c>
      <c r="BK768" s="150">
        <f>ROUND(I768*H768,2)</f>
        <v>0</v>
      </c>
      <c r="BL768" s="17" t="s">
        <v>199</v>
      </c>
      <c r="BM768" s="149" t="s">
        <v>8612</v>
      </c>
    </row>
    <row r="769" spans="2:65" s="15" customFormat="1" x14ac:dyDescent="0.2">
      <c r="B769" s="173"/>
      <c r="D769" s="152" t="s">
        <v>290</v>
      </c>
      <c r="E769" s="174" t="s">
        <v>1</v>
      </c>
      <c r="F769" s="175" t="s">
        <v>8613</v>
      </c>
      <c r="H769" s="174" t="s">
        <v>1</v>
      </c>
      <c r="I769" s="176"/>
      <c r="L769" s="173"/>
      <c r="M769" s="177"/>
      <c r="T769" s="178"/>
      <c r="AT769" s="174" t="s">
        <v>290</v>
      </c>
      <c r="AU769" s="174" t="s">
        <v>85</v>
      </c>
      <c r="AV769" s="15" t="s">
        <v>83</v>
      </c>
      <c r="AW769" s="15" t="s">
        <v>32</v>
      </c>
      <c r="AX769" s="15" t="s">
        <v>76</v>
      </c>
      <c r="AY769" s="174" t="s">
        <v>282</v>
      </c>
    </row>
    <row r="770" spans="2:65" s="15" customFormat="1" x14ac:dyDescent="0.2">
      <c r="B770" s="173"/>
      <c r="D770" s="152" t="s">
        <v>290</v>
      </c>
      <c r="E770" s="174" t="s">
        <v>1</v>
      </c>
      <c r="F770" s="175" t="s">
        <v>7919</v>
      </c>
      <c r="H770" s="174" t="s">
        <v>1</v>
      </c>
      <c r="I770" s="176"/>
      <c r="L770" s="173"/>
      <c r="M770" s="177"/>
      <c r="T770" s="178"/>
      <c r="AT770" s="174" t="s">
        <v>290</v>
      </c>
      <c r="AU770" s="174" t="s">
        <v>85</v>
      </c>
      <c r="AV770" s="15" t="s">
        <v>83</v>
      </c>
      <c r="AW770" s="15" t="s">
        <v>32</v>
      </c>
      <c r="AX770" s="15" t="s">
        <v>76</v>
      </c>
      <c r="AY770" s="174" t="s">
        <v>282</v>
      </c>
    </row>
    <row r="771" spans="2:65" s="12" customFormat="1" x14ac:dyDescent="0.2">
      <c r="B771" s="151"/>
      <c r="D771" s="152" t="s">
        <v>290</v>
      </c>
      <c r="E771" s="153" t="s">
        <v>1</v>
      </c>
      <c r="F771" s="154" t="s">
        <v>8614</v>
      </c>
      <c r="H771" s="155">
        <v>28.318000000000001</v>
      </c>
      <c r="I771" s="156"/>
      <c r="L771" s="151"/>
      <c r="M771" s="157"/>
      <c r="T771" s="158"/>
      <c r="AT771" s="153" t="s">
        <v>290</v>
      </c>
      <c r="AU771" s="153" t="s">
        <v>85</v>
      </c>
      <c r="AV771" s="12" t="s">
        <v>85</v>
      </c>
      <c r="AW771" s="12" t="s">
        <v>32</v>
      </c>
      <c r="AX771" s="12" t="s">
        <v>76</v>
      </c>
      <c r="AY771" s="153" t="s">
        <v>282</v>
      </c>
    </row>
    <row r="772" spans="2:65" s="15" customFormat="1" x14ac:dyDescent="0.2">
      <c r="B772" s="173"/>
      <c r="D772" s="152" t="s">
        <v>290</v>
      </c>
      <c r="E772" s="174" t="s">
        <v>1</v>
      </c>
      <c r="F772" s="175" t="s">
        <v>8597</v>
      </c>
      <c r="H772" s="174" t="s">
        <v>1</v>
      </c>
      <c r="I772" s="176"/>
      <c r="L772" s="173"/>
      <c r="M772" s="177"/>
      <c r="T772" s="178"/>
      <c r="AT772" s="174" t="s">
        <v>290</v>
      </c>
      <c r="AU772" s="174" t="s">
        <v>85</v>
      </c>
      <c r="AV772" s="15" t="s">
        <v>83</v>
      </c>
      <c r="AW772" s="15" t="s">
        <v>32</v>
      </c>
      <c r="AX772" s="15" t="s">
        <v>76</v>
      </c>
      <c r="AY772" s="174" t="s">
        <v>282</v>
      </c>
    </row>
    <row r="773" spans="2:65" s="12" customFormat="1" x14ac:dyDescent="0.2">
      <c r="B773" s="151"/>
      <c r="D773" s="152" t="s">
        <v>290</v>
      </c>
      <c r="E773" s="153" t="s">
        <v>1</v>
      </c>
      <c r="F773" s="154" t="s">
        <v>8615</v>
      </c>
      <c r="H773" s="155">
        <v>19.684000000000001</v>
      </c>
      <c r="I773" s="156"/>
      <c r="L773" s="151"/>
      <c r="M773" s="157"/>
      <c r="T773" s="158"/>
      <c r="AT773" s="153" t="s">
        <v>290</v>
      </c>
      <c r="AU773" s="153" t="s">
        <v>85</v>
      </c>
      <c r="AV773" s="12" t="s">
        <v>85</v>
      </c>
      <c r="AW773" s="12" t="s">
        <v>32</v>
      </c>
      <c r="AX773" s="12" t="s">
        <v>76</v>
      </c>
      <c r="AY773" s="153" t="s">
        <v>282</v>
      </c>
    </row>
    <row r="774" spans="2:65" s="15" customFormat="1" x14ac:dyDescent="0.2">
      <c r="B774" s="173"/>
      <c r="D774" s="152" t="s">
        <v>290</v>
      </c>
      <c r="E774" s="174" t="s">
        <v>1</v>
      </c>
      <c r="F774" s="175" t="s">
        <v>8616</v>
      </c>
      <c r="H774" s="174" t="s">
        <v>1</v>
      </c>
      <c r="I774" s="176"/>
      <c r="L774" s="173"/>
      <c r="M774" s="177"/>
      <c r="T774" s="178"/>
      <c r="AT774" s="174" t="s">
        <v>290</v>
      </c>
      <c r="AU774" s="174" t="s">
        <v>85</v>
      </c>
      <c r="AV774" s="15" t="s">
        <v>83</v>
      </c>
      <c r="AW774" s="15" t="s">
        <v>32</v>
      </c>
      <c r="AX774" s="15" t="s">
        <v>76</v>
      </c>
      <c r="AY774" s="174" t="s">
        <v>282</v>
      </c>
    </row>
    <row r="775" spans="2:65" s="12" customFormat="1" x14ac:dyDescent="0.2">
      <c r="B775" s="151"/>
      <c r="D775" s="152" t="s">
        <v>290</v>
      </c>
      <c r="E775" s="153" t="s">
        <v>1</v>
      </c>
      <c r="F775" s="154" t="s">
        <v>8617</v>
      </c>
      <c r="H775" s="155">
        <v>7.3129999999999997</v>
      </c>
      <c r="I775" s="156"/>
      <c r="L775" s="151"/>
      <c r="M775" s="157"/>
      <c r="T775" s="158"/>
      <c r="AT775" s="153" t="s">
        <v>290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282</v>
      </c>
    </row>
    <row r="776" spans="2:65" s="1" customFormat="1" ht="24.2" customHeight="1" x14ac:dyDescent="0.2">
      <c r="B776" s="32"/>
      <c r="C776" s="137" t="s">
        <v>956</v>
      </c>
      <c r="D776" s="137" t="s">
        <v>284</v>
      </c>
      <c r="E776" s="138" t="s">
        <v>8618</v>
      </c>
      <c r="F776" s="139" t="s">
        <v>8619</v>
      </c>
      <c r="G776" s="140" t="s">
        <v>287</v>
      </c>
      <c r="H776" s="141">
        <v>55.314999999999998</v>
      </c>
      <c r="I776" s="142"/>
      <c r="J776" s="143">
        <f>ROUND(I776*H776,2)</f>
        <v>0</v>
      </c>
      <c r="K776" s="144"/>
      <c r="L776" s="32"/>
      <c r="M776" s="145" t="s">
        <v>1</v>
      </c>
      <c r="N776" s="146" t="s">
        <v>41</v>
      </c>
      <c r="P776" s="147">
        <f>O776*H776</f>
        <v>0</v>
      </c>
      <c r="Q776" s="147">
        <v>0</v>
      </c>
      <c r="R776" s="147">
        <f>Q776*H776</f>
        <v>0</v>
      </c>
      <c r="S776" s="147">
        <v>8.0000000000000002E-3</v>
      </c>
      <c r="T776" s="148">
        <f>S776*H776</f>
        <v>0.44251999999999997</v>
      </c>
      <c r="AR776" s="149" t="s">
        <v>199</v>
      </c>
      <c r="AT776" s="149" t="s">
        <v>284</v>
      </c>
      <c r="AU776" s="149" t="s">
        <v>85</v>
      </c>
      <c r="AY776" s="17" t="s">
        <v>282</v>
      </c>
      <c r="BE776" s="150">
        <f>IF(N776="základní",J776,0)</f>
        <v>0</v>
      </c>
      <c r="BF776" s="150">
        <f>IF(N776="snížená",J776,0)</f>
        <v>0</v>
      </c>
      <c r="BG776" s="150">
        <f>IF(N776="zákl. přenesená",J776,0)</f>
        <v>0</v>
      </c>
      <c r="BH776" s="150">
        <f>IF(N776="sníž. přenesená",J776,0)</f>
        <v>0</v>
      </c>
      <c r="BI776" s="150">
        <f>IF(N776="nulová",J776,0)</f>
        <v>0</v>
      </c>
      <c r="BJ776" s="17" t="s">
        <v>83</v>
      </c>
      <c r="BK776" s="150">
        <f>ROUND(I776*H776,2)</f>
        <v>0</v>
      </c>
      <c r="BL776" s="17" t="s">
        <v>199</v>
      </c>
      <c r="BM776" s="149" t="s">
        <v>8620</v>
      </c>
    </row>
    <row r="777" spans="2:65" s="15" customFormat="1" x14ac:dyDescent="0.2">
      <c r="B777" s="173"/>
      <c r="D777" s="152" t="s">
        <v>290</v>
      </c>
      <c r="E777" s="174" t="s">
        <v>1</v>
      </c>
      <c r="F777" s="175" t="s">
        <v>8608</v>
      </c>
      <c r="H777" s="174" t="s">
        <v>1</v>
      </c>
      <c r="I777" s="176"/>
      <c r="L777" s="173"/>
      <c r="M777" s="177"/>
      <c r="T777" s="178"/>
      <c r="AT777" s="174" t="s">
        <v>290</v>
      </c>
      <c r="AU777" s="174" t="s">
        <v>85</v>
      </c>
      <c r="AV777" s="15" t="s">
        <v>83</v>
      </c>
      <c r="AW777" s="15" t="s">
        <v>32</v>
      </c>
      <c r="AX777" s="15" t="s">
        <v>76</v>
      </c>
      <c r="AY777" s="174" t="s">
        <v>282</v>
      </c>
    </row>
    <row r="778" spans="2:65" s="12" customFormat="1" x14ac:dyDescent="0.2">
      <c r="B778" s="151"/>
      <c r="D778" s="152" t="s">
        <v>290</v>
      </c>
      <c r="E778" s="153" t="s">
        <v>1</v>
      </c>
      <c r="F778" s="154" t="s">
        <v>8621</v>
      </c>
      <c r="H778" s="155">
        <v>55.314999999999998</v>
      </c>
      <c r="I778" s="156"/>
      <c r="L778" s="151"/>
      <c r="M778" s="157"/>
      <c r="T778" s="158"/>
      <c r="AT778" s="153" t="s">
        <v>290</v>
      </c>
      <c r="AU778" s="153" t="s">
        <v>85</v>
      </c>
      <c r="AV778" s="12" t="s">
        <v>85</v>
      </c>
      <c r="AW778" s="12" t="s">
        <v>32</v>
      </c>
      <c r="AX778" s="12" t="s">
        <v>76</v>
      </c>
      <c r="AY778" s="153" t="s">
        <v>282</v>
      </c>
    </row>
    <row r="779" spans="2:65" s="1" customFormat="1" ht="24.2" customHeight="1" x14ac:dyDescent="0.2">
      <c r="B779" s="32"/>
      <c r="C779" s="137" t="s">
        <v>964</v>
      </c>
      <c r="D779" s="137" t="s">
        <v>284</v>
      </c>
      <c r="E779" s="138" t="s">
        <v>8622</v>
      </c>
      <c r="F779" s="139" t="s">
        <v>8623</v>
      </c>
      <c r="G779" s="140" t="s">
        <v>613</v>
      </c>
      <c r="H779" s="141">
        <v>54.72</v>
      </c>
      <c r="I779" s="142"/>
      <c r="J779" s="143">
        <f>ROUND(I779*H779,2)</f>
        <v>0</v>
      </c>
      <c r="K779" s="144"/>
      <c r="L779" s="32"/>
      <c r="M779" s="145" t="s">
        <v>1</v>
      </c>
      <c r="N779" s="146" t="s">
        <v>41</v>
      </c>
      <c r="P779" s="147">
        <f>O779*H779</f>
        <v>0</v>
      </c>
      <c r="Q779" s="147">
        <v>0</v>
      </c>
      <c r="R779" s="147">
        <f>Q779*H779</f>
        <v>0</v>
      </c>
      <c r="S779" s="147">
        <v>3.0000000000000001E-3</v>
      </c>
      <c r="T779" s="148">
        <f>S779*H779</f>
        <v>0.16416</v>
      </c>
      <c r="AR779" s="149" t="s">
        <v>199</v>
      </c>
      <c r="AT779" s="149" t="s">
        <v>284</v>
      </c>
      <c r="AU779" s="149" t="s">
        <v>85</v>
      </c>
      <c r="AY779" s="17" t="s">
        <v>282</v>
      </c>
      <c r="BE779" s="150">
        <f>IF(N779="základní",J779,0)</f>
        <v>0</v>
      </c>
      <c r="BF779" s="150">
        <f>IF(N779="snížená",J779,0)</f>
        <v>0</v>
      </c>
      <c r="BG779" s="150">
        <f>IF(N779="zákl. přenesená",J779,0)</f>
        <v>0</v>
      </c>
      <c r="BH779" s="150">
        <f>IF(N779="sníž. přenesená",J779,0)</f>
        <v>0</v>
      </c>
      <c r="BI779" s="150">
        <f>IF(N779="nulová",J779,0)</f>
        <v>0</v>
      </c>
      <c r="BJ779" s="17" t="s">
        <v>83</v>
      </c>
      <c r="BK779" s="150">
        <f>ROUND(I779*H779,2)</f>
        <v>0</v>
      </c>
      <c r="BL779" s="17" t="s">
        <v>199</v>
      </c>
      <c r="BM779" s="149" t="s">
        <v>8624</v>
      </c>
    </row>
    <row r="780" spans="2:65" s="15" customFormat="1" x14ac:dyDescent="0.2">
      <c r="B780" s="173"/>
      <c r="D780" s="152" t="s">
        <v>290</v>
      </c>
      <c r="E780" s="174" t="s">
        <v>1</v>
      </c>
      <c r="F780" s="175" t="s">
        <v>8625</v>
      </c>
      <c r="H780" s="174" t="s">
        <v>1</v>
      </c>
      <c r="I780" s="176"/>
      <c r="L780" s="173"/>
      <c r="M780" s="177"/>
      <c r="T780" s="178"/>
      <c r="AT780" s="174" t="s">
        <v>290</v>
      </c>
      <c r="AU780" s="174" t="s">
        <v>85</v>
      </c>
      <c r="AV780" s="15" t="s">
        <v>83</v>
      </c>
      <c r="AW780" s="15" t="s">
        <v>32</v>
      </c>
      <c r="AX780" s="15" t="s">
        <v>76</v>
      </c>
      <c r="AY780" s="174" t="s">
        <v>282</v>
      </c>
    </row>
    <row r="781" spans="2:65" s="12" customFormat="1" x14ac:dyDescent="0.2">
      <c r="B781" s="151"/>
      <c r="D781" s="152" t="s">
        <v>290</v>
      </c>
      <c r="E781" s="153" t="s">
        <v>1</v>
      </c>
      <c r="F781" s="154" t="s">
        <v>8626</v>
      </c>
      <c r="H781" s="155">
        <v>54.72</v>
      </c>
      <c r="I781" s="156"/>
      <c r="L781" s="151"/>
      <c r="M781" s="157"/>
      <c r="T781" s="158"/>
      <c r="AT781" s="153" t="s">
        <v>290</v>
      </c>
      <c r="AU781" s="153" t="s">
        <v>85</v>
      </c>
      <c r="AV781" s="12" t="s">
        <v>85</v>
      </c>
      <c r="AW781" s="12" t="s">
        <v>32</v>
      </c>
      <c r="AX781" s="12" t="s">
        <v>76</v>
      </c>
      <c r="AY781" s="153" t="s">
        <v>282</v>
      </c>
    </row>
    <row r="782" spans="2:65" s="1" customFormat="1" ht="24.2" customHeight="1" x14ac:dyDescent="0.2">
      <c r="B782" s="32"/>
      <c r="C782" s="137" t="s">
        <v>968</v>
      </c>
      <c r="D782" s="137" t="s">
        <v>284</v>
      </c>
      <c r="E782" s="138" t="s">
        <v>8627</v>
      </c>
      <c r="F782" s="139" t="s">
        <v>8628</v>
      </c>
      <c r="G782" s="140" t="s">
        <v>613</v>
      </c>
      <c r="H782" s="141">
        <v>10</v>
      </c>
      <c r="I782" s="142"/>
      <c r="J782" s="143">
        <f>ROUND(I782*H782,2)</f>
        <v>0</v>
      </c>
      <c r="K782" s="144"/>
      <c r="L782" s="32"/>
      <c r="M782" s="145" t="s">
        <v>1</v>
      </c>
      <c r="N782" s="146" t="s">
        <v>41</v>
      </c>
      <c r="P782" s="147">
        <f>O782*H782</f>
        <v>0</v>
      </c>
      <c r="Q782" s="147">
        <v>0</v>
      </c>
      <c r="R782" s="147">
        <f>Q782*H782</f>
        <v>0</v>
      </c>
      <c r="S782" s="147">
        <v>0.1104</v>
      </c>
      <c r="T782" s="148">
        <f>S782*H782</f>
        <v>1.1040000000000001</v>
      </c>
      <c r="AR782" s="149" t="s">
        <v>199</v>
      </c>
      <c r="AT782" s="149" t="s">
        <v>284</v>
      </c>
      <c r="AU782" s="149" t="s">
        <v>85</v>
      </c>
      <c r="AY782" s="17" t="s">
        <v>282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83</v>
      </c>
      <c r="BK782" s="150">
        <f>ROUND(I782*H782,2)</f>
        <v>0</v>
      </c>
      <c r="BL782" s="17" t="s">
        <v>199</v>
      </c>
      <c r="BM782" s="149" t="s">
        <v>8629</v>
      </c>
    </row>
    <row r="783" spans="2:65" s="15" customFormat="1" x14ac:dyDescent="0.2">
      <c r="B783" s="173"/>
      <c r="D783" s="152" t="s">
        <v>290</v>
      </c>
      <c r="E783" s="174" t="s">
        <v>1</v>
      </c>
      <c r="F783" s="175" t="s">
        <v>8630</v>
      </c>
      <c r="H783" s="174" t="s">
        <v>1</v>
      </c>
      <c r="I783" s="176"/>
      <c r="L783" s="173"/>
      <c r="M783" s="177"/>
      <c r="T783" s="178"/>
      <c r="AT783" s="174" t="s">
        <v>290</v>
      </c>
      <c r="AU783" s="174" t="s">
        <v>85</v>
      </c>
      <c r="AV783" s="15" t="s">
        <v>83</v>
      </c>
      <c r="AW783" s="15" t="s">
        <v>32</v>
      </c>
      <c r="AX783" s="15" t="s">
        <v>76</v>
      </c>
      <c r="AY783" s="174" t="s">
        <v>282</v>
      </c>
    </row>
    <row r="784" spans="2:65" s="12" customFormat="1" x14ac:dyDescent="0.2">
      <c r="B784" s="151"/>
      <c r="D784" s="152" t="s">
        <v>290</v>
      </c>
      <c r="E784" s="153" t="s">
        <v>1</v>
      </c>
      <c r="F784" s="154" t="s">
        <v>8631</v>
      </c>
      <c r="H784" s="155">
        <v>10</v>
      </c>
      <c r="I784" s="156"/>
      <c r="L784" s="151"/>
      <c r="M784" s="157"/>
      <c r="T784" s="158"/>
      <c r="AT784" s="153" t="s">
        <v>290</v>
      </c>
      <c r="AU784" s="153" t="s">
        <v>85</v>
      </c>
      <c r="AV784" s="12" t="s">
        <v>85</v>
      </c>
      <c r="AW784" s="12" t="s">
        <v>32</v>
      </c>
      <c r="AX784" s="12" t="s">
        <v>76</v>
      </c>
      <c r="AY784" s="153" t="s">
        <v>282</v>
      </c>
    </row>
    <row r="785" spans="2:65" s="11" customFormat="1" ht="22.9" customHeight="1" x14ac:dyDescent="0.2">
      <c r="B785" s="125"/>
      <c r="D785" s="126" t="s">
        <v>75</v>
      </c>
      <c r="E785" s="135" t="s">
        <v>2583</v>
      </c>
      <c r="F785" s="135" t="s">
        <v>2584</v>
      </c>
      <c r="I785" s="128"/>
      <c r="J785" s="136">
        <f>BK785</f>
        <v>0</v>
      </c>
      <c r="L785" s="125"/>
      <c r="M785" s="130"/>
      <c r="P785" s="131">
        <f>SUM(P786:P816)</f>
        <v>0</v>
      </c>
      <c r="R785" s="131">
        <f>SUM(R786:R816)</f>
        <v>0</v>
      </c>
      <c r="T785" s="132">
        <f>SUM(T786:T816)</f>
        <v>1.1866410000000003</v>
      </c>
      <c r="AR785" s="126" t="s">
        <v>85</v>
      </c>
      <c r="AT785" s="133" t="s">
        <v>75</v>
      </c>
      <c r="AU785" s="133" t="s">
        <v>83</v>
      </c>
      <c r="AY785" s="126" t="s">
        <v>282</v>
      </c>
      <c r="BK785" s="134">
        <f>SUM(BK786:BK816)</f>
        <v>0</v>
      </c>
    </row>
    <row r="786" spans="2:65" s="1" customFormat="1" ht="24.2" customHeight="1" x14ac:dyDescent="0.2">
      <c r="B786" s="32"/>
      <c r="C786" s="137" t="s">
        <v>973</v>
      </c>
      <c r="D786" s="137" t="s">
        <v>284</v>
      </c>
      <c r="E786" s="138" t="s">
        <v>8632</v>
      </c>
      <c r="F786" s="139" t="s">
        <v>8633</v>
      </c>
      <c r="G786" s="140" t="s">
        <v>471</v>
      </c>
      <c r="H786" s="141">
        <v>13.54</v>
      </c>
      <c r="I786" s="142"/>
      <c r="J786" s="143">
        <f>ROUND(I786*H786,2)</f>
        <v>0</v>
      </c>
      <c r="K786" s="144"/>
      <c r="L786" s="32"/>
      <c r="M786" s="145" t="s">
        <v>1</v>
      </c>
      <c r="N786" s="146" t="s">
        <v>41</v>
      </c>
      <c r="P786" s="147">
        <f>O786*H786</f>
        <v>0</v>
      </c>
      <c r="Q786" s="147">
        <v>0</v>
      </c>
      <c r="R786" s="147">
        <f>Q786*H786</f>
        <v>0</v>
      </c>
      <c r="S786" s="147">
        <v>1.6E-2</v>
      </c>
      <c r="T786" s="148">
        <f>S786*H786</f>
        <v>0.21664</v>
      </c>
      <c r="AR786" s="149" t="s">
        <v>199</v>
      </c>
      <c r="AT786" s="149" t="s">
        <v>284</v>
      </c>
      <c r="AU786" s="149" t="s">
        <v>85</v>
      </c>
      <c r="AY786" s="17" t="s">
        <v>282</v>
      </c>
      <c r="BE786" s="150">
        <f>IF(N786="základní",J786,0)</f>
        <v>0</v>
      </c>
      <c r="BF786" s="150">
        <f>IF(N786="snížená",J786,0)</f>
        <v>0</v>
      </c>
      <c r="BG786" s="150">
        <f>IF(N786="zákl. přenesená",J786,0)</f>
        <v>0</v>
      </c>
      <c r="BH786" s="150">
        <f>IF(N786="sníž. přenesená",J786,0)</f>
        <v>0</v>
      </c>
      <c r="BI786" s="150">
        <f>IF(N786="nulová",J786,0)</f>
        <v>0</v>
      </c>
      <c r="BJ786" s="17" t="s">
        <v>83</v>
      </c>
      <c r="BK786" s="150">
        <f>ROUND(I786*H786,2)</f>
        <v>0</v>
      </c>
      <c r="BL786" s="17" t="s">
        <v>199</v>
      </c>
      <c r="BM786" s="149" t="s">
        <v>8634</v>
      </c>
    </row>
    <row r="787" spans="2:65" s="15" customFormat="1" x14ac:dyDescent="0.2">
      <c r="B787" s="173"/>
      <c r="D787" s="152" t="s">
        <v>290</v>
      </c>
      <c r="E787" s="174" t="s">
        <v>1</v>
      </c>
      <c r="F787" s="175" t="s">
        <v>8635</v>
      </c>
      <c r="H787" s="174" t="s">
        <v>1</v>
      </c>
      <c r="I787" s="176"/>
      <c r="L787" s="173"/>
      <c r="M787" s="177"/>
      <c r="T787" s="178"/>
      <c r="AT787" s="174" t="s">
        <v>290</v>
      </c>
      <c r="AU787" s="174" t="s">
        <v>85</v>
      </c>
      <c r="AV787" s="15" t="s">
        <v>83</v>
      </c>
      <c r="AW787" s="15" t="s">
        <v>32</v>
      </c>
      <c r="AX787" s="15" t="s">
        <v>76</v>
      </c>
      <c r="AY787" s="174" t="s">
        <v>282</v>
      </c>
    </row>
    <row r="788" spans="2:65" s="12" customFormat="1" x14ac:dyDescent="0.2">
      <c r="B788" s="151"/>
      <c r="D788" s="152" t="s">
        <v>290</v>
      </c>
      <c r="E788" s="153" t="s">
        <v>1</v>
      </c>
      <c r="F788" s="154" t="s">
        <v>8636</v>
      </c>
      <c r="H788" s="155">
        <v>13.54</v>
      </c>
      <c r="I788" s="156"/>
      <c r="L788" s="151"/>
      <c r="M788" s="157"/>
      <c r="T788" s="158"/>
      <c r="AT788" s="153" t="s">
        <v>290</v>
      </c>
      <c r="AU788" s="153" t="s">
        <v>85</v>
      </c>
      <c r="AV788" s="12" t="s">
        <v>85</v>
      </c>
      <c r="AW788" s="12" t="s">
        <v>32</v>
      </c>
      <c r="AX788" s="12" t="s">
        <v>76</v>
      </c>
      <c r="AY788" s="153" t="s">
        <v>282</v>
      </c>
    </row>
    <row r="789" spans="2:65" s="1" customFormat="1" ht="33" customHeight="1" x14ac:dyDescent="0.2">
      <c r="B789" s="32"/>
      <c r="C789" s="137" t="s">
        <v>977</v>
      </c>
      <c r="D789" s="137" t="s">
        <v>284</v>
      </c>
      <c r="E789" s="138" t="s">
        <v>8637</v>
      </c>
      <c r="F789" s="139" t="s">
        <v>8638</v>
      </c>
      <c r="G789" s="140" t="s">
        <v>471</v>
      </c>
      <c r="H789" s="141">
        <v>1.802</v>
      </c>
      <c r="I789" s="142"/>
      <c r="J789" s="143">
        <f>ROUND(I789*H789,2)</f>
        <v>0</v>
      </c>
      <c r="K789" s="144"/>
      <c r="L789" s="32"/>
      <c r="M789" s="145" t="s">
        <v>1</v>
      </c>
      <c r="N789" s="146" t="s">
        <v>41</v>
      </c>
      <c r="P789" s="147">
        <f>O789*H789</f>
        <v>0</v>
      </c>
      <c r="Q789" s="147">
        <v>0</v>
      </c>
      <c r="R789" s="147">
        <f>Q789*H789</f>
        <v>0</v>
      </c>
      <c r="S789" s="147">
        <v>1.6E-2</v>
      </c>
      <c r="T789" s="148">
        <f>S789*H789</f>
        <v>2.8832E-2</v>
      </c>
      <c r="AR789" s="149" t="s">
        <v>199</v>
      </c>
      <c r="AT789" s="149" t="s">
        <v>284</v>
      </c>
      <c r="AU789" s="149" t="s">
        <v>85</v>
      </c>
      <c r="AY789" s="17" t="s">
        <v>282</v>
      </c>
      <c r="BE789" s="150">
        <f>IF(N789="základní",J789,0)</f>
        <v>0</v>
      </c>
      <c r="BF789" s="150">
        <f>IF(N789="snížená",J789,0)</f>
        <v>0</v>
      </c>
      <c r="BG789" s="150">
        <f>IF(N789="zákl. přenesená",J789,0)</f>
        <v>0</v>
      </c>
      <c r="BH789" s="150">
        <f>IF(N789="sníž. přenesená",J789,0)</f>
        <v>0</v>
      </c>
      <c r="BI789" s="150">
        <f>IF(N789="nulová",J789,0)</f>
        <v>0</v>
      </c>
      <c r="BJ789" s="17" t="s">
        <v>83</v>
      </c>
      <c r="BK789" s="150">
        <f>ROUND(I789*H789,2)</f>
        <v>0</v>
      </c>
      <c r="BL789" s="17" t="s">
        <v>199</v>
      </c>
      <c r="BM789" s="149" t="s">
        <v>8639</v>
      </c>
    </row>
    <row r="790" spans="2:65" s="15" customFormat="1" x14ac:dyDescent="0.2">
      <c r="B790" s="173"/>
      <c r="D790" s="152" t="s">
        <v>290</v>
      </c>
      <c r="E790" s="174" t="s">
        <v>1</v>
      </c>
      <c r="F790" s="175" t="s">
        <v>8640</v>
      </c>
      <c r="H790" s="174" t="s">
        <v>1</v>
      </c>
      <c r="I790" s="176"/>
      <c r="L790" s="173"/>
      <c r="M790" s="177"/>
      <c r="T790" s="178"/>
      <c r="AT790" s="174" t="s">
        <v>290</v>
      </c>
      <c r="AU790" s="174" t="s">
        <v>85</v>
      </c>
      <c r="AV790" s="15" t="s">
        <v>83</v>
      </c>
      <c r="AW790" s="15" t="s">
        <v>32</v>
      </c>
      <c r="AX790" s="15" t="s">
        <v>76</v>
      </c>
      <c r="AY790" s="174" t="s">
        <v>282</v>
      </c>
    </row>
    <row r="791" spans="2:65" s="12" customFormat="1" x14ac:dyDescent="0.2">
      <c r="B791" s="151"/>
      <c r="D791" s="152" t="s">
        <v>290</v>
      </c>
      <c r="E791" s="153" t="s">
        <v>1</v>
      </c>
      <c r="F791" s="154" t="s">
        <v>8641</v>
      </c>
      <c r="H791" s="155">
        <v>1.802</v>
      </c>
      <c r="I791" s="156"/>
      <c r="L791" s="151"/>
      <c r="M791" s="157"/>
      <c r="T791" s="158"/>
      <c r="AT791" s="153" t="s">
        <v>290</v>
      </c>
      <c r="AU791" s="153" t="s">
        <v>85</v>
      </c>
      <c r="AV791" s="12" t="s">
        <v>85</v>
      </c>
      <c r="AW791" s="12" t="s">
        <v>32</v>
      </c>
      <c r="AX791" s="12" t="s">
        <v>76</v>
      </c>
      <c r="AY791" s="153" t="s">
        <v>282</v>
      </c>
    </row>
    <row r="792" spans="2:65" s="1" customFormat="1" ht="16.5" customHeight="1" x14ac:dyDescent="0.2">
      <c r="B792" s="32"/>
      <c r="C792" s="137" t="s">
        <v>981</v>
      </c>
      <c r="D792" s="137" t="s">
        <v>284</v>
      </c>
      <c r="E792" s="138" t="s">
        <v>8642</v>
      </c>
      <c r="F792" s="139" t="s">
        <v>8643</v>
      </c>
      <c r="G792" s="140" t="s">
        <v>471</v>
      </c>
      <c r="H792" s="141">
        <v>4.1230000000000002</v>
      </c>
      <c r="I792" s="142"/>
      <c r="J792" s="143">
        <f>ROUND(I792*H792,2)</f>
        <v>0</v>
      </c>
      <c r="K792" s="144"/>
      <c r="L792" s="32"/>
      <c r="M792" s="145" t="s">
        <v>1</v>
      </c>
      <c r="N792" s="146" t="s">
        <v>41</v>
      </c>
      <c r="P792" s="147">
        <f>O792*H792</f>
        <v>0</v>
      </c>
      <c r="Q792" s="147">
        <v>0</v>
      </c>
      <c r="R792" s="147">
        <f>Q792*H792</f>
        <v>0</v>
      </c>
      <c r="S792" s="147">
        <v>3.0000000000000001E-3</v>
      </c>
      <c r="T792" s="148">
        <f>S792*H792</f>
        <v>1.2369000000000002E-2</v>
      </c>
      <c r="AR792" s="149" t="s">
        <v>199</v>
      </c>
      <c r="AT792" s="149" t="s">
        <v>284</v>
      </c>
      <c r="AU792" s="149" t="s">
        <v>85</v>
      </c>
      <c r="AY792" s="17" t="s">
        <v>282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83</v>
      </c>
      <c r="BK792" s="150">
        <f>ROUND(I792*H792,2)</f>
        <v>0</v>
      </c>
      <c r="BL792" s="17" t="s">
        <v>199</v>
      </c>
      <c r="BM792" s="149" t="s">
        <v>8644</v>
      </c>
    </row>
    <row r="793" spans="2:65" s="15" customFormat="1" x14ac:dyDescent="0.2">
      <c r="B793" s="173"/>
      <c r="D793" s="152" t="s">
        <v>290</v>
      </c>
      <c r="E793" s="174" t="s">
        <v>1</v>
      </c>
      <c r="F793" s="175" t="s">
        <v>8645</v>
      </c>
      <c r="H793" s="174" t="s">
        <v>1</v>
      </c>
      <c r="I793" s="176"/>
      <c r="L793" s="173"/>
      <c r="M793" s="177"/>
      <c r="T793" s="178"/>
      <c r="AT793" s="174" t="s">
        <v>290</v>
      </c>
      <c r="AU793" s="174" t="s">
        <v>85</v>
      </c>
      <c r="AV793" s="15" t="s">
        <v>83</v>
      </c>
      <c r="AW793" s="15" t="s">
        <v>32</v>
      </c>
      <c r="AX793" s="15" t="s">
        <v>76</v>
      </c>
      <c r="AY793" s="174" t="s">
        <v>282</v>
      </c>
    </row>
    <row r="794" spans="2:65" s="12" customFormat="1" x14ac:dyDescent="0.2">
      <c r="B794" s="151"/>
      <c r="D794" s="152" t="s">
        <v>290</v>
      </c>
      <c r="E794" s="153" t="s">
        <v>1</v>
      </c>
      <c r="F794" s="154" t="s">
        <v>8646</v>
      </c>
      <c r="H794" s="155">
        <v>4.1230000000000002</v>
      </c>
      <c r="I794" s="156"/>
      <c r="L794" s="151"/>
      <c r="M794" s="157"/>
      <c r="T794" s="158"/>
      <c r="AT794" s="153" t="s">
        <v>290</v>
      </c>
      <c r="AU794" s="153" t="s">
        <v>85</v>
      </c>
      <c r="AV794" s="12" t="s">
        <v>85</v>
      </c>
      <c r="AW794" s="12" t="s">
        <v>32</v>
      </c>
      <c r="AX794" s="12" t="s">
        <v>76</v>
      </c>
      <c r="AY794" s="153" t="s">
        <v>282</v>
      </c>
    </row>
    <row r="795" spans="2:65" s="1" customFormat="1" ht="16.5" customHeight="1" x14ac:dyDescent="0.2">
      <c r="B795" s="32"/>
      <c r="C795" s="137" t="s">
        <v>987</v>
      </c>
      <c r="D795" s="137" t="s">
        <v>284</v>
      </c>
      <c r="E795" s="138" t="s">
        <v>8647</v>
      </c>
      <c r="F795" s="139" t="s">
        <v>8648</v>
      </c>
      <c r="G795" s="140" t="s">
        <v>287</v>
      </c>
      <c r="H795" s="141">
        <v>20.64</v>
      </c>
      <c r="I795" s="142"/>
      <c r="J795" s="143">
        <f>ROUND(I795*H795,2)</f>
        <v>0</v>
      </c>
      <c r="K795" s="144"/>
      <c r="L795" s="32"/>
      <c r="M795" s="145" t="s">
        <v>1</v>
      </c>
      <c r="N795" s="146" t="s">
        <v>41</v>
      </c>
      <c r="P795" s="147">
        <f>O795*H795</f>
        <v>0</v>
      </c>
      <c r="Q795" s="147">
        <v>0</v>
      </c>
      <c r="R795" s="147">
        <f>Q795*H795</f>
        <v>0</v>
      </c>
      <c r="S795" s="147">
        <v>0.02</v>
      </c>
      <c r="T795" s="148">
        <f>S795*H795</f>
        <v>0.4128</v>
      </c>
      <c r="AR795" s="149" t="s">
        <v>199</v>
      </c>
      <c r="AT795" s="149" t="s">
        <v>284</v>
      </c>
      <c r="AU795" s="149" t="s">
        <v>85</v>
      </c>
      <c r="AY795" s="17" t="s">
        <v>282</v>
      </c>
      <c r="BE795" s="150">
        <f>IF(N795="základní",J795,0)</f>
        <v>0</v>
      </c>
      <c r="BF795" s="150">
        <f>IF(N795="snížená",J795,0)</f>
        <v>0</v>
      </c>
      <c r="BG795" s="150">
        <f>IF(N795="zákl. přenesená",J795,0)</f>
        <v>0</v>
      </c>
      <c r="BH795" s="150">
        <f>IF(N795="sníž. přenesená",J795,0)</f>
        <v>0</v>
      </c>
      <c r="BI795" s="150">
        <f>IF(N795="nulová",J795,0)</f>
        <v>0</v>
      </c>
      <c r="BJ795" s="17" t="s">
        <v>83</v>
      </c>
      <c r="BK795" s="150">
        <f>ROUND(I795*H795,2)</f>
        <v>0</v>
      </c>
      <c r="BL795" s="17" t="s">
        <v>199</v>
      </c>
      <c r="BM795" s="149" t="s">
        <v>8649</v>
      </c>
    </row>
    <row r="796" spans="2:65" s="15" customFormat="1" x14ac:dyDescent="0.2">
      <c r="B796" s="173"/>
      <c r="D796" s="152" t="s">
        <v>290</v>
      </c>
      <c r="E796" s="174" t="s">
        <v>1</v>
      </c>
      <c r="F796" s="175" t="s">
        <v>8650</v>
      </c>
      <c r="H796" s="174" t="s">
        <v>1</v>
      </c>
      <c r="I796" s="176"/>
      <c r="L796" s="173"/>
      <c r="M796" s="177"/>
      <c r="T796" s="178"/>
      <c r="AT796" s="174" t="s">
        <v>290</v>
      </c>
      <c r="AU796" s="174" t="s">
        <v>85</v>
      </c>
      <c r="AV796" s="15" t="s">
        <v>83</v>
      </c>
      <c r="AW796" s="15" t="s">
        <v>32</v>
      </c>
      <c r="AX796" s="15" t="s">
        <v>76</v>
      </c>
      <c r="AY796" s="174" t="s">
        <v>282</v>
      </c>
    </row>
    <row r="797" spans="2:65" s="12" customFormat="1" x14ac:dyDescent="0.2">
      <c r="B797" s="151"/>
      <c r="D797" s="152" t="s">
        <v>290</v>
      </c>
      <c r="E797" s="153" t="s">
        <v>1</v>
      </c>
      <c r="F797" s="154" t="s">
        <v>8651</v>
      </c>
      <c r="H797" s="155">
        <v>20.64</v>
      </c>
      <c r="I797" s="156"/>
      <c r="L797" s="151"/>
      <c r="M797" s="157"/>
      <c r="T797" s="158"/>
      <c r="AT797" s="153" t="s">
        <v>290</v>
      </c>
      <c r="AU797" s="153" t="s">
        <v>85</v>
      </c>
      <c r="AV797" s="12" t="s">
        <v>85</v>
      </c>
      <c r="AW797" s="12" t="s">
        <v>32</v>
      </c>
      <c r="AX797" s="12" t="s">
        <v>76</v>
      </c>
      <c r="AY797" s="153" t="s">
        <v>282</v>
      </c>
    </row>
    <row r="798" spans="2:65" s="1" customFormat="1" ht="16.5" customHeight="1" x14ac:dyDescent="0.2">
      <c r="B798" s="32"/>
      <c r="C798" s="137" t="s">
        <v>992</v>
      </c>
      <c r="D798" s="137" t="s">
        <v>284</v>
      </c>
      <c r="E798" s="138" t="s">
        <v>8652</v>
      </c>
      <c r="F798" s="139" t="s">
        <v>8653</v>
      </c>
      <c r="G798" s="140" t="s">
        <v>287</v>
      </c>
      <c r="H798" s="141">
        <v>20.64</v>
      </c>
      <c r="I798" s="142"/>
      <c r="J798" s="143">
        <f>ROUND(I798*H798,2)</f>
        <v>0</v>
      </c>
      <c r="K798" s="144"/>
      <c r="L798" s="32"/>
      <c r="M798" s="145" t="s">
        <v>1</v>
      </c>
      <c r="N798" s="146" t="s">
        <v>41</v>
      </c>
      <c r="P798" s="147">
        <f>O798*H798</f>
        <v>0</v>
      </c>
      <c r="Q798" s="147">
        <v>0</v>
      </c>
      <c r="R798" s="147">
        <f>Q798*H798</f>
        <v>0</v>
      </c>
      <c r="S798" s="147">
        <v>0.01</v>
      </c>
      <c r="T798" s="148">
        <f>S798*H798</f>
        <v>0.2064</v>
      </c>
      <c r="AR798" s="149" t="s">
        <v>199</v>
      </c>
      <c r="AT798" s="149" t="s">
        <v>284</v>
      </c>
      <c r="AU798" s="149" t="s">
        <v>85</v>
      </c>
      <c r="AY798" s="17" t="s">
        <v>282</v>
      </c>
      <c r="BE798" s="150">
        <f>IF(N798="základní",J798,0)</f>
        <v>0</v>
      </c>
      <c r="BF798" s="150">
        <f>IF(N798="snížená",J798,0)</f>
        <v>0</v>
      </c>
      <c r="BG798" s="150">
        <f>IF(N798="zákl. přenesená",J798,0)</f>
        <v>0</v>
      </c>
      <c r="BH798" s="150">
        <f>IF(N798="sníž. přenesená",J798,0)</f>
        <v>0</v>
      </c>
      <c r="BI798" s="150">
        <f>IF(N798="nulová",J798,0)</f>
        <v>0</v>
      </c>
      <c r="BJ798" s="17" t="s">
        <v>83</v>
      </c>
      <c r="BK798" s="150">
        <f>ROUND(I798*H798,2)</f>
        <v>0</v>
      </c>
      <c r="BL798" s="17" t="s">
        <v>199</v>
      </c>
      <c r="BM798" s="149" t="s">
        <v>8654</v>
      </c>
    </row>
    <row r="799" spans="2:65" s="15" customFormat="1" x14ac:dyDescent="0.2">
      <c r="B799" s="173"/>
      <c r="D799" s="152" t="s">
        <v>290</v>
      </c>
      <c r="E799" s="174" t="s">
        <v>1</v>
      </c>
      <c r="F799" s="175" t="s">
        <v>8655</v>
      </c>
      <c r="H799" s="174" t="s">
        <v>1</v>
      </c>
      <c r="I799" s="176"/>
      <c r="L799" s="173"/>
      <c r="M799" s="177"/>
      <c r="T799" s="178"/>
      <c r="AT799" s="174" t="s">
        <v>290</v>
      </c>
      <c r="AU799" s="174" t="s">
        <v>85</v>
      </c>
      <c r="AV799" s="15" t="s">
        <v>83</v>
      </c>
      <c r="AW799" s="15" t="s">
        <v>32</v>
      </c>
      <c r="AX799" s="15" t="s">
        <v>76</v>
      </c>
      <c r="AY799" s="174" t="s">
        <v>282</v>
      </c>
    </row>
    <row r="800" spans="2:65" s="12" customFormat="1" x14ac:dyDescent="0.2">
      <c r="B800" s="151"/>
      <c r="D800" s="152" t="s">
        <v>290</v>
      </c>
      <c r="E800" s="153" t="s">
        <v>1</v>
      </c>
      <c r="F800" s="154" t="s">
        <v>8651</v>
      </c>
      <c r="H800" s="155">
        <v>20.64</v>
      </c>
      <c r="I800" s="156"/>
      <c r="L800" s="151"/>
      <c r="M800" s="157"/>
      <c r="T800" s="158"/>
      <c r="AT800" s="153" t="s">
        <v>290</v>
      </c>
      <c r="AU800" s="153" t="s">
        <v>85</v>
      </c>
      <c r="AV800" s="12" t="s">
        <v>85</v>
      </c>
      <c r="AW800" s="12" t="s">
        <v>32</v>
      </c>
      <c r="AX800" s="12" t="s">
        <v>76</v>
      </c>
      <c r="AY800" s="153" t="s">
        <v>282</v>
      </c>
    </row>
    <row r="801" spans="2:65" s="1" customFormat="1" ht="24.2" customHeight="1" x14ac:dyDescent="0.2">
      <c r="B801" s="32"/>
      <c r="C801" s="137" t="s">
        <v>1001</v>
      </c>
      <c r="D801" s="137" t="s">
        <v>284</v>
      </c>
      <c r="E801" s="138" t="s">
        <v>8656</v>
      </c>
      <c r="F801" s="139" t="s">
        <v>8657</v>
      </c>
      <c r="G801" s="140" t="s">
        <v>613</v>
      </c>
      <c r="H801" s="141">
        <v>4</v>
      </c>
      <c r="I801" s="142"/>
      <c r="J801" s="143">
        <f>ROUND(I801*H801,2)</f>
        <v>0</v>
      </c>
      <c r="K801" s="144"/>
      <c r="L801" s="32"/>
      <c r="M801" s="145" t="s">
        <v>1</v>
      </c>
      <c r="N801" s="146" t="s">
        <v>41</v>
      </c>
      <c r="P801" s="147">
        <f>O801*H801</f>
        <v>0</v>
      </c>
      <c r="Q801" s="147">
        <v>0</v>
      </c>
      <c r="R801" s="147">
        <f>Q801*H801</f>
        <v>0</v>
      </c>
      <c r="S801" s="147">
        <v>4.0000000000000002E-4</v>
      </c>
      <c r="T801" s="148">
        <f>S801*H801</f>
        <v>1.6000000000000001E-3</v>
      </c>
      <c r="AR801" s="149" t="s">
        <v>199</v>
      </c>
      <c r="AT801" s="149" t="s">
        <v>284</v>
      </c>
      <c r="AU801" s="149" t="s">
        <v>85</v>
      </c>
      <c r="AY801" s="17" t="s">
        <v>282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83</v>
      </c>
      <c r="BK801" s="150">
        <f>ROUND(I801*H801,2)</f>
        <v>0</v>
      </c>
      <c r="BL801" s="17" t="s">
        <v>199</v>
      </c>
      <c r="BM801" s="149" t="s">
        <v>8658</v>
      </c>
    </row>
    <row r="802" spans="2:65" s="15" customFormat="1" x14ac:dyDescent="0.2">
      <c r="B802" s="173"/>
      <c r="D802" s="152" t="s">
        <v>290</v>
      </c>
      <c r="E802" s="174" t="s">
        <v>1</v>
      </c>
      <c r="F802" s="175" t="s">
        <v>8659</v>
      </c>
      <c r="H802" s="174" t="s">
        <v>1</v>
      </c>
      <c r="I802" s="176"/>
      <c r="L802" s="173"/>
      <c r="M802" s="177"/>
      <c r="T802" s="178"/>
      <c r="AT802" s="174" t="s">
        <v>290</v>
      </c>
      <c r="AU802" s="174" t="s">
        <v>85</v>
      </c>
      <c r="AV802" s="15" t="s">
        <v>83</v>
      </c>
      <c r="AW802" s="15" t="s">
        <v>32</v>
      </c>
      <c r="AX802" s="15" t="s">
        <v>76</v>
      </c>
      <c r="AY802" s="174" t="s">
        <v>282</v>
      </c>
    </row>
    <row r="803" spans="2:65" s="12" customFormat="1" x14ac:dyDescent="0.2">
      <c r="B803" s="151"/>
      <c r="D803" s="152" t="s">
        <v>290</v>
      </c>
      <c r="E803" s="153" t="s">
        <v>1</v>
      </c>
      <c r="F803" s="154" t="s">
        <v>288</v>
      </c>
      <c r="H803" s="155">
        <v>4</v>
      </c>
      <c r="I803" s="156"/>
      <c r="L803" s="151"/>
      <c r="M803" s="157"/>
      <c r="T803" s="158"/>
      <c r="AT803" s="153" t="s">
        <v>290</v>
      </c>
      <c r="AU803" s="153" t="s">
        <v>85</v>
      </c>
      <c r="AV803" s="12" t="s">
        <v>85</v>
      </c>
      <c r="AW803" s="12" t="s">
        <v>32</v>
      </c>
      <c r="AX803" s="12" t="s">
        <v>76</v>
      </c>
      <c r="AY803" s="153" t="s">
        <v>282</v>
      </c>
    </row>
    <row r="804" spans="2:65" s="1" customFormat="1" ht="21.75" customHeight="1" x14ac:dyDescent="0.2">
      <c r="B804" s="32"/>
      <c r="C804" s="137" t="s">
        <v>1007</v>
      </c>
      <c r="D804" s="137" t="s">
        <v>284</v>
      </c>
      <c r="E804" s="138" t="s">
        <v>8660</v>
      </c>
      <c r="F804" s="139" t="s">
        <v>8661</v>
      </c>
      <c r="G804" s="140" t="s">
        <v>471</v>
      </c>
      <c r="H804" s="141">
        <v>3</v>
      </c>
      <c r="I804" s="142"/>
      <c r="J804" s="143">
        <f>ROUND(I804*H804,2)</f>
        <v>0</v>
      </c>
      <c r="K804" s="144"/>
      <c r="L804" s="32"/>
      <c r="M804" s="145" t="s">
        <v>1</v>
      </c>
      <c r="N804" s="146" t="s">
        <v>41</v>
      </c>
      <c r="P804" s="147">
        <f>O804*H804</f>
        <v>0</v>
      </c>
      <c r="Q804" s="147">
        <v>0</v>
      </c>
      <c r="R804" s="147">
        <f>Q804*H804</f>
        <v>0</v>
      </c>
      <c r="S804" s="147">
        <v>1.6E-2</v>
      </c>
      <c r="T804" s="148">
        <f>S804*H804</f>
        <v>4.8000000000000001E-2</v>
      </c>
      <c r="AR804" s="149" t="s">
        <v>199</v>
      </c>
      <c r="AT804" s="149" t="s">
        <v>284</v>
      </c>
      <c r="AU804" s="149" t="s">
        <v>85</v>
      </c>
      <c r="AY804" s="17" t="s">
        <v>282</v>
      </c>
      <c r="BE804" s="150">
        <f>IF(N804="základní",J804,0)</f>
        <v>0</v>
      </c>
      <c r="BF804" s="150">
        <f>IF(N804="snížená",J804,0)</f>
        <v>0</v>
      </c>
      <c r="BG804" s="150">
        <f>IF(N804="zákl. přenesená",J804,0)</f>
        <v>0</v>
      </c>
      <c r="BH804" s="150">
        <f>IF(N804="sníž. přenesená",J804,0)</f>
        <v>0</v>
      </c>
      <c r="BI804" s="150">
        <f>IF(N804="nulová",J804,0)</f>
        <v>0</v>
      </c>
      <c r="BJ804" s="17" t="s">
        <v>83</v>
      </c>
      <c r="BK804" s="150">
        <f>ROUND(I804*H804,2)</f>
        <v>0</v>
      </c>
      <c r="BL804" s="17" t="s">
        <v>199</v>
      </c>
      <c r="BM804" s="149" t="s">
        <v>8662</v>
      </c>
    </row>
    <row r="805" spans="2:65" s="15" customFormat="1" x14ac:dyDescent="0.2">
      <c r="B805" s="173"/>
      <c r="D805" s="152" t="s">
        <v>290</v>
      </c>
      <c r="E805" s="174" t="s">
        <v>1</v>
      </c>
      <c r="F805" s="175" t="s">
        <v>8663</v>
      </c>
      <c r="H805" s="174" t="s">
        <v>1</v>
      </c>
      <c r="I805" s="176"/>
      <c r="L805" s="173"/>
      <c r="M805" s="177"/>
      <c r="T805" s="178"/>
      <c r="AT805" s="174" t="s">
        <v>290</v>
      </c>
      <c r="AU805" s="174" t="s">
        <v>85</v>
      </c>
      <c r="AV805" s="15" t="s">
        <v>83</v>
      </c>
      <c r="AW805" s="15" t="s">
        <v>32</v>
      </c>
      <c r="AX805" s="15" t="s">
        <v>76</v>
      </c>
      <c r="AY805" s="174" t="s">
        <v>282</v>
      </c>
    </row>
    <row r="806" spans="2:65" s="12" customFormat="1" x14ac:dyDescent="0.2">
      <c r="B806" s="151"/>
      <c r="D806" s="152" t="s">
        <v>290</v>
      </c>
      <c r="E806" s="153" t="s">
        <v>1</v>
      </c>
      <c r="F806" s="154" t="s">
        <v>8664</v>
      </c>
      <c r="H806" s="155">
        <v>3</v>
      </c>
      <c r="I806" s="156"/>
      <c r="L806" s="151"/>
      <c r="M806" s="157"/>
      <c r="T806" s="158"/>
      <c r="AT806" s="153" t="s">
        <v>290</v>
      </c>
      <c r="AU806" s="153" t="s">
        <v>85</v>
      </c>
      <c r="AV806" s="12" t="s">
        <v>85</v>
      </c>
      <c r="AW806" s="12" t="s">
        <v>32</v>
      </c>
      <c r="AX806" s="12" t="s">
        <v>76</v>
      </c>
      <c r="AY806" s="153" t="s">
        <v>282</v>
      </c>
    </row>
    <row r="807" spans="2:65" s="1" customFormat="1" ht="24.2" customHeight="1" x14ac:dyDescent="0.2">
      <c r="B807" s="32"/>
      <c r="C807" s="137" t="s">
        <v>1011</v>
      </c>
      <c r="D807" s="137" t="s">
        <v>284</v>
      </c>
      <c r="E807" s="138" t="s">
        <v>8665</v>
      </c>
      <c r="F807" s="139" t="s">
        <v>8666</v>
      </c>
      <c r="G807" s="140" t="s">
        <v>2987</v>
      </c>
      <c r="H807" s="141">
        <v>160</v>
      </c>
      <c r="I807" s="142"/>
      <c r="J807" s="143">
        <f>ROUND(I807*H807,2)</f>
        <v>0</v>
      </c>
      <c r="K807" s="144"/>
      <c r="L807" s="32"/>
      <c r="M807" s="145" t="s">
        <v>1</v>
      </c>
      <c r="N807" s="146" t="s">
        <v>41</v>
      </c>
      <c r="P807" s="147">
        <f>O807*H807</f>
        <v>0</v>
      </c>
      <c r="Q807" s="147">
        <v>0</v>
      </c>
      <c r="R807" s="147">
        <f>Q807*H807</f>
        <v>0</v>
      </c>
      <c r="S807" s="147">
        <v>1E-3</v>
      </c>
      <c r="T807" s="148">
        <f>S807*H807</f>
        <v>0.16</v>
      </c>
      <c r="AR807" s="149" t="s">
        <v>199</v>
      </c>
      <c r="AT807" s="149" t="s">
        <v>284</v>
      </c>
      <c r="AU807" s="149" t="s">
        <v>85</v>
      </c>
      <c r="AY807" s="17" t="s">
        <v>282</v>
      </c>
      <c r="BE807" s="150">
        <f>IF(N807="základní",J807,0)</f>
        <v>0</v>
      </c>
      <c r="BF807" s="150">
        <f>IF(N807="snížená",J807,0)</f>
        <v>0</v>
      </c>
      <c r="BG807" s="150">
        <f>IF(N807="zákl. přenesená",J807,0)</f>
        <v>0</v>
      </c>
      <c r="BH807" s="150">
        <f>IF(N807="sníž. přenesená",J807,0)</f>
        <v>0</v>
      </c>
      <c r="BI807" s="150">
        <f>IF(N807="nulová",J807,0)</f>
        <v>0</v>
      </c>
      <c r="BJ807" s="17" t="s">
        <v>83</v>
      </c>
      <c r="BK807" s="150">
        <f>ROUND(I807*H807,2)</f>
        <v>0</v>
      </c>
      <c r="BL807" s="17" t="s">
        <v>199</v>
      </c>
      <c r="BM807" s="149" t="s">
        <v>8667</v>
      </c>
    </row>
    <row r="808" spans="2:65" s="15" customFormat="1" x14ac:dyDescent="0.2">
      <c r="B808" s="173"/>
      <c r="D808" s="152" t="s">
        <v>290</v>
      </c>
      <c r="E808" s="174" t="s">
        <v>1</v>
      </c>
      <c r="F808" s="175" t="s">
        <v>8668</v>
      </c>
      <c r="H808" s="174" t="s">
        <v>1</v>
      </c>
      <c r="I808" s="176"/>
      <c r="L808" s="173"/>
      <c r="M808" s="177"/>
      <c r="T808" s="178"/>
      <c r="AT808" s="174" t="s">
        <v>290</v>
      </c>
      <c r="AU808" s="174" t="s">
        <v>85</v>
      </c>
      <c r="AV808" s="15" t="s">
        <v>83</v>
      </c>
      <c r="AW808" s="15" t="s">
        <v>32</v>
      </c>
      <c r="AX808" s="15" t="s">
        <v>76</v>
      </c>
      <c r="AY808" s="174" t="s">
        <v>282</v>
      </c>
    </row>
    <row r="809" spans="2:65" s="12" customFormat="1" x14ac:dyDescent="0.2">
      <c r="B809" s="151"/>
      <c r="D809" s="152" t="s">
        <v>290</v>
      </c>
      <c r="E809" s="153" t="s">
        <v>1</v>
      </c>
      <c r="F809" s="154" t="s">
        <v>623</v>
      </c>
      <c r="H809" s="155">
        <v>50</v>
      </c>
      <c r="I809" s="156"/>
      <c r="L809" s="151"/>
      <c r="M809" s="157"/>
      <c r="T809" s="158"/>
      <c r="AT809" s="153" t="s">
        <v>290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282</v>
      </c>
    </row>
    <row r="810" spans="2:65" s="15" customFormat="1" x14ac:dyDescent="0.2">
      <c r="B810" s="173"/>
      <c r="D810" s="152" t="s">
        <v>290</v>
      </c>
      <c r="E810" s="174" t="s">
        <v>1</v>
      </c>
      <c r="F810" s="175" t="s">
        <v>8291</v>
      </c>
      <c r="H810" s="174" t="s">
        <v>1</v>
      </c>
      <c r="I810" s="176"/>
      <c r="L810" s="173"/>
      <c r="M810" s="177"/>
      <c r="T810" s="178"/>
      <c r="AT810" s="174" t="s">
        <v>290</v>
      </c>
      <c r="AU810" s="174" t="s">
        <v>85</v>
      </c>
      <c r="AV810" s="15" t="s">
        <v>83</v>
      </c>
      <c r="AW810" s="15" t="s">
        <v>32</v>
      </c>
      <c r="AX810" s="15" t="s">
        <v>76</v>
      </c>
      <c r="AY810" s="174" t="s">
        <v>282</v>
      </c>
    </row>
    <row r="811" spans="2:65" s="12" customFormat="1" x14ac:dyDescent="0.2">
      <c r="B811" s="151"/>
      <c r="D811" s="152" t="s">
        <v>290</v>
      </c>
      <c r="E811" s="153" t="s">
        <v>1</v>
      </c>
      <c r="F811" s="154" t="s">
        <v>623</v>
      </c>
      <c r="H811" s="155">
        <v>50</v>
      </c>
      <c r="I811" s="156"/>
      <c r="L811" s="151"/>
      <c r="M811" s="157"/>
      <c r="T811" s="158"/>
      <c r="AT811" s="153" t="s">
        <v>290</v>
      </c>
      <c r="AU811" s="153" t="s">
        <v>85</v>
      </c>
      <c r="AV811" s="12" t="s">
        <v>85</v>
      </c>
      <c r="AW811" s="12" t="s">
        <v>32</v>
      </c>
      <c r="AX811" s="12" t="s">
        <v>76</v>
      </c>
      <c r="AY811" s="153" t="s">
        <v>282</v>
      </c>
    </row>
    <row r="812" spans="2:65" s="15" customFormat="1" x14ac:dyDescent="0.2">
      <c r="B812" s="173"/>
      <c r="D812" s="152" t="s">
        <v>290</v>
      </c>
      <c r="E812" s="174" t="s">
        <v>1</v>
      </c>
      <c r="F812" s="175" t="s">
        <v>8669</v>
      </c>
      <c r="H812" s="174" t="s">
        <v>1</v>
      </c>
      <c r="I812" s="176"/>
      <c r="L812" s="173"/>
      <c r="M812" s="177"/>
      <c r="T812" s="178"/>
      <c r="AT812" s="174" t="s">
        <v>290</v>
      </c>
      <c r="AU812" s="174" t="s">
        <v>85</v>
      </c>
      <c r="AV812" s="15" t="s">
        <v>83</v>
      </c>
      <c r="AW812" s="15" t="s">
        <v>32</v>
      </c>
      <c r="AX812" s="15" t="s">
        <v>76</v>
      </c>
      <c r="AY812" s="174" t="s">
        <v>282</v>
      </c>
    </row>
    <row r="813" spans="2:65" s="12" customFormat="1" x14ac:dyDescent="0.2">
      <c r="B813" s="151"/>
      <c r="D813" s="152" t="s">
        <v>290</v>
      </c>
      <c r="E813" s="153" t="s">
        <v>1</v>
      </c>
      <c r="F813" s="154" t="s">
        <v>8670</v>
      </c>
      <c r="H813" s="155">
        <v>60</v>
      </c>
      <c r="I813" s="156"/>
      <c r="L813" s="151"/>
      <c r="M813" s="157"/>
      <c r="T813" s="158"/>
      <c r="AT813" s="153" t="s">
        <v>290</v>
      </c>
      <c r="AU813" s="153" t="s">
        <v>85</v>
      </c>
      <c r="AV813" s="12" t="s">
        <v>85</v>
      </c>
      <c r="AW813" s="12" t="s">
        <v>32</v>
      </c>
      <c r="AX813" s="12" t="s">
        <v>76</v>
      </c>
      <c r="AY813" s="153" t="s">
        <v>282</v>
      </c>
    </row>
    <row r="814" spans="2:65" s="1" customFormat="1" ht="24.2" customHeight="1" x14ac:dyDescent="0.2">
      <c r="B814" s="32"/>
      <c r="C814" s="137" t="s">
        <v>1015</v>
      </c>
      <c r="D814" s="137" t="s">
        <v>284</v>
      </c>
      <c r="E814" s="138" t="s">
        <v>8671</v>
      </c>
      <c r="F814" s="139" t="s">
        <v>8672</v>
      </c>
      <c r="G814" s="140" t="s">
        <v>2987</v>
      </c>
      <c r="H814" s="141">
        <v>100</v>
      </c>
      <c r="I814" s="142"/>
      <c r="J814" s="143">
        <f>ROUND(I814*H814,2)</f>
        <v>0</v>
      </c>
      <c r="K814" s="144"/>
      <c r="L814" s="32"/>
      <c r="M814" s="145" t="s">
        <v>1</v>
      </c>
      <c r="N814" s="146" t="s">
        <v>41</v>
      </c>
      <c r="P814" s="147">
        <f>O814*H814</f>
        <v>0</v>
      </c>
      <c r="Q814" s="147">
        <v>0</v>
      </c>
      <c r="R814" s="147">
        <f>Q814*H814</f>
        <v>0</v>
      </c>
      <c r="S814" s="147">
        <v>1E-3</v>
      </c>
      <c r="T814" s="148">
        <f>S814*H814</f>
        <v>0.1</v>
      </c>
      <c r="AR814" s="149" t="s">
        <v>199</v>
      </c>
      <c r="AT814" s="149" t="s">
        <v>284</v>
      </c>
      <c r="AU814" s="149" t="s">
        <v>85</v>
      </c>
      <c r="AY814" s="17" t="s">
        <v>282</v>
      </c>
      <c r="BE814" s="150">
        <f>IF(N814="základní",J814,0)</f>
        <v>0</v>
      </c>
      <c r="BF814" s="150">
        <f>IF(N814="snížená",J814,0)</f>
        <v>0</v>
      </c>
      <c r="BG814" s="150">
        <f>IF(N814="zákl. přenesená",J814,0)</f>
        <v>0</v>
      </c>
      <c r="BH814" s="150">
        <f>IF(N814="sníž. přenesená",J814,0)</f>
        <v>0</v>
      </c>
      <c r="BI814" s="150">
        <f>IF(N814="nulová",J814,0)</f>
        <v>0</v>
      </c>
      <c r="BJ814" s="17" t="s">
        <v>83</v>
      </c>
      <c r="BK814" s="150">
        <f>ROUND(I814*H814,2)</f>
        <v>0</v>
      </c>
      <c r="BL814" s="17" t="s">
        <v>199</v>
      </c>
      <c r="BM814" s="149" t="s">
        <v>8673</v>
      </c>
    </row>
    <row r="815" spans="2:65" s="15" customFormat="1" x14ac:dyDescent="0.2">
      <c r="B815" s="173"/>
      <c r="D815" s="152" t="s">
        <v>290</v>
      </c>
      <c r="E815" s="174" t="s">
        <v>1</v>
      </c>
      <c r="F815" s="175" t="s">
        <v>8674</v>
      </c>
      <c r="H815" s="174" t="s">
        <v>1</v>
      </c>
      <c r="I815" s="176"/>
      <c r="L815" s="173"/>
      <c r="M815" s="177"/>
      <c r="T815" s="178"/>
      <c r="AT815" s="174" t="s">
        <v>290</v>
      </c>
      <c r="AU815" s="174" t="s">
        <v>85</v>
      </c>
      <c r="AV815" s="15" t="s">
        <v>83</v>
      </c>
      <c r="AW815" s="15" t="s">
        <v>32</v>
      </c>
      <c r="AX815" s="15" t="s">
        <v>76</v>
      </c>
      <c r="AY815" s="174" t="s">
        <v>282</v>
      </c>
    </row>
    <row r="816" spans="2:65" s="12" customFormat="1" x14ac:dyDescent="0.2">
      <c r="B816" s="151"/>
      <c r="D816" s="152" t="s">
        <v>290</v>
      </c>
      <c r="E816" s="153" t="s">
        <v>1</v>
      </c>
      <c r="F816" s="154" t="s">
        <v>893</v>
      </c>
      <c r="H816" s="155">
        <v>100</v>
      </c>
      <c r="I816" s="156"/>
      <c r="L816" s="151"/>
      <c r="M816" s="157"/>
      <c r="T816" s="158"/>
      <c r="AT816" s="153" t="s">
        <v>290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282</v>
      </c>
    </row>
    <row r="817" spans="2:65" s="11" customFormat="1" ht="22.9" customHeight="1" x14ac:dyDescent="0.2">
      <c r="B817" s="125"/>
      <c r="D817" s="126" t="s">
        <v>75</v>
      </c>
      <c r="E817" s="135" t="s">
        <v>3116</v>
      </c>
      <c r="F817" s="135" t="s">
        <v>3117</v>
      </c>
      <c r="I817" s="128"/>
      <c r="J817" s="136">
        <f>BK817</f>
        <v>0</v>
      </c>
      <c r="L817" s="125"/>
      <c r="M817" s="130"/>
      <c r="P817" s="131">
        <f>SUM(P818:P824)</f>
        <v>0</v>
      </c>
      <c r="R817" s="131">
        <f>SUM(R818:R824)</f>
        <v>0</v>
      </c>
      <c r="T817" s="132">
        <f>SUM(T818:T824)</f>
        <v>1.3985649999999998</v>
      </c>
      <c r="AR817" s="126" t="s">
        <v>85</v>
      </c>
      <c r="AT817" s="133" t="s">
        <v>75</v>
      </c>
      <c r="AU817" s="133" t="s">
        <v>83</v>
      </c>
      <c r="AY817" s="126" t="s">
        <v>282</v>
      </c>
      <c r="BK817" s="134">
        <f>SUM(BK818:BK824)</f>
        <v>0</v>
      </c>
    </row>
    <row r="818" spans="2:65" s="1" customFormat="1" ht="24.2" customHeight="1" x14ac:dyDescent="0.2">
      <c r="B818" s="32"/>
      <c r="C818" s="137" t="s">
        <v>1019</v>
      </c>
      <c r="D818" s="137" t="s">
        <v>284</v>
      </c>
      <c r="E818" s="138" t="s">
        <v>8675</v>
      </c>
      <c r="F818" s="139" t="s">
        <v>8676</v>
      </c>
      <c r="G818" s="140" t="s">
        <v>287</v>
      </c>
      <c r="H818" s="141">
        <v>451.15</v>
      </c>
      <c r="I818" s="142"/>
      <c r="J818" s="143">
        <f>ROUND(I818*H818,2)</f>
        <v>0</v>
      </c>
      <c r="K818" s="144"/>
      <c r="L818" s="32"/>
      <c r="M818" s="145" t="s">
        <v>1</v>
      </c>
      <c r="N818" s="146" t="s">
        <v>41</v>
      </c>
      <c r="P818" s="147">
        <f>O818*H818</f>
        <v>0</v>
      </c>
      <c r="Q818" s="147">
        <v>0</v>
      </c>
      <c r="R818" s="147">
        <f>Q818*H818</f>
        <v>0</v>
      </c>
      <c r="S818" s="147">
        <v>3.0999999999999999E-3</v>
      </c>
      <c r="T818" s="148">
        <f>S818*H818</f>
        <v>1.3985649999999998</v>
      </c>
      <c r="AR818" s="149" t="s">
        <v>199</v>
      </c>
      <c r="AT818" s="149" t="s">
        <v>284</v>
      </c>
      <c r="AU818" s="149" t="s">
        <v>85</v>
      </c>
      <c r="AY818" s="17" t="s">
        <v>282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83</v>
      </c>
      <c r="BK818" s="150">
        <f>ROUND(I818*H818,2)</f>
        <v>0</v>
      </c>
      <c r="BL818" s="17" t="s">
        <v>199</v>
      </c>
      <c r="BM818" s="149" t="s">
        <v>8677</v>
      </c>
    </row>
    <row r="819" spans="2:65" s="15" customFormat="1" x14ac:dyDescent="0.2">
      <c r="B819" s="173"/>
      <c r="D819" s="152" t="s">
        <v>290</v>
      </c>
      <c r="E819" s="174" t="s">
        <v>1</v>
      </c>
      <c r="F819" s="175" t="s">
        <v>8678</v>
      </c>
      <c r="H819" s="174" t="s">
        <v>1</v>
      </c>
      <c r="I819" s="176"/>
      <c r="L819" s="173"/>
      <c r="M819" s="177"/>
      <c r="T819" s="178"/>
      <c r="AT819" s="174" t="s">
        <v>290</v>
      </c>
      <c r="AU819" s="174" t="s">
        <v>85</v>
      </c>
      <c r="AV819" s="15" t="s">
        <v>83</v>
      </c>
      <c r="AW819" s="15" t="s">
        <v>32</v>
      </c>
      <c r="AX819" s="15" t="s">
        <v>76</v>
      </c>
      <c r="AY819" s="174" t="s">
        <v>282</v>
      </c>
    </row>
    <row r="820" spans="2:65" s="12" customFormat="1" x14ac:dyDescent="0.2">
      <c r="B820" s="151"/>
      <c r="D820" s="152" t="s">
        <v>290</v>
      </c>
      <c r="E820" s="153" t="s">
        <v>1</v>
      </c>
      <c r="F820" s="154" t="s">
        <v>8679</v>
      </c>
      <c r="H820" s="155">
        <v>80.67</v>
      </c>
      <c r="I820" s="156"/>
      <c r="L820" s="151"/>
      <c r="M820" s="157"/>
      <c r="T820" s="158"/>
      <c r="AT820" s="153" t="s">
        <v>290</v>
      </c>
      <c r="AU820" s="153" t="s">
        <v>85</v>
      </c>
      <c r="AV820" s="12" t="s">
        <v>85</v>
      </c>
      <c r="AW820" s="12" t="s">
        <v>32</v>
      </c>
      <c r="AX820" s="12" t="s">
        <v>76</v>
      </c>
      <c r="AY820" s="153" t="s">
        <v>282</v>
      </c>
    </row>
    <row r="821" spans="2:65" s="15" customFormat="1" x14ac:dyDescent="0.2">
      <c r="B821" s="173"/>
      <c r="D821" s="152" t="s">
        <v>290</v>
      </c>
      <c r="E821" s="174" t="s">
        <v>1</v>
      </c>
      <c r="F821" s="175" t="s">
        <v>8680</v>
      </c>
      <c r="H821" s="174" t="s">
        <v>1</v>
      </c>
      <c r="I821" s="176"/>
      <c r="L821" s="173"/>
      <c r="M821" s="177"/>
      <c r="T821" s="178"/>
      <c r="AT821" s="174" t="s">
        <v>290</v>
      </c>
      <c r="AU821" s="174" t="s">
        <v>85</v>
      </c>
      <c r="AV821" s="15" t="s">
        <v>83</v>
      </c>
      <c r="AW821" s="15" t="s">
        <v>32</v>
      </c>
      <c r="AX821" s="15" t="s">
        <v>76</v>
      </c>
      <c r="AY821" s="174" t="s">
        <v>282</v>
      </c>
    </row>
    <row r="822" spans="2:65" s="12" customFormat="1" x14ac:dyDescent="0.2">
      <c r="B822" s="151"/>
      <c r="D822" s="152" t="s">
        <v>290</v>
      </c>
      <c r="E822" s="153" t="s">
        <v>1</v>
      </c>
      <c r="F822" s="154" t="s">
        <v>8681</v>
      </c>
      <c r="H822" s="155">
        <v>226.01</v>
      </c>
      <c r="I822" s="156"/>
      <c r="L822" s="151"/>
      <c r="M822" s="157"/>
      <c r="T822" s="158"/>
      <c r="AT822" s="153" t="s">
        <v>290</v>
      </c>
      <c r="AU822" s="153" t="s">
        <v>85</v>
      </c>
      <c r="AV822" s="12" t="s">
        <v>85</v>
      </c>
      <c r="AW822" s="12" t="s">
        <v>32</v>
      </c>
      <c r="AX822" s="12" t="s">
        <v>76</v>
      </c>
      <c r="AY822" s="153" t="s">
        <v>282</v>
      </c>
    </row>
    <row r="823" spans="2:65" s="15" customFormat="1" x14ac:dyDescent="0.2">
      <c r="B823" s="173"/>
      <c r="D823" s="152" t="s">
        <v>290</v>
      </c>
      <c r="E823" s="174" t="s">
        <v>1</v>
      </c>
      <c r="F823" s="175" t="s">
        <v>8682</v>
      </c>
      <c r="H823" s="174" t="s">
        <v>1</v>
      </c>
      <c r="I823" s="176"/>
      <c r="L823" s="173"/>
      <c r="M823" s="177"/>
      <c r="T823" s="178"/>
      <c r="AT823" s="174" t="s">
        <v>290</v>
      </c>
      <c r="AU823" s="174" t="s">
        <v>85</v>
      </c>
      <c r="AV823" s="15" t="s">
        <v>83</v>
      </c>
      <c r="AW823" s="15" t="s">
        <v>32</v>
      </c>
      <c r="AX823" s="15" t="s">
        <v>76</v>
      </c>
      <c r="AY823" s="174" t="s">
        <v>282</v>
      </c>
    </row>
    <row r="824" spans="2:65" s="12" customFormat="1" x14ac:dyDescent="0.2">
      <c r="B824" s="151"/>
      <c r="D824" s="152" t="s">
        <v>290</v>
      </c>
      <c r="E824" s="153" t="s">
        <v>1</v>
      </c>
      <c r="F824" s="154" t="s">
        <v>8683</v>
      </c>
      <c r="H824" s="155">
        <v>144.47</v>
      </c>
      <c r="I824" s="156"/>
      <c r="L824" s="151"/>
      <c r="M824" s="157"/>
      <c r="T824" s="158"/>
      <c r="AT824" s="153" t="s">
        <v>290</v>
      </c>
      <c r="AU824" s="153" t="s">
        <v>85</v>
      </c>
      <c r="AV824" s="12" t="s">
        <v>85</v>
      </c>
      <c r="AW824" s="12" t="s">
        <v>32</v>
      </c>
      <c r="AX824" s="12" t="s">
        <v>76</v>
      </c>
      <c r="AY824" s="153" t="s">
        <v>282</v>
      </c>
    </row>
    <row r="825" spans="2:65" s="11" customFormat="1" ht="25.9" customHeight="1" x14ac:dyDescent="0.2">
      <c r="B825" s="125"/>
      <c r="D825" s="126" t="s">
        <v>75</v>
      </c>
      <c r="E825" s="127" t="s">
        <v>3359</v>
      </c>
      <c r="F825" s="127" t="s">
        <v>3360</v>
      </c>
      <c r="I825" s="128"/>
      <c r="J825" s="129">
        <f>BK825</f>
        <v>0</v>
      </c>
      <c r="L825" s="125"/>
      <c r="M825" s="130"/>
      <c r="P825" s="131">
        <f>P826</f>
        <v>0</v>
      </c>
      <c r="R825" s="131">
        <f>R826</f>
        <v>0</v>
      </c>
      <c r="T825" s="132">
        <f>T826</f>
        <v>0</v>
      </c>
      <c r="AR825" s="126" t="s">
        <v>330</v>
      </c>
      <c r="AT825" s="133" t="s">
        <v>75</v>
      </c>
      <c r="AU825" s="133" t="s">
        <v>76</v>
      </c>
      <c r="AY825" s="126" t="s">
        <v>282</v>
      </c>
      <c r="BK825" s="134">
        <f>BK826</f>
        <v>0</v>
      </c>
    </row>
    <row r="826" spans="2:65" s="11" customFormat="1" ht="22.9" customHeight="1" x14ac:dyDescent="0.2">
      <c r="B826" s="125"/>
      <c r="D826" s="126" t="s">
        <v>75</v>
      </c>
      <c r="E826" s="135" t="s">
        <v>3410</v>
      </c>
      <c r="F826" s="135" t="s">
        <v>3411</v>
      </c>
      <c r="I826" s="128"/>
      <c r="J826" s="136">
        <f>BK826</f>
        <v>0</v>
      </c>
      <c r="L826" s="125"/>
      <c r="M826" s="130"/>
      <c r="P826" s="131">
        <f>SUM(P827:P828)</f>
        <v>0</v>
      </c>
      <c r="R826" s="131">
        <f>SUM(R827:R828)</f>
        <v>0</v>
      </c>
      <c r="T826" s="132">
        <f>SUM(T827:T828)</f>
        <v>0</v>
      </c>
      <c r="AR826" s="126" t="s">
        <v>330</v>
      </c>
      <c r="AT826" s="133" t="s">
        <v>75</v>
      </c>
      <c r="AU826" s="133" t="s">
        <v>83</v>
      </c>
      <c r="AY826" s="126" t="s">
        <v>282</v>
      </c>
      <c r="BK826" s="134">
        <f>SUM(BK827:BK828)</f>
        <v>0</v>
      </c>
    </row>
    <row r="827" spans="2:65" s="1" customFormat="1" ht="16.5" customHeight="1" x14ac:dyDescent="0.2">
      <c r="B827" s="32"/>
      <c r="C827" s="137" t="s">
        <v>1026</v>
      </c>
      <c r="D827" s="137" t="s">
        <v>284</v>
      </c>
      <c r="E827" s="138" t="s">
        <v>3413</v>
      </c>
      <c r="F827" s="139" t="s">
        <v>3411</v>
      </c>
      <c r="G827" s="140" t="s">
        <v>792</v>
      </c>
      <c r="H827" s="141">
        <v>1</v>
      </c>
      <c r="I827" s="142"/>
      <c r="J827" s="143">
        <f>ROUND(I827*H827,2)</f>
        <v>0</v>
      </c>
      <c r="K827" s="144"/>
      <c r="L827" s="32"/>
      <c r="M827" s="145" t="s">
        <v>1</v>
      </c>
      <c r="N827" s="146" t="s">
        <v>41</v>
      </c>
      <c r="P827" s="147">
        <f>O827*H827</f>
        <v>0</v>
      </c>
      <c r="Q827" s="147">
        <v>0</v>
      </c>
      <c r="R827" s="147">
        <f>Q827*H827</f>
        <v>0</v>
      </c>
      <c r="S827" s="147">
        <v>0</v>
      </c>
      <c r="T827" s="148">
        <f>S827*H827</f>
        <v>0</v>
      </c>
      <c r="AR827" s="149" t="s">
        <v>3366</v>
      </c>
      <c r="AT827" s="149" t="s">
        <v>284</v>
      </c>
      <c r="AU827" s="149" t="s">
        <v>85</v>
      </c>
      <c r="AY827" s="17" t="s">
        <v>282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83</v>
      </c>
      <c r="BK827" s="150">
        <f>ROUND(I827*H827,2)</f>
        <v>0</v>
      </c>
      <c r="BL827" s="17" t="s">
        <v>3366</v>
      </c>
      <c r="BM827" s="149" t="s">
        <v>8684</v>
      </c>
    </row>
    <row r="828" spans="2:65" s="12" customFormat="1" x14ac:dyDescent="0.2">
      <c r="B828" s="151"/>
      <c r="D828" s="152" t="s">
        <v>290</v>
      </c>
      <c r="E828" s="153" t="s">
        <v>1</v>
      </c>
      <c r="F828" s="154" t="s">
        <v>83</v>
      </c>
      <c r="H828" s="155">
        <v>1</v>
      </c>
      <c r="I828" s="156"/>
      <c r="L828" s="151"/>
      <c r="M828" s="205"/>
      <c r="N828" s="206"/>
      <c r="O828" s="206"/>
      <c r="P828" s="206"/>
      <c r="Q828" s="206"/>
      <c r="R828" s="206"/>
      <c r="S828" s="206"/>
      <c r="T828" s="207"/>
      <c r="AT828" s="153" t="s">
        <v>290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282</v>
      </c>
    </row>
    <row r="829" spans="2:65" s="1" customFormat="1" ht="6.95" customHeight="1" x14ac:dyDescent="0.2">
      <c r="B829" s="44"/>
      <c r="C829" s="45"/>
      <c r="D829" s="45"/>
      <c r="E829" s="45"/>
      <c r="F829" s="45"/>
      <c r="G829" s="45"/>
      <c r="H829" s="45"/>
      <c r="I829" s="45"/>
      <c r="J829" s="45"/>
      <c r="K829" s="45"/>
      <c r="L829" s="32"/>
    </row>
  </sheetData>
  <sheetProtection algorithmName="SHA-512" hashValue="68dP4q70berKR9V6mrvohmgZiPXm84OyvEQuTrP3sKrDQQJRFKKVJwyFT3AJPvXmoU1IEkOsyMKZVyDtJVfhQQ==" saltValue="WGJDqMCTT5roq+pRXmCH9CihtN7vQUEB7gEVJF11LJqRUkZ72HrNTTFjLtaoegSvjrUiPxOgu746CinowIVVEg==" spinCount="100000" sheet="1" objects="1" scenarios="1" formatColumns="0" formatRows="0" autoFilter="0"/>
  <autoFilter ref="C145:K82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8"/>
  <sheetViews>
    <sheetView showGridLines="0" topLeftCell="A217" workbookViewId="0">
      <selection activeCell="V184" sqref="V18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218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7823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8685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ROUND(J133,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ROUND((SUM(BE133:BE287)),  2)</f>
        <v>0</v>
      </c>
      <c r="I35" s="96">
        <v>0.21</v>
      </c>
      <c r="J35" s="86">
        <f>ROUND(((SUM(BE133:BE287))*I35),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ROUND((SUM(BF133:BF287)),  2)</f>
        <v>0</v>
      </c>
      <c r="I36" s="96">
        <v>0.15</v>
      </c>
      <c r="J36" s="86">
        <f>ROUND(((SUM(BF133:BF287))*I36),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ROUND((SUM(BG133:BG287)),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ROUND((SUM(BH133:BH287)),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ROUND((SUM(BI133:BI287)),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7823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2192 - Demolice sklad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J133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 x14ac:dyDescent="0.2">
      <c r="B101" s="112"/>
      <c r="D101" s="113" t="s">
        <v>242</v>
      </c>
      <c r="E101" s="114"/>
      <c r="F101" s="114"/>
      <c r="G101" s="114"/>
      <c r="H101" s="114"/>
      <c r="I101" s="114"/>
      <c r="J101" s="115">
        <f>J145</f>
        <v>0</v>
      </c>
      <c r="L101" s="112"/>
    </row>
    <row r="102" spans="2:47" s="9" customFormat="1" ht="19.899999999999999" customHeight="1" x14ac:dyDescent="0.2">
      <c r="B102" s="112"/>
      <c r="D102" s="113" t="s">
        <v>4704</v>
      </c>
      <c r="E102" s="114"/>
      <c r="F102" s="114"/>
      <c r="G102" s="114"/>
      <c r="H102" s="114"/>
      <c r="I102" s="114"/>
      <c r="J102" s="115">
        <f>J195</f>
        <v>0</v>
      </c>
      <c r="L102" s="112"/>
    </row>
    <row r="103" spans="2:47" s="8" customFormat="1" ht="24.95" customHeight="1" x14ac:dyDescent="0.2">
      <c r="B103" s="108"/>
      <c r="D103" s="109" t="s">
        <v>244</v>
      </c>
      <c r="E103" s="110"/>
      <c r="F103" s="110"/>
      <c r="G103" s="110"/>
      <c r="H103" s="110"/>
      <c r="I103" s="110"/>
      <c r="J103" s="111">
        <f>J230</f>
        <v>0</v>
      </c>
      <c r="L103" s="108"/>
    </row>
    <row r="104" spans="2:47" s="9" customFormat="1" ht="19.899999999999999" customHeight="1" x14ac:dyDescent="0.2">
      <c r="B104" s="112"/>
      <c r="D104" s="113" t="s">
        <v>245</v>
      </c>
      <c r="E104" s="114"/>
      <c r="F104" s="114"/>
      <c r="G104" s="114"/>
      <c r="H104" s="114"/>
      <c r="I104" s="114"/>
      <c r="J104" s="115">
        <f>J231</f>
        <v>0</v>
      </c>
      <c r="L104" s="112"/>
    </row>
    <row r="105" spans="2:47" s="9" customFormat="1" ht="19.899999999999999" customHeight="1" x14ac:dyDescent="0.2">
      <c r="B105" s="112"/>
      <c r="D105" s="113" t="s">
        <v>246</v>
      </c>
      <c r="E105" s="114"/>
      <c r="F105" s="114"/>
      <c r="G105" s="114"/>
      <c r="H105" s="114"/>
      <c r="I105" s="114"/>
      <c r="J105" s="115">
        <f>J235</f>
        <v>0</v>
      </c>
      <c r="L105" s="112"/>
    </row>
    <row r="106" spans="2:47" s="9" customFormat="1" ht="19.899999999999999" customHeight="1" x14ac:dyDescent="0.2">
      <c r="B106" s="112"/>
      <c r="D106" s="113" t="s">
        <v>4705</v>
      </c>
      <c r="E106" s="114"/>
      <c r="F106" s="114"/>
      <c r="G106" s="114"/>
      <c r="H106" s="114"/>
      <c r="I106" s="114"/>
      <c r="J106" s="115">
        <f>J239</f>
        <v>0</v>
      </c>
      <c r="L106" s="112"/>
    </row>
    <row r="107" spans="2:47" s="9" customFormat="1" ht="19.899999999999999" customHeight="1" x14ac:dyDescent="0.2">
      <c r="B107" s="112"/>
      <c r="D107" s="113" t="s">
        <v>251</v>
      </c>
      <c r="E107" s="114"/>
      <c r="F107" s="114"/>
      <c r="G107" s="114"/>
      <c r="H107" s="114"/>
      <c r="I107" s="114"/>
      <c r="J107" s="115">
        <f>J245</f>
        <v>0</v>
      </c>
      <c r="L107" s="112"/>
    </row>
    <row r="108" spans="2:47" s="9" customFormat="1" ht="19.899999999999999" customHeight="1" x14ac:dyDescent="0.2">
      <c r="B108" s="112"/>
      <c r="D108" s="113" t="s">
        <v>253</v>
      </c>
      <c r="E108" s="114"/>
      <c r="F108" s="114"/>
      <c r="G108" s="114"/>
      <c r="H108" s="114"/>
      <c r="I108" s="114"/>
      <c r="J108" s="115">
        <f>J265</f>
        <v>0</v>
      </c>
      <c r="L108" s="112"/>
    </row>
    <row r="109" spans="2:47" s="9" customFormat="1" ht="19.899999999999999" customHeight="1" x14ac:dyDescent="0.2">
      <c r="B109" s="112"/>
      <c r="D109" s="113" t="s">
        <v>256</v>
      </c>
      <c r="E109" s="114"/>
      <c r="F109" s="114"/>
      <c r="G109" s="114"/>
      <c r="H109" s="114"/>
      <c r="I109" s="114"/>
      <c r="J109" s="115">
        <f>J277</f>
        <v>0</v>
      </c>
      <c r="L109" s="112"/>
    </row>
    <row r="110" spans="2:47" s="8" customFormat="1" ht="24.95" customHeight="1" x14ac:dyDescent="0.2">
      <c r="B110" s="108"/>
      <c r="D110" s="109" t="s">
        <v>264</v>
      </c>
      <c r="E110" s="110"/>
      <c r="F110" s="110"/>
      <c r="G110" s="110"/>
      <c r="H110" s="110"/>
      <c r="I110" s="110"/>
      <c r="J110" s="111">
        <f>J284</f>
        <v>0</v>
      </c>
      <c r="L110" s="108"/>
    </row>
    <row r="111" spans="2:47" s="9" customFormat="1" ht="19.899999999999999" customHeight="1" x14ac:dyDescent="0.2">
      <c r="B111" s="112"/>
      <c r="D111" s="113" t="s">
        <v>266</v>
      </c>
      <c r="E111" s="114"/>
      <c r="F111" s="114"/>
      <c r="G111" s="114"/>
      <c r="H111" s="114"/>
      <c r="I111" s="114"/>
      <c r="J111" s="115">
        <f>J285</f>
        <v>0</v>
      </c>
      <c r="L111" s="112"/>
    </row>
    <row r="112" spans="2:47" s="1" customFormat="1" ht="21.75" customHeight="1" x14ac:dyDescent="0.2">
      <c r="B112" s="32"/>
      <c r="L112" s="32"/>
    </row>
    <row r="113" spans="2:12" s="1" customFormat="1" ht="6.95" customHeight="1" x14ac:dyDescent="0.2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 x14ac:dyDescent="0.2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 x14ac:dyDescent="0.2">
      <c r="B118" s="32"/>
      <c r="C118" s="21" t="s">
        <v>267</v>
      </c>
      <c r="L118" s="32"/>
    </row>
    <row r="119" spans="2:12" s="1" customFormat="1" ht="6.95" customHeight="1" x14ac:dyDescent="0.2">
      <c r="B119" s="32"/>
      <c r="L119" s="32"/>
    </row>
    <row r="120" spans="2:12" s="1" customFormat="1" ht="12" customHeight="1" x14ac:dyDescent="0.2">
      <c r="B120" s="32"/>
      <c r="C120" s="27" t="s">
        <v>16</v>
      </c>
      <c r="L120" s="32"/>
    </row>
    <row r="121" spans="2:12" s="1" customFormat="1" ht="16.5" customHeight="1" x14ac:dyDescent="0.2">
      <c r="B121" s="32"/>
      <c r="E121" s="254" t="str">
        <f>E7</f>
        <v>MŠ Vokovická</v>
      </c>
      <c r="F121" s="255"/>
      <c r="G121" s="255"/>
      <c r="H121" s="255"/>
      <c r="L121" s="32"/>
    </row>
    <row r="122" spans="2:12" ht="12" customHeight="1" x14ac:dyDescent="0.2">
      <c r="B122" s="20"/>
      <c r="C122" s="27" t="s">
        <v>226</v>
      </c>
      <c r="L122" s="20"/>
    </row>
    <row r="123" spans="2:12" s="1" customFormat="1" ht="16.5" customHeight="1" x14ac:dyDescent="0.2">
      <c r="B123" s="32"/>
      <c r="E123" s="254" t="s">
        <v>7823</v>
      </c>
      <c r="F123" s="253"/>
      <c r="G123" s="253"/>
      <c r="H123" s="253"/>
      <c r="L123" s="32"/>
    </row>
    <row r="124" spans="2:12" s="1" customFormat="1" ht="12" customHeight="1" x14ac:dyDescent="0.2">
      <c r="B124" s="32"/>
      <c r="C124" s="27" t="s">
        <v>228</v>
      </c>
      <c r="L124" s="32"/>
    </row>
    <row r="125" spans="2:12" s="1" customFormat="1" ht="16.5" customHeight="1" x14ac:dyDescent="0.2">
      <c r="B125" s="32"/>
      <c r="E125" s="231" t="str">
        <f>E11</f>
        <v>2192 - Demolice sklad</v>
      </c>
      <c r="F125" s="253"/>
      <c r="G125" s="253"/>
      <c r="H125" s="253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F14</f>
        <v>Vokovice, p.č. 1281/256, 1281/257</v>
      </c>
      <c r="I127" s="27" t="s">
        <v>22</v>
      </c>
      <c r="J127" s="52" t="str">
        <f>IF(J14="","",J14)</f>
        <v>21. 2. 2023</v>
      </c>
      <c r="L127" s="32"/>
    </row>
    <row r="128" spans="2:12" s="1" customFormat="1" ht="6.95" customHeight="1" x14ac:dyDescent="0.2">
      <c r="B128" s="32"/>
      <c r="L128" s="32"/>
    </row>
    <row r="129" spans="2:65" s="1" customFormat="1" ht="25.7" customHeight="1" x14ac:dyDescent="0.2">
      <c r="B129" s="32"/>
      <c r="C129" s="27" t="s">
        <v>24</v>
      </c>
      <c r="F129" s="25" t="str">
        <f>E17</f>
        <v>Městská část Praha 6, Čs. Armády 601/23</v>
      </c>
      <c r="I129" s="27" t="s">
        <v>30</v>
      </c>
      <c r="J129" s="30" t="str">
        <f>E23</f>
        <v>ra15 a.s., ATELIER SEVER s.r.o.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IF(E20="","",E20)</f>
        <v>Vyplň údaj</v>
      </c>
      <c r="I130" s="27" t="s">
        <v>33</v>
      </c>
      <c r="J130" s="30" t="str">
        <f>E26</f>
        <v>Ecoten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6"/>
      <c r="C132" s="117" t="s">
        <v>268</v>
      </c>
      <c r="D132" s="118" t="s">
        <v>61</v>
      </c>
      <c r="E132" s="118" t="s">
        <v>57</v>
      </c>
      <c r="F132" s="118" t="s">
        <v>58</v>
      </c>
      <c r="G132" s="118" t="s">
        <v>269</v>
      </c>
      <c r="H132" s="118" t="s">
        <v>270</v>
      </c>
      <c r="I132" s="118" t="s">
        <v>271</v>
      </c>
      <c r="J132" s="119" t="s">
        <v>232</v>
      </c>
      <c r="K132" s="120" t="s">
        <v>272</v>
      </c>
      <c r="L132" s="116"/>
      <c r="M132" s="59" t="s">
        <v>1</v>
      </c>
      <c r="N132" s="60" t="s">
        <v>40</v>
      </c>
      <c r="O132" s="60" t="s">
        <v>273</v>
      </c>
      <c r="P132" s="60" t="s">
        <v>274</v>
      </c>
      <c r="Q132" s="60" t="s">
        <v>275</v>
      </c>
      <c r="R132" s="60" t="s">
        <v>276</v>
      </c>
      <c r="S132" s="60" t="s">
        <v>277</v>
      </c>
      <c r="T132" s="61" t="s">
        <v>278</v>
      </c>
    </row>
    <row r="133" spans="2:65" s="1" customFormat="1" ht="22.9" customHeight="1" x14ac:dyDescent="0.25">
      <c r="B133" s="32"/>
      <c r="C133" s="64" t="s">
        <v>279</v>
      </c>
      <c r="J133" s="121">
        <f>BK133</f>
        <v>0</v>
      </c>
      <c r="L133" s="32"/>
      <c r="M133" s="62"/>
      <c r="N133" s="53"/>
      <c r="O133" s="53"/>
      <c r="P133" s="122">
        <f>P134+P230+P284</f>
        <v>0</v>
      </c>
      <c r="Q133" s="53"/>
      <c r="R133" s="122">
        <f>R134+R230+R284</f>
        <v>8.2430000000000003</v>
      </c>
      <c r="S133" s="53"/>
      <c r="T133" s="123">
        <f>T134+T230+T284</f>
        <v>55.805259239999991</v>
      </c>
      <c r="AT133" s="17" t="s">
        <v>75</v>
      </c>
      <c r="AU133" s="17" t="s">
        <v>234</v>
      </c>
      <c r="BK133" s="124">
        <f>BK134+BK230+BK284</f>
        <v>0</v>
      </c>
    </row>
    <row r="134" spans="2:65" s="11" customFormat="1" ht="25.9" customHeight="1" x14ac:dyDescent="0.2">
      <c r="B134" s="125"/>
      <c r="D134" s="126" t="s">
        <v>75</v>
      </c>
      <c r="E134" s="127" t="s">
        <v>280</v>
      </c>
      <c r="F134" s="127" t="s">
        <v>281</v>
      </c>
      <c r="I134" s="128"/>
      <c r="J134" s="129">
        <f>BK134</f>
        <v>0</v>
      </c>
      <c r="L134" s="125"/>
      <c r="M134" s="130"/>
      <c r="P134" s="131">
        <f>P135+P145+P195</f>
        <v>0</v>
      </c>
      <c r="R134" s="131">
        <f>R135+R145+R195</f>
        <v>8.2430000000000003</v>
      </c>
      <c r="T134" s="132">
        <f>T135+T145+T195</f>
        <v>53.95632599999999</v>
      </c>
      <c r="AR134" s="126" t="s">
        <v>83</v>
      </c>
      <c r="AT134" s="133" t="s">
        <v>75</v>
      </c>
      <c r="AU134" s="133" t="s">
        <v>76</v>
      </c>
      <c r="AY134" s="126" t="s">
        <v>282</v>
      </c>
      <c r="BK134" s="134">
        <f>BK135+BK145+BK195</f>
        <v>0</v>
      </c>
    </row>
    <row r="135" spans="2:65" s="11" customFormat="1" ht="22.9" customHeight="1" x14ac:dyDescent="0.2">
      <c r="B135" s="125"/>
      <c r="D135" s="126" t="s">
        <v>75</v>
      </c>
      <c r="E135" s="135" t="s">
        <v>83</v>
      </c>
      <c r="F135" s="135" t="s">
        <v>283</v>
      </c>
      <c r="I135" s="128"/>
      <c r="J135" s="136">
        <f>BK135</f>
        <v>0</v>
      </c>
      <c r="L135" s="125"/>
      <c r="M135" s="130"/>
      <c r="P135" s="131">
        <f>SUM(P136:P144)</f>
        <v>0</v>
      </c>
      <c r="R135" s="131">
        <f>SUM(R136:R144)</f>
        <v>8.2430000000000003</v>
      </c>
      <c r="T135" s="132">
        <f>SUM(T136:T144)</f>
        <v>0</v>
      </c>
      <c r="AR135" s="126" t="s">
        <v>83</v>
      </c>
      <c r="AT135" s="133" t="s">
        <v>75</v>
      </c>
      <c r="AU135" s="133" t="s">
        <v>83</v>
      </c>
      <c r="AY135" s="126" t="s">
        <v>282</v>
      </c>
      <c r="BK135" s="134">
        <f>SUM(BK136:BK144)</f>
        <v>0</v>
      </c>
    </row>
    <row r="136" spans="2:65" s="1" customFormat="1" ht="24.2" customHeight="1" x14ac:dyDescent="0.2">
      <c r="B136" s="32"/>
      <c r="C136" s="137" t="s">
        <v>83</v>
      </c>
      <c r="D136" s="137" t="s">
        <v>284</v>
      </c>
      <c r="E136" s="138" t="s">
        <v>7866</v>
      </c>
      <c r="F136" s="139" t="s">
        <v>6446</v>
      </c>
      <c r="G136" s="140" t="s">
        <v>295</v>
      </c>
      <c r="H136" s="141">
        <v>5.8879999999999999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288</v>
      </c>
      <c r="AT136" s="149" t="s">
        <v>284</v>
      </c>
      <c r="AU136" s="149" t="s">
        <v>85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288</v>
      </c>
      <c r="BM136" s="149" t="s">
        <v>8686</v>
      </c>
    </row>
    <row r="137" spans="2:65" s="15" customFormat="1" x14ac:dyDescent="0.2">
      <c r="B137" s="173"/>
      <c r="D137" s="152" t="s">
        <v>290</v>
      </c>
      <c r="E137" s="174" t="s">
        <v>1</v>
      </c>
      <c r="F137" s="175" t="s">
        <v>8687</v>
      </c>
      <c r="H137" s="174" t="s">
        <v>1</v>
      </c>
      <c r="I137" s="176"/>
      <c r="L137" s="173"/>
      <c r="M137" s="177"/>
      <c r="T137" s="178"/>
      <c r="AT137" s="174" t="s">
        <v>290</v>
      </c>
      <c r="AU137" s="174" t="s">
        <v>85</v>
      </c>
      <c r="AV137" s="15" t="s">
        <v>83</v>
      </c>
      <c r="AW137" s="15" t="s">
        <v>32</v>
      </c>
      <c r="AX137" s="15" t="s">
        <v>76</v>
      </c>
      <c r="AY137" s="174" t="s">
        <v>282</v>
      </c>
    </row>
    <row r="138" spans="2:65" s="12" customFormat="1" x14ac:dyDescent="0.2">
      <c r="B138" s="151"/>
      <c r="D138" s="152" t="s">
        <v>290</v>
      </c>
      <c r="E138" s="153" t="s">
        <v>1</v>
      </c>
      <c r="F138" s="154" t="s">
        <v>8688</v>
      </c>
      <c r="H138" s="155">
        <v>5.8879999999999999</v>
      </c>
      <c r="I138" s="156"/>
      <c r="L138" s="151"/>
      <c r="M138" s="157"/>
      <c r="T138" s="158"/>
      <c r="AT138" s="153" t="s">
        <v>290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282</v>
      </c>
    </row>
    <row r="139" spans="2:65" s="1" customFormat="1" ht="16.5" customHeight="1" x14ac:dyDescent="0.2">
      <c r="B139" s="32"/>
      <c r="C139" s="179" t="s">
        <v>85</v>
      </c>
      <c r="D139" s="179" t="s">
        <v>1020</v>
      </c>
      <c r="E139" s="180" t="s">
        <v>7896</v>
      </c>
      <c r="F139" s="181" t="s">
        <v>7897</v>
      </c>
      <c r="G139" s="182" t="s">
        <v>376</v>
      </c>
      <c r="H139" s="183">
        <v>8.2430000000000003</v>
      </c>
      <c r="I139" s="184"/>
      <c r="J139" s="185">
        <f>ROUND(I139*H139,2)</f>
        <v>0</v>
      </c>
      <c r="K139" s="186"/>
      <c r="L139" s="187"/>
      <c r="M139" s="188" t="s">
        <v>1</v>
      </c>
      <c r="N139" s="189" t="s">
        <v>41</v>
      </c>
      <c r="P139" s="147">
        <f>O139*H139</f>
        <v>0</v>
      </c>
      <c r="Q139" s="147">
        <v>1</v>
      </c>
      <c r="R139" s="147">
        <f>Q139*H139</f>
        <v>8.2430000000000003</v>
      </c>
      <c r="S139" s="147">
        <v>0</v>
      </c>
      <c r="T139" s="148">
        <f>S139*H139</f>
        <v>0</v>
      </c>
      <c r="AR139" s="149" t="s">
        <v>350</v>
      </c>
      <c r="AT139" s="149" t="s">
        <v>1020</v>
      </c>
      <c r="AU139" s="149" t="s">
        <v>85</v>
      </c>
      <c r="AY139" s="17" t="s">
        <v>282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288</v>
      </c>
      <c r="BM139" s="149" t="s">
        <v>8689</v>
      </c>
    </row>
    <row r="140" spans="2:65" s="15" customFormat="1" x14ac:dyDescent="0.2">
      <c r="B140" s="173"/>
      <c r="D140" s="152" t="s">
        <v>290</v>
      </c>
      <c r="E140" s="174" t="s">
        <v>1</v>
      </c>
      <c r="F140" s="175" t="s">
        <v>7899</v>
      </c>
      <c r="H140" s="174" t="s">
        <v>1</v>
      </c>
      <c r="I140" s="176"/>
      <c r="L140" s="173"/>
      <c r="M140" s="177"/>
      <c r="T140" s="178"/>
      <c r="AT140" s="174" t="s">
        <v>290</v>
      </c>
      <c r="AU140" s="174" t="s">
        <v>85</v>
      </c>
      <c r="AV140" s="15" t="s">
        <v>83</v>
      </c>
      <c r="AW140" s="15" t="s">
        <v>32</v>
      </c>
      <c r="AX140" s="15" t="s">
        <v>76</v>
      </c>
      <c r="AY140" s="174" t="s">
        <v>282</v>
      </c>
    </row>
    <row r="141" spans="2:65" s="12" customFormat="1" x14ac:dyDescent="0.2">
      <c r="B141" s="151"/>
      <c r="D141" s="152" t="s">
        <v>290</v>
      </c>
      <c r="E141" s="153" t="s">
        <v>1</v>
      </c>
      <c r="F141" s="154" t="s">
        <v>8690</v>
      </c>
      <c r="H141" s="155">
        <v>8.2430000000000003</v>
      </c>
      <c r="I141" s="156"/>
      <c r="L141" s="151"/>
      <c r="M141" s="157"/>
      <c r="T141" s="158"/>
      <c r="AT141" s="153" t="s">
        <v>290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282</v>
      </c>
    </row>
    <row r="142" spans="2:65" s="1" customFormat="1" ht="21.75" customHeight="1" x14ac:dyDescent="0.2">
      <c r="B142" s="32"/>
      <c r="C142" s="137" t="s">
        <v>105</v>
      </c>
      <c r="D142" s="137" t="s">
        <v>284</v>
      </c>
      <c r="E142" s="138" t="s">
        <v>7901</v>
      </c>
      <c r="F142" s="139" t="s">
        <v>7902</v>
      </c>
      <c r="G142" s="140" t="s">
        <v>287</v>
      </c>
      <c r="H142" s="141">
        <v>27.923999999999999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288</v>
      </c>
      <c r="AT142" s="149" t="s">
        <v>284</v>
      </c>
      <c r="AU142" s="149" t="s">
        <v>85</v>
      </c>
      <c r="AY142" s="17" t="s">
        <v>282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288</v>
      </c>
      <c r="BM142" s="149" t="s">
        <v>8691</v>
      </c>
    </row>
    <row r="143" spans="2:65" s="15" customFormat="1" x14ac:dyDescent="0.2">
      <c r="B143" s="173"/>
      <c r="D143" s="152" t="s">
        <v>290</v>
      </c>
      <c r="E143" s="174" t="s">
        <v>1</v>
      </c>
      <c r="F143" s="175" t="s">
        <v>8692</v>
      </c>
      <c r="H143" s="174" t="s">
        <v>1</v>
      </c>
      <c r="I143" s="176"/>
      <c r="L143" s="173"/>
      <c r="M143" s="177"/>
      <c r="T143" s="178"/>
      <c r="AT143" s="174" t="s">
        <v>290</v>
      </c>
      <c r="AU143" s="174" t="s">
        <v>85</v>
      </c>
      <c r="AV143" s="15" t="s">
        <v>83</v>
      </c>
      <c r="AW143" s="15" t="s">
        <v>32</v>
      </c>
      <c r="AX143" s="15" t="s">
        <v>76</v>
      </c>
      <c r="AY143" s="174" t="s">
        <v>282</v>
      </c>
    </row>
    <row r="144" spans="2:65" s="12" customFormat="1" x14ac:dyDescent="0.2">
      <c r="B144" s="151"/>
      <c r="D144" s="152" t="s">
        <v>290</v>
      </c>
      <c r="E144" s="153" t="s">
        <v>1</v>
      </c>
      <c r="F144" s="154" t="s">
        <v>8693</v>
      </c>
      <c r="H144" s="155">
        <v>27.923999999999999</v>
      </c>
      <c r="I144" s="156"/>
      <c r="L144" s="151"/>
      <c r="M144" s="157"/>
      <c r="T144" s="158"/>
      <c r="AT144" s="153" t="s">
        <v>290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282</v>
      </c>
    </row>
    <row r="145" spans="2:65" s="11" customFormat="1" ht="22.9" customHeight="1" x14ac:dyDescent="0.2">
      <c r="B145" s="125"/>
      <c r="D145" s="126" t="s">
        <v>75</v>
      </c>
      <c r="E145" s="135" t="s">
        <v>356</v>
      </c>
      <c r="F145" s="135" t="s">
        <v>1315</v>
      </c>
      <c r="I145" s="128"/>
      <c r="J145" s="136">
        <f>BK145</f>
        <v>0</v>
      </c>
      <c r="L145" s="125"/>
      <c r="M145" s="130"/>
      <c r="P145" s="131">
        <f>SUM(P146:P194)</f>
        <v>0</v>
      </c>
      <c r="R145" s="131">
        <f>SUM(R146:R194)</f>
        <v>0</v>
      </c>
      <c r="T145" s="132">
        <f>SUM(T146:T194)</f>
        <v>53.95632599999999</v>
      </c>
      <c r="AR145" s="126" t="s">
        <v>83</v>
      </c>
      <c r="AT145" s="133" t="s">
        <v>75</v>
      </c>
      <c r="AU145" s="133" t="s">
        <v>83</v>
      </c>
      <c r="AY145" s="126" t="s">
        <v>282</v>
      </c>
      <c r="BK145" s="134">
        <f>SUM(BK146:BK194)</f>
        <v>0</v>
      </c>
    </row>
    <row r="146" spans="2:65" s="1" customFormat="1" ht="16.5" customHeight="1" x14ac:dyDescent="0.2">
      <c r="B146" s="32"/>
      <c r="C146" s="137" t="s">
        <v>288</v>
      </c>
      <c r="D146" s="137" t="s">
        <v>284</v>
      </c>
      <c r="E146" s="138" t="s">
        <v>7925</v>
      </c>
      <c r="F146" s="139" t="s">
        <v>7926</v>
      </c>
      <c r="G146" s="140" t="s">
        <v>295</v>
      </c>
      <c r="H146" s="141">
        <v>5.8879999999999999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2</v>
      </c>
      <c r="T146" s="148">
        <f>S146*H146</f>
        <v>11.776</v>
      </c>
      <c r="AR146" s="149" t="s">
        <v>288</v>
      </c>
      <c r="AT146" s="149" t="s">
        <v>284</v>
      </c>
      <c r="AU146" s="149" t="s">
        <v>85</v>
      </c>
      <c r="AY146" s="17" t="s">
        <v>282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288</v>
      </c>
      <c r="BM146" s="149" t="s">
        <v>8694</v>
      </c>
    </row>
    <row r="147" spans="2:65" s="15" customFormat="1" x14ac:dyDescent="0.2">
      <c r="B147" s="173"/>
      <c r="D147" s="152" t="s">
        <v>290</v>
      </c>
      <c r="E147" s="174" t="s">
        <v>1</v>
      </c>
      <c r="F147" s="175" t="s">
        <v>8695</v>
      </c>
      <c r="H147" s="174" t="s">
        <v>1</v>
      </c>
      <c r="I147" s="176"/>
      <c r="L147" s="173"/>
      <c r="M147" s="177"/>
      <c r="T147" s="178"/>
      <c r="AT147" s="174" t="s">
        <v>290</v>
      </c>
      <c r="AU147" s="174" t="s">
        <v>85</v>
      </c>
      <c r="AV147" s="15" t="s">
        <v>83</v>
      </c>
      <c r="AW147" s="15" t="s">
        <v>32</v>
      </c>
      <c r="AX147" s="15" t="s">
        <v>76</v>
      </c>
      <c r="AY147" s="174" t="s">
        <v>282</v>
      </c>
    </row>
    <row r="148" spans="2:65" s="12" customFormat="1" x14ac:dyDescent="0.2">
      <c r="B148" s="151"/>
      <c r="D148" s="152" t="s">
        <v>290</v>
      </c>
      <c r="E148" s="153" t="s">
        <v>1</v>
      </c>
      <c r="F148" s="154" t="s">
        <v>8696</v>
      </c>
      <c r="H148" s="155">
        <v>5.8879999999999999</v>
      </c>
      <c r="I148" s="156"/>
      <c r="L148" s="151"/>
      <c r="M148" s="157"/>
      <c r="T148" s="158"/>
      <c r="AT148" s="153" t="s">
        <v>290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282</v>
      </c>
    </row>
    <row r="149" spans="2:65" s="1" customFormat="1" ht="16.5" customHeight="1" x14ac:dyDescent="0.2">
      <c r="B149" s="32"/>
      <c r="C149" s="137" t="s">
        <v>330</v>
      </c>
      <c r="D149" s="137" t="s">
        <v>284</v>
      </c>
      <c r="E149" s="138" t="s">
        <v>7941</v>
      </c>
      <c r="F149" s="139" t="s">
        <v>7942</v>
      </c>
      <c r="G149" s="140" t="s">
        <v>295</v>
      </c>
      <c r="H149" s="141">
        <v>2.7919999999999998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2.4</v>
      </c>
      <c r="T149" s="148">
        <f>S149*H149</f>
        <v>6.7007999999999992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8697</v>
      </c>
    </row>
    <row r="150" spans="2:65" s="15" customFormat="1" x14ac:dyDescent="0.2">
      <c r="B150" s="173"/>
      <c r="D150" s="152" t="s">
        <v>290</v>
      </c>
      <c r="E150" s="174" t="s">
        <v>1</v>
      </c>
      <c r="F150" s="175" t="s">
        <v>8698</v>
      </c>
      <c r="H150" s="174" t="s">
        <v>1</v>
      </c>
      <c r="I150" s="176"/>
      <c r="L150" s="173"/>
      <c r="M150" s="177"/>
      <c r="T150" s="178"/>
      <c r="AT150" s="174" t="s">
        <v>290</v>
      </c>
      <c r="AU150" s="174" t="s">
        <v>85</v>
      </c>
      <c r="AV150" s="15" t="s">
        <v>83</v>
      </c>
      <c r="AW150" s="15" t="s">
        <v>32</v>
      </c>
      <c r="AX150" s="15" t="s">
        <v>76</v>
      </c>
      <c r="AY150" s="174" t="s">
        <v>282</v>
      </c>
    </row>
    <row r="151" spans="2:65" s="12" customFormat="1" x14ac:dyDescent="0.2">
      <c r="B151" s="151"/>
      <c r="D151" s="152" t="s">
        <v>290</v>
      </c>
      <c r="E151" s="153" t="s">
        <v>1</v>
      </c>
      <c r="F151" s="154" t="s">
        <v>8699</v>
      </c>
      <c r="H151" s="155">
        <v>2.2240000000000002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282</v>
      </c>
    </row>
    <row r="152" spans="2:65" s="15" customFormat="1" x14ac:dyDescent="0.2">
      <c r="B152" s="173"/>
      <c r="D152" s="152" t="s">
        <v>290</v>
      </c>
      <c r="E152" s="174" t="s">
        <v>1</v>
      </c>
      <c r="F152" s="175" t="s">
        <v>8700</v>
      </c>
      <c r="H152" s="174" t="s">
        <v>1</v>
      </c>
      <c r="I152" s="176"/>
      <c r="L152" s="173"/>
      <c r="M152" s="177"/>
      <c r="T152" s="178"/>
      <c r="AT152" s="174" t="s">
        <v>290</v>
      </c>
      <c r="AU152" s="174" t="s">
        <v>85</v>
      </c>
      <c r="AV152" s="15" t="s">
        <v>83</v>
      </c>
      <c r="AW152" s="15" t="s">
        <v>32</v>
      </c>
      <c r="AX152" s="15" t="s">
        <v>76</v>
      </c>
      <c r="AY152" s="174" t="s">
        <v>282</v>
      </c>
    </row>
    <row r="153" spans="2:65" s="12" customFormat="1" x14ac:dyDescent="0.2">
      <c r="B153" s="151"/>
      <c r="D153" s="152" t="s">
        <v>290</v>
      </c>
      <c r="E153" s="153" t="s">
        <v>1</v>
      </c>
      <c r="F153" s="154" t="s">
        <v>8701</v>
      </c>
      <c r="H153" s="155">
        <v>0.56799999999999995</v>
      </c>
      <c r="I153" s="156"/>
      <c r="L153" s="151"/>
      <c r="M153" s="157"/>
      <c r="T153" s="158"/>
      <c r="AT153" s="153" t="s">
        <v>290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282</v>
      </c>
    </row>
    <row r="154" spans="2:65" s="1" customFormat="1" ht="24.2" customHeight="1" x14ac:dyDescent="0.2">
      <c r="B154" s="32"/>
      <c r="C154" s="137" t="s">
        <v>338</v>
      </c>
      <c r="D154" s="137" t="s">
        <v>284</v>
      </c>
      <c r="E154" s="138" t="s">
        <v>8702</v>
      </c>
      <c r="F154" s="139" t="s">
        <v>8703</v>
      </c>
      <c r="G154" s="140" t="s">
        <v>295</v>
      </c>
      <c r="H154" s="141">
        <v>12.449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1.8</v>
      </c>
      <c r="T154" s="148">
        <f>S154*H154</f>
        <v>22.408200000000001</v>
      </c>
      <c r="AR154" s="149" t="s">
        <v>288</v>
      </c>
      <c r="AT154" s="149" t="s">
        <v>284</v>
      </c>
      <c r="AU154" s="149" t="s">
        <v>85</v>
      </c>
      <c r="AY154" s="17" t="s">
        <v>282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288</v>
      </c>
      <c r="BM154" s="149" t="s">
        <v>8704</v>
      </c>
    </row>
    <row r="155" spans="2:65" s="15" customFormat="1" x14ac:dyDescent="0.2">
      <c r="B155" s="173"/>
      <c r="D155" s="152" t="s">
        <v>290</v>
      </c>
      <c r="E155" s="174" t="s">
        <v>1</v>
      </c>
      <c r="F155" s="175" t="s">
        <v>8705</v>
      </c>
      <c r="H155" s="174" t="s">
        <v>1</v>
      </c>
      <c r="I155" s="176"/>
      <c r="L155" s="173"/>
      <c r="M155" s="177"/>
      <c r="T155" s="178"/>
      <c r="AT155" s="174" t="s">
        <v>290</v>
      </c>
      <c r="AU155" s="174" t="s">
        <v>85</v>
      </c>
      <c r="AV155" s="15" t="s">
        <v>83</v>
      </c>
      <c r="AW155" s="15" t="s">
        <v>32</v>
      </c>
      <c r="AX155" s="15" t="s">
        <v>76</v>
      </c>
      <c r="AY155" s="174" t="s">
        <v>282</v>
      </c>
    </row>
    <row r="156" spans="2:65" s="12" customFormat="1" x14ac:dyDescent="0.2">
      <c r="B156" s="151"/>
      <c r="D156" s="152" t="s">
        <v>290</v>
      </c>
      <c r="E156" s="153" t="s">
        <v>1</v>
      </c>
      <c r="F156" s="154" t="s">
        <v>8706</v>
      </c>
      <c r="H156" s="155">
        <v>3.9809999999999999</v>
      </c>
      <c r="I156" s="156"/>
      <c r="L156" s="151"/>
      <c r="M156" s="157"/>
      <c r="T156" s="158"/>
      <c r="AT156" s="153" t="s">
        <v>290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282</v>
      </c>
    </row>
    <row r="157" spans="2:65" s="15" customFormat="1" x14ac:dyDescent="0.2">
      <c r="B157" s="173"/>
      <c r="D157" s="152" t="s">
        <v>290</v>
      </c>
      <c r="E157" s="174" t="s">
        <v>1</v>
      </c>
      <c r="F157" s="175" t="s">
        <v>8707</v>
      </c>
      <c r="H157" s="174" t="s">
        <v>1</v>
      </c>
      <c r="I157" s="176"/>
      <c r="L157" s="173"/>
      <c r="M157" s="177"/>
      <c r="T157" s="178"/>
      <c r="AT157" s="174" t="s">
        <v>290</v>
      </c>
      <c r="AU157" s="174" t="s">
        <v>85</v>
      </c>
      <c r="AV157" s="15" t="s">
        <v>83</v>
      </c>
      <c r="AW157" s="15" t="s">
        <v>32</v>
      </c>
      <c r="AX157" s="15" t="s">
        <v>76</v>
      </c>
      <c r="AY157" s="174" t="s">
        <v>282</v>
      </c>
    </row>
    <row r="158" spans="2:65" s="12" customFormat="1" x14ac:dyDescent="0.2">
      <c r="B158" s="151"/>
      <c r="D158" s="152" t="s">
        <v>290</v>
      </c>
      <c r="E158" s="153" t="s">
        <v>1</v>
      </c>
      <c r="F158" s="154" t="s">
        <v>8708</v>
      </c>
      <c r="H158" s="155">
        <v>4.0910000000000002</v>
      </c>
      <c r="I158" s="156"/>
      <c r="L158" s="151"/>
      <c r="M158" s="157"/>
      <c r="T158" s="158"/>
      <c r="AT158" s="153" t="s">
        <v>290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282</v>
      </c>
    </row>
    <row r="159" spans="2:65" s="15" customFormat="1" x14ac:dyDescent="0.2">
      <c r="B159" s="173"/>
      <c r="D159" s="152" t="s">
        <v>290</v>
      </c>
      <c r="E159" s="174" t="s">
        <v>1</v>
      </c>
      <c r="F159" s="175" t="s">
        <v>8709</v>
      </c>
      <c r="H159" s="174" t="s">
        <v>1</v>
      </c>
      <c r="I159" s="176"/>
      <c r="L159" s="173"/>
      <c r="M159" s="177"/>
      <c r="T159" s="178"/>
      <c r="AT159" s="174" t="s">
        <v>290</v>
      </c>
      <c r="AU159" s="174" t="s">
        <v>85</v>
      </c>
      <c r="AV159" s="15" t="s">
        <v>83</v>
      </c>
      <c r="AW159" s="15" t="s">
        <v>32</v>
      </c>
      <c r="AX159" s="15" t="s">
        <v>76</v>
      </c>
      <c r="AY159" s="174" t="s">
        <v>282</v>
      </c>
    </row>
    <row r="160" spans="2:65" s="12" customFormat="1" x14ac:dyDescent="0.2">
      <c r="B160" s="151"/>
      <c r="D160" s="152" t="s">
        <v>290</v>
      </c>
      <c r="E160" s="153" t="s">
        <v>1</v>
      </c>
      <c r="F160" s="154" t="s">
        <v>8710</v>
      </c>
      <c r="H160" s="155">
        <v>4.3769999999999998</v>
      </c>
      <c r="I160" s="156"/>
      <c r="L160" s="151"/>
      <c r="M160" s="157"/>
      <c r="T160" s="158"/>
      <c r="AT160" s="153" t="s">
        <v>290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282</v>
      </c>
    </row>
    <row r="161" spans="2:65" s="1" customFormat="1" ht="21.75" customHeight="1" x14ac:dyDescent="0.2">
      <c r="B161" s="32"/>
      <c r="C161" s="137" t="s">
        <v>343</v>
      </c>
      <c r="D161" s="137" t="s">
        <v>284</v>
      </c>
      <c r="E161" s="138" t="s">
        <v>8711</v>
      </c>
      <c r="F161" s="139" t="s">
        <v>8712</v>
      </c>
      <c r="G161" s="140" t="s">
        <v>287</v>
      </c>
      <c r="H161" s="141">
        <v>1.107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5.5E-2</v>
      </c>
      <c r="T161" s="148">
        <f>S161*H161</f>
        <v>6.0885000000000002E-2</v>
      </c>
      <c r="AR161" s="149" t="s">
        <v>288</v>
      </c>
      <c r="AT161" s="149" t="s">
        <v>284</v>
      </c>
      <c r="AU161" s="149" t="s">
        <v>85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288</v>
      </c>
      <c r="BM161" s="149" t="s">
        <v>8713</v>
      </c>
    </row>
    <row r="162" spans="2:65" s="15" customFormat="1" x14ac:dyDescent="0.2">
      <c r="B162" s="173"/>
      <c r="D162" s="152" t="s">
        <v>290</v>
      </c>
      <c r="E162" s="174" t="s">
        <v>1</v>
      </c>
      <c r="F162" s="175" t="s">
        <v>8714</v>
      </c>
      <c r="H162" s="174" t="s">
        <v>1</v>
      </c>
      <c r="I162" s="176"/>
      <c r="L162" s="173"/>
      <c r="M162" s="177"/>
      <c r="T162" s="178"/>
      <c r="AT162" s="174" t="s">
        <v>290</v>
      </c>
      <c r="AU162" s="174" t="s">
        <v>85</v>
      </c>
      <c r="AV162" s="15" t="s">
        <v>83</v>
      </c>
      <c r="AW162" s="15" t="s">
        <v>32</v>
      </c>
      <c r="AX162" s="15" t="s">
        <v>76</v>
      </c>
      <c r="AY162" s="174" t="s">
        <v>282</v>
      </c>
    </row>
    <row r="163" spans="2:65" s="12" customFormat="1" x14ac:dyDescent="0.2">
      <c r="B163" s="151"/>
      <c r="D163" s="152" t="s">
        <v>290</v>
      </c>
      <c r="E163" s="153" t="s">
        <v>1</v>
      </c>
      <c r="F163" s="154" t="s">
        <v>8715</v>
      </c>
      <c r="H163" s="155">
        <v>1.107</v>
      </c>
      <c r="I163" s="156"/>
      <c r="L163" s="151"/>
      <c r="M163" s="157"/>
      <c r="T163" s="158"/>
      <c r="AT163" s="153" t="s">
        <v>290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282</v>
      </c>
    </row>
    <row r="164" spans="2:65" s="1" customFormat="1" ht="24.2" customHeight="1" x14ac:dyDescent="0.2">
      <c r="B164" s="32"/>
      <c r="C164" s="137" t="s">
        <v>350</v>
      </c>
      <c r="D164" s="137" t="s">
        <v>284</v>
      </c>
      <c r="E164" s="138" t="s">
        <v>8716</v>
      </c>
      <c r="F164" s="139" t="s">
        <v>8717</v>
      </c>
      <c r="G164" s="140" t="s">
        <v>295</v>
      </c>
      <c r="H164" s="141">
        <v>8.7999999999999995E-2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2.4</v>
      </c>
      <c r="T164" s="148">
        <f>S164*H164</f>
        <v>0.21119999999999997</v>
      </c>
      <c r="AR164" s="149" t="s">
        <v>288</v>
      </c>
      <c r="AT164" s="149" t="s">
        <v>284</v>
      </c>
      <c r="AU164" s="149" t="s">
        <v>85</v>
      </c>
      <c r="AY164" s="17" t="s">
        <v>282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288</v>
      </c>
      <c r="BM164" s="149" t="s">
        <v>8718</v>
      </c>
    </row>
    <row r="165" spans="2:65" s="15" customFormat="1" x14ac:dyDescent="0.2">
      <c r="B165" s="173"/>
      <c r="D165" s="152" t="s">
        <v>290</v>
      </c>
      <c r="E165" s="174" t="s">
        <v>1</v>
      </c>
      <c r="F165" s="175" t="s">
        <v>8719</v>
      </c>
      <c r="H165" s="174" t="s">
        <v>1</v>
      </c>
      <c r="I165" s="176"/>
      <c r="L165" s="173"/>
      <c r="M165" s="177"/>
      <c r="T165" s="178"/>
      <c r="AT165" s="174" t="s">
        <v>290</v>
      </c>
      <c r="AU165" s="174" t="s">
        <v>85</v>
      </c>
      <c r="AV165" s="15" t="s">
        <v>83</v>
      </c>
      <c r="AW165" s="15" t="s">
        <v>32</v>
      </c>
      <c r="AX165" s="15" t="s">
        <v>76</v>
      </c>
      <c r="AY165" s="174" t="s">
        <v>282</v>
      </c>
    </row>
    <row r="166" spans="2:65" s="12" customFormat="1" x14ac:dyDescent="0.2">
      <c r="B166" s="151"/>
      <c r="D166" s="152" t="s">
        <v>290</v>
      </c>
      <c r="E166" s="153" t="s">
        <v>1</v>
      </c>
      <c r="F166" s="154" t="s">
        <v>8720</v>
      </c>
      <c r="H166" s="155">
        <v>4.9000000000000002E-2</v>
      </c>
      <c r="I166" s="156"/>
      <c r="L166" s="151"/>
      <c r="M166" s="157"/>
      <c r="T166" s="158"/>
      <c r="AT166" s="153" t="s">
        <v>290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282</v>
      </c>
    </row>
    <row r="167" spans="2:65" s="15" customFormat="1" x14ac:dyDescent="0.2">
      <c r="B167" s="173"/>
      <c r="D167" s="152" t="s">
        <v>290</v>
      </c>
      <c r="E167" s="174" t="s">
        <v>1</v>
      </c>
      <c r="F167" s="175" t="s">
        <v>8721</v>
      </c>
      <c r="H167" s="174" t="s">
        <v>1</v>
      </c>
      <c r="I167" s="176"/>
      <c r="L167" s="173"/>
      <c r="M167" s="177"/>
      <c r="T167" s="178"/>
      <c r="AT167" s="174" t="s">
        <v>290</v>
      </c>
      <c r="AU167" s="174" t="s">
        <v>85</v>
      </c>
      <c r="AV167" s="15" t="s">
        <v>83</v>
      </c>
      <c r="AW167" s="15" t="s">
        <v>32</v>
      </c>
      <c r="AX167" s="15" t="s">
        <v>76</v>
      </c>
      <c r="AY167" s="174" t="s">
        <v>282</v>
      </c>
    </row>
    <row r="168" spans="2:65" s="12" customFormat="1" x14ac:dyDescent="0.2">
      <c r="B168" s="151"/>
      <c r="D168" s="152" t="s">
        <v>290</v>
      </c>
      <c r="E168" s="153" t="s">
        <v>1</v>
      </c>
      <c r="F168" s="154" t="s">
        <v>8722</v>
      </c>
      <c r="H168" s="155">
        <v>3.9E-2</v>
      </c>
      <c r="I168" s="156"/>
      <c r="L168" s="151"/>
      <c r="M168" s="157"/>
      <c r="T168" s="158"/>
      <c r="AT168" s="153" t="s">
        <v>290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282</v>
      </c>
    </row>
    <row r="169" spans="2:65" s="1" customFormat="1" ht="24.2" customHeight="1" x14ac:dyDescent="0.2">
      <c r="B169" s="32"/>
      <c r="C169" s="137" t="s">
        <v>356</v>
      </c>
      <c r="D169" s="137" t="s">
        <v>284</v>
      </c>
      <c r="E169" s="138" t="s">
        <v>8723</v>
      </c>
      <c r="F169" s="139" t="s">
        <v>8724</v>
      </c>
      <c r="G169" s="140" t="s">
        <v>295</v>
      </c>
      <c r="H169" s="141">
        <v>0.84899999999999998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2.4</v>
      </c>
      <c r="T169" s="148">
        <f>S169*H169</f>
        <v>2.0375999999999999</v>
      </c>
      <c r="AR169" s="149" t="s">
        <v>288</v>
      </c>
      <c r="AT169" s="149" t="s">
        <v>284</v>
      </c>
      <c r="AU169" s="149" t="s">
        <v>85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288</v>
      </c>
      <c r="BM169" s="149" t="s">
        <v>8725</v>
      </c>
    </row>
    <row r="170" spans="2:65" s="15" customFormat="1" x14ac:dyDescent="0.2">
      <c r="B170" s="173"/>
      <c r="D170" s="152" t="s">
        <v>290</v>
      </c>
      <c r="E170" s="174" t="s">
        <v>1</v>
      </c>
      <c r="F170" s="175" t="s">
        <v>8726</v>
      </c>
      <c r="H170" s="174" t="s">
        <v>1</v>
      </c>
      <c r="I170" s="176"/>
      <c r="L170" s="173"/>
      <c r="M170" s="177"/>
      <c r="T170" s="178"/>
      <c r="AT170" s="174" t="s">
        <v>290</v>
      </c>
      <c r="AU170" s="174" t="s">
        <v>85</v>
      </c>
      <c r="AV170" s="15" t="s">
        <v>83</v>
      </c>
      <c r="AW170" s="15" t="s">
        <v>32</v>
      </c>
      <c r="AX170" s="15" t="s">
        <v>76</v>
      </c>
      <c r="AY170" s="174" t="s">
        <v>282</v>
      </c>
    </row>
    <row r="171" spans="2:65" s="12" customFormat="1" x14ac:dyDescent="0.2">
      <c r="B171" s="151"/>
      <c r="D171" s="152" t="s">
        <v>290</v>
      </c>
      <c r="E171" s="153" t="s">
        <v>1</v>
      </c>
      <c r="F171" s="154" t="s">
        <v>8727</v>
      </c>
      <c r="H171" s="155">
        <v>0.84899999999999998</v>
      </c>
      <c r="I171" s="156"/>
      <c r="L171" s="151"/>
      <c r="M171" s="157"/>
      <c r="T171" s="158"/>
      <c r="AT171" s="153" t="s">
        <v>290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282</v>
      </c>
    </row>
    <row r="172" spans="2:65" s="1" customFormat="1" ht="37.9" customHeight="1" x14ac:dyDescent="0.2">
      <c r="B172" s="32"/>
      <c r="C172" s="137" t="s">
        <v>361</v>
      </c>
      <c r="D172" s="137" t="s">
        <v>284</v>
      </c>
      <c r="E172" s="138" t="s">
        <v>8066</v>
      </c>
      <c r="F172" s="139" t="s">
        <v>8067</v>
      </c>
      <c r="G172" s="140" t="s">
        <v>295</v>
      </c>
      <c r="H172" s="141">
        <v>1.3280000000000001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2.2000000000000002</v>
      </c>
      <c r="T172" s="148">
        <f>S172*H172</f>
        <v>2.9216000000000002</v>
      </c>
      <c r="AR172" s="149" t="s">
        <v>288</v>
      </c>
      <c r="AT172" s="149" t="s">
        <v>284</v>
      </c>
      <c r="AU172" s="149" t="s">
        <v>85</v>
      </c>
      <c r="AY172" s="17" t="s">
        <v>282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288</v>
      </c>
      <c r="BM172" s="149" t="s">
        <v>8728</v>
      </c>
    </row>
    <row r="173" spans="2:65" s="15" customFormat="1" x14ac:dyDescent="0.2">
      <c r="B173" s="173"/>
      <c r="D173" s="152" t="s">
        <v>290</v>
      </c>
      <c r="E173" s="174" t="s">
        <v>1</v>
      </c>
      <c r="F173" s="175" t="s">
        <v>8729</v>
      </c>
      <c r="H173" s="174" t="s">
        <v>1</v>
      </c>
      <c r="I173" s="176"/>
      <c r="L173" s="173"/>
      <c r="M173" s="177"/>
      <c r="T173" s="178"/>
      <c r="AT173" s="174" t="s">
        <v>290</v>
      </c>
      <c r="AU173" s="174" t="s">
        <v>85</v>
      </c>
      <c r="AV173" s="15" t="s">
        <v>83</v>
      </c>
      <c r="AW173" s="15" t="s">
        <v>32</v>
      </c>
      <c r="AX173" s="15" t="s">
        <v>76</v>
      </c>
      <c r="AY173" s="174" t="s">
        <v>282</v>
      </c>
    </row>
    <row r="174" spans="2:65" s="12" customFormat="1" x14ac:dyDescent="0.2">
      <c r="B174" s="151"/>
      <c r="D174" s="152" t="s">
        <v>290</v>
      </c>
      <c r="E174" s="153" t="s">
        <v>1</v>
      </c>
      <c r="F174" s="154" t="s">
        <v>8730</v>
      </c>
      <c r="H174" s="155">
        <v>1.3280000000000001</v>
      </c>
      <c r="I174" s="156"/>
      <c r="L174" s="151"/>
      <c r="M174" s="157"/>
      <c r="T174" s="158"/>
      <c r="AT174" s="153" t="s">
        <v>290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282</v>
      </c>
    </row>
    <row r="175" spans="2:65" s="1" customFormat="1" ht="33" customHeight="1" x14ac:dyDescent="0.2">
      <c r="B175" s="32"/>
      <c r="C175" s="137" t="s">
        <v>185</v>
      </c>
      <c r="D175" s="137" t="s">
        <v>284</v>
      </c>
      <c r="E175" s="138" t="s">
        <v>8731</v>
      </c>
      <c r="F175" s="139" t="s">
        <v>8732</v>
      </c>
      <c r="G175" s="140" t="s">
        <v>287</v>
      </c>
      <c r="H175" s="141">
        <v>12.94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0.19</v>
      </c>
      <c r="T175" s="148">
        <f>S175*H175</f>
        <v>2.4586000000000001</v>
      </c>
      <c r="AR175" s="149" t="s">
        <v>288</v>
      </c>
      <c r="AT175" s="149" t="s">
        <v>284</v>
      </c>
      <c r="AU175" s="149" t="s">
        <v>85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288</v>
      </c>
      <c r="BM175" s="149" t="s">
        <v>8733</v>
      </c>
    </row>
    <row r="176" spans="2:65" s="15" customFormat="1" x14ac:dyDescent="0.2">
      <c r="B176" s="173"/>
      <c r="D176" s="152" t="s">
        <v>290</v>
      </c>
      <c r="E176" s="174" t="s">
        <v>1</v>
      </c>
      <c r="F176" s="175" t="s">
        <v>8734</v>
      </c>
      <c r="H176" s="174" t="s">
        <v>1</v>
      </c>
      <c r="I176" s="176"/>
      <c r="L176" s="173"/>
      <c r="M176" s="177"/>
      <c r="T176" s="178"/>
      <c r="AT176" s="174" t="s">
        <v>290</v>
      </c>
      <c r="AU176" s="174" t="s">
        <v>85</v>
      </c>
      <c r="AV176" s="15" t="s">
        <v>83</v>
      </c>
      <c r="AW176" s="15" t="s">
        <v>32</v>
      </c>
      <c r="AX176" s="15" t="s">
        <v>76</v>
      </c>
      <c r="AY176" s="174" t="s">
        <v>282</v>
      </c>
    </row>
    <row r="177" spans="2:65" s="12" customFormat="1" x14ac:dyDescent="0.2">
      <c r="B177" s="151"/>
      <c r="D177" s="152" t="s">
        <v>290</v>
      </c>
      <c r="E177" s="153" t="s">
        <v>1</v>
      </c>
      <c r="F177" s="154" t="s">
        <v>8735</v>
      </c>
      <c r="H177" s="155">
        <v>12.94</v>
      </c>
      <c r="I177" s="156"/>
      <c r="L177" s="151"/>
      <c r="M177" s="157"/>
      <c r="T177" s="158"/>
      <c r="AT177" s="153" t="s">
        <v>290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282</v>
      </c>
    </row>
    <row r="178" spans="2:65" s="1" customFormat="1" ht="21.75" customHeight="1" x14ac:dyDescent="0.2">
      <c r="B178" s="32"/>
      <c r="C178" s="137" t="s">
        <v>188</v>
      </c>
      <c r="D178" s="137" t="s">
        <v>284</v>
      </c>
      <c r="E178" s="138" t="s">
        <v>8736</v>
      </c>
      <c r="F178" s="139" t="s">
        <v>8737</v>
      </c>
      <c r="G178" s="140" t="s">
        <v>287</v>
      </c>
      <c r="H178" s="141">
        <v>1.845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7.5999999999999998E-2</v>
      </c>
      <c r="T178" s="148">
        <f>S178*H178</f>
        <v>0.14021999999999998</v>
      </c>
      <c r="AR178" s="149" t="s">
        <v>288</v>
      </c>
      <c r="AT178" s="149" t="s">
        <v>284</v>
      </c>
      <c r="AU178" s="149" t="s">
        <v>85</v>
      </c>
      <c r="AY178" s="17" t="s">
        <v>282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288</v>
      </c>
      <c r="BM178" s="149" t="s">
        <v>8738</v>
      </c>
    </row>
    <row r="179" spans="2:65" s="15" customFormat="1" x14ac:dyDescent="0.2">
      <c r="B179" s="173"/>
      <c r="D179" s="152" t="s">
        <v>290</v>
      </c>
      <c r="E179" s="174" t="s">
        <v>1</v>
      </c>
      <c r="F179" s="175" t="s">
        <v>8739</v>
      </c>
      <c r="H179" s="174" t="s">
        <v>1</v>
      </c>
      <c r="I179" s="176"/>
      <c r="L179" s="173"/>
      <c r="M179" s="177"/>
      <c r="T179" s="178"/>
      <c r="AT179" s="174" t="s">
        <v>290</v>
      </c>
      <c r="AU179" s="174" t="s">
        <v>85</v>
      </c>
      <c r="AV179" s="15" t="s">
        <v>83</v>
      </c>
      <c r="AW179" s="15" t="s">
        <v>32</v>
      </c>
      <c r="AX179" s="15" t="s">
        <v>76</v>
      </c>
      <c r="AY179" s="174" t="s">
        <v>282</v>
      </c>
    </row>
    <row r="180" spans="2:65" s="12" customFormat="1" x14ac:dyDescent="0.2">
      <c r="B180" s="151"/>
      <c r="D180" s="152" t="s">
        <v>290</v>
      </c>
      <c r="E180" s="153" t="s">
        <v>1</v>
      </c>
      <c r="F180" s="154" t="s">
        <v>8740</v>
      </c>
      <c r="H180" s="155">
        <v>1.845</v>
      </c>
      <c r="I180" s="156"/>
      <c r="L180" s="151"/>
      <c r="M180" s="157"/>
      <c r="T180" s="158"/>
      <c r="AT180" s="153" t="s">
        <v>290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282</v>
      </c>
    </row>
    <row r="181" spans="2:65" s="1" customFormat="1" ht="16.5" customHeight="1" x14ac:dyDescent="0.2">
      <c r="B181" s="32"/>
      <c r="C181" s="137" t="s">
        <v>191</v>
      </c>
      <c r="D181" s="137" t="s">
        <v>284</v>
      </c>
      <c r="E181" s="138" t="s">
        <v>8186</v>
      </c>
      <c r="F181" s="139" t="s">
        <v>8187</v>
      </c>
      <c r="G181" s="140" t="s">
        <v>287</v>
      </c>
      <c r="H181" s="141">
        <v>41.317</v>
      </c>
      <c r="I181" s="257"/>
      <c r="J181" s="143">
        <f>ROUND(I181*H181,2)</f>
        <v>0</v>
      </c>
      <c r="K181" s="144"/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4.5999999999999999E-2</v>
      </c>
      <c r="T181" s="148">
        <f>S181*H181</f>
        <v>1.900582</v>
      </c>
      <c r="AR181" s="149" t="s">
        <v>288</v>
      </c>
      <c r="AT181" s="149" t="s">
        <v>284</v>
      </c>
      <c r="AU181" s="149" t="s">
        <v>85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288</v>
      </c>
      <c r="BM181" s="149" t="s">
        <v>8741</v>
      </c>
    </row>
    <row r="182" spans="2:65" s="1" customFormat="1" ht="39" x14ac:dyDescent="0.2">
      <c r="B182" s="32"/>
      <c r="D182" s="152" t="s">
        <v>3804</v>
      </c>
      <c r="F182" s="198" t="s">
        <v>8189</v>
      </c>
      <c r="I182" s="199"/>
      <c r="L182" s="32"/>
      <c r="M182" s="200"/>
      <c r="T182" s="56"/>
      <c r="AT182" s="17" t="s">
        <v>3804</v>
      </c>
      <c r="AU182" s="17" t="s">
        <v>85</v>
      </c>
    </row>
    <row r="183" spans="2:65" s="15" customFormat="1" x14ac:dyDescent="0.2">
      <c r="B183" s="173"/>
      <c r="D183" s="152" t="s">
        <v>290</v>
      </c>
      <c r="E183" s="174" t="s">
        <v>1</v>
      </c>
      <c r="F183" s="175" t="s">
        <v>8742</v>
      </c>
      <c r="H183" s="174" t="s">
        <v>1</v>
      </c>
      <c r="I183" s="176"/>
      <c r="L183" s="173"/>
      <c r="M183" s="177"/>
      <c r="T183" s="178"/>
      <c r="AT183" s="174" t="s">
        <v>290</v>
      </c>
      <c r="AU183" s="174" t="s">
        <v>85</v>
      </c>
      <c r="AV183" s="15" t="s">
        <v>83</v>
      </c>
      <c r="AW183" s="15" t="s">
        <v>32</v>
      </c>
      <c r="AX183" s="15" t="s">
        <v>76</v>
      </c>
      <c r="AY183" s="174" t="s">
        <v>282</v>
      </c>
    </row>
    <row r="184" spans="2:65" s="12" customFormat="1" x14ac:dyDescent="0.2">
      <c r="B184" s="151"/>
      <c r="D184" s="152" t="s">
        <v>290</v>
      </c>
      <c r="E184" s="153" t="s">
        <v>1</v>
      </c>
      <c r="F184" s="154" t="s">
        <v>8743</v>
      </c>
      <c r="H184" s="155">
        <v>27.617000000000001</v>
      </c>
      <c r="I184" s="156"/>
      <c r="L184" s="151"/>
      <c r="M184" s="157"/>
      <c r="T184" s="158"/>
      <c r="AT184" s="153" t="s">
        <v>290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282</v>
      </c>
    </row>
    <row r="185" spans="2:65" s="15" customFormat="1" x14ac:dyDescent="0.2">
      <c r="B185" s="173"/>
      <c r="D185" s="152" t="s">
        <v>290</v>
      </c>
      <c r="E185" s="174" t="s">
        <v>1</v>
      </c>
      <c r="F185" s="175" t="s">
        <v>8744</v>
      </c>
      <c r="H185" s="174" t="s">
        <v>1</v>
      </c>
      <c r="I185" s="176"/>
      <c r="L185" s="173"/>
      <c r="M185" s="177"/>
      <c r="T185" s="178"/>
      <c r="AT185" s="174" t="s">
        <v>290</v>
      </c>
      <c r="AU185" s="174" t="s">
        <v>85</v>
      </c>
      <c r="AV185" s="15" t="s">
        <v>83</v>
      </c>
      <c r="AW185" s="15" t="s">
        <v>32</v>
      </c>
      <c r="AX185" s="15" t="s">
        <v>76</v>
      </c>
      <c r="AY185" s="174" t="s">
        <v>282</v>
      </c>
    </row>
    <row r="186" spans="2:65" s="12" customFormat="1" x14ac:dyDescent="0.2">
      <c r="B186" s="151"/>
      <c r="D186" s="152" t="s">
        <v>290</v>
      </c>
      <c r="E186" s="153" t="s">
        <v>1</v>
      </c>
      <c r="F186" s="154" t="s">
        <v>8745</v>
      </c>
      <c r="H186" s="155">
        <v>13.7</v>
      </c>
      <c r="I186" s="156"/>
      <c r="L186" s="151"/>
      <c r="M186" s="157"/>
      <c r="T186" s="158"/>
      <c r="AT186" s="153" t="s">
        <v>290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282</v>
      </c>
    </row>
    <row r="187" spans="2:65" s="1" customFormat="1" ht="16.5" customHeight="1" x14ac:dyDescent="0.2">
      <c r="B187" s="32"/>
      <c r="C187" s="137" t="s">
        <v>194</v>
      </c>
      <c r="D187" s="137" t="s">
        <v>284</v>
      </c>
      <c r="E187" s="138" t="s">
        <v>8208</v>
      </c>
      <c r="F187" s="139" t="s">
        <v>8209</v>
      </c>
      <c r="G187" s="140" t="s">
        <v>287</v>
      </c>
      <c r="H187" s="141">
        <v>56.621000000000002</v>
      </c>
      <c r="I187" s="257"/>
      <c r="J187" s="143">
        <f>ROUND(I187*H187,2)</f>
        <v>0</v>
      </c>
      <c r="K187" s="144"/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5.8999999999999997E-2</v>
      </c>
      <c r="T187" s="148">
        <f>S187*H187</f>
        <v>3.3406389999999999</v>
      </c>
      <c r="AR187" s="149" t="s">
        <v>288</v>
      </c>
      <c r="AT187" s="149" t="s">
        <v>284</v>
      </c>
      <c r="AU187" s="149" t="s">
        <v>85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288</v>
      </c>
      <c r="BM187" s="149" t="s">
        <v>8746</v>
      </c>
    </row>
    <row r="188" spans="2:65" s="1" customFormat="1" ht="39" x14ac:dyDescent="0.2">
      <c r="B188" s="32"/>
      <c r="D188" s="152" t="s">
        <v>3804</v>
      </c>
      <c r="F188" s="198" t="s">
        <v>8189</v>
      </c>
      <c r="I188" s="199"/>
      <c r="L188" s="32"/>
      <c r="M188" s="200"/>
      <c r="T188" s="56"/>
      <c r="AT188" s="17" t="s">
        <v>3804</v>
      </c>
      <c r="AU188" s="17" t="s">
        <v>85</v>
      </c>
    </row>
    <row r="189" spans="2:65" s="15" customFormat="1" x14ac:dyDescent="0.2">
      <c r="B189" s="173"/>
      <c r="D189" s="152" t="s">
        <v>290</v>
      </c>
      <c r="E189" s="174" t="s">
        <v>1</v>
      </c>
      <c r="F189" s="175" t="s">
        <v>8747</v>
      </c>
      <c r="H189" s="174" t="s">
        <v>1</v>
      </c>
      <c r="I189" s="176"/>
      <c r="L189" s="173"/>
      <c r="M189" s="177"/>
      <c r="T189" s="178"/>
      <c r="AT189" s="174" t="s">
        <v>290</v>
      </c>
      <c r="AU189" s="174" t="s">
        <v>85</v>
      </c>
      <c r="AV189" s="15" t="s">
        <v>83</v>
      </c>
      <c r="AW189" s="15" t="s">
        <v>32</v>
      </c>
      <c r="AX189" s="15" t="s">
        <v>76</v>
      </c>
      <c r="AY189" s="174" t="s">
        <v>282</v>
      </c>
    </row>
    <row r="190" spans="2:65" s="12" customFormat="1" x14ac:dyDescent="0.2">
      <c r="B190" s="151"/>
      <c r="D190" s="152" t="s">
        <v>290</v>
      </c>
      <c r="E190" s="153" t="s">
        <v>1</v>
      </c>
      <c r="F190" s="154" t="s">
        <v>8748</v>
      </c>
      <c r="H190" s="155">
        <v>31.724</v>
      </c>
      <c r="I190" s="156"/>
      <c r="L190" s="151"/>
      <c r="M190" s="157"/>
      <c r="T190" s="158"/>
      <c r="AT190" s="153" t="s">
        <v>290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282</v>
      </c>
    </row>
    <row r="191" spans="2:65" s="15" customFormat="1" x14ac:dyDescent="0.2">
      <c r="B191" s="173"/>
      <c r="D191" s="152" t="s">
        <v>290</v>
      </c>
      <c r="E191" s="174" t="s">
        <v>1</v>
      </c>
      <c r="F191" s="175" t="s">
        <v>8749</v>
      </c>
      <c r="H191" s="174" t="s">
        <v>1</v>
      </c>
      <c r="I191" s="176"/>
      <c r="L191" s="173"/>
      <c r="M191" s="177"/>
      <c r="T191" s="178"/>
      <c r="AT191" s="174" t="s">
        <v>290</v>
      </c>
      <c r="AU191" s="174" t="s">
        <v>85</v>
      </c>
      <c r="AV191" s="15" t="s">
        <v>83</v>
      </c>
      <c r="AW191" s="15" t="s">
        <v>32</v>
      </c>
      <c r="AX191" s="15" t="s">
        <v>76</v>
      </c>
      <c r="AY191" s="174" t="s">
        <v>282</v>
      </c>
    </row>
    <row r="192" spans="2:65" s="12" customFormat="1" x14ac:dyDescent="0.2">
      <c r="B192" s="151"/>
      <c r="D192" s="152" t="s">
        <v>290</v>
      </c>
      <c r="E192" s="153" t="s">
        <v>1</v>
      </c>
      <c r="F192" s="154" t="s">
        <v>8750</v>
      </c>
      <c r="H192" s="155">
        <v>18.37</v>
      </c>
      <c r="I192" s="156"/>
      <c r="L192" s="151"/>
      <c r="M192" s="157"/>
      <c r="T192" s="158"/>
      <c r="AT192" s="153" t="s">
        <v>290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282</v>
      </c>
    </row>
    <row r="193" spans="2:65" s="15" customFormat="1" x14ac:dyDescent="0.2">
      <c r="B193" s="173"/>
      <c r="D193" s="152" t="s">
        <v>290</v>
      </c>
      <c r="E193" s="174" t="s">
        <v>1</v>
      </c>
      <c r="F193" s="175" t="s">
        <v>8751</v>
      </c>
      <c r="H193" s="174" t="s">
        <v>1</v>
      </c>
      <c r="I193" s="176"/>
      <c r="L193" s="173"/>
      <c r="M193" s="177"/>
      <c r="T193" s="178"/>
      <c r="AT193" s="174" t="s">
        <v>290</v>
      </c>
      <c r="AU193" s="174" t="s">
        <v>85</v>
      </c>
      <c r="AV193" s="15" t="s">
        <v>83</v>
      </c>
      <c r="AW193" s="15" t="s">
        <v>32</v>
      </c>
      <c r="AX193" s="15" t="s">
        <v>76</v>
      </c>
      <c r="AY193" s="174" t="s">
        <v>282</v>
      </c>
    </row>
    <row r="194" spans="2:65" s="12" customFormat="1" x14ac:dyDescent="0.2">
      <c r="B194" s="151"/>
      <c r="D194" s="152" t="s">
        <v>290</v>
      </c>
      <c r="E194" s="153" t="s">
        <v>1</v>
      </c>
      <c r="F194" s="154" t="s">
        <v>8752</v>
      </c>
      <c r="H194" s="155">
        <v>6.5270000000000001</v>
      </c>
      <c r="I194" s="156"/>
      <c r="L194" s="151"/>
      <c r="M194" s="157"/>
      <c r="T194" s="158"/>
      <c r="AT194" s="153" t="s">
        <v>290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282</v>
      </c>
    </row>
    <row r="195" spans="2:65" s="11" customFormat="1" ht="22.9" customHeight="1" x14ac:dyDescent="0.2">
      <c r="B195" s="125"/>
      <c r="D195" s="126" t="s">
        <v>75</v>
      </c>
      <c r="E195" s="135" t="s">
        <v>4718</v>
      </c>
      <c r="F195" s="135" t="s">
        <v>4719</v>
      </c>
      <c r="I195" s="128"/>
      <c r="J195" s="136">
        <f>BK195</f>
        <v>0</v>
      </c>
      <c r="L195" s="125"/>
      <c r="M195" s="130"/>
      <c r="P195" s="131">
        <f>SUM(P196:P229)</f>
        <v>0</v>
      </c>
      <c r="R195" s="131">
        <f>SUM(R196:R229)</f>
        <v>0</v>
      </c>
      <c r="T195" s="132">
        <f>SUM(T196:T229)</f>
        <v>0</v>
      </c>
      <c r="AR195" s="126" t="s">
        <v>83</v>
      </c>
      <c r="AT195" s="133" t="s">
        <v>75</v>
      </c>
      <c r="AU195" s="133" t="s">
        <v>83</v>
      </c>
      <c r="AY195" s="126" t="s">
        <v>282</v>
      </c>
      <c r="BK195" s="134">
        <f>SUM(BK196:BK229)</f>
        <v>0</v>
      </c>
    </row>
    <row r="196" spans="2:65" s="1" customFormat="1" ht="33" customHeight="1" x14ac:dyDescent="0.2">
      <c r="B196" s="32"/>
      <c r="C196" s="137" t="s">
        <v>8</v>
      </c>
      <c r="D196" s="137" t="s">
        <v>284</v>
      </c>
      <c r="E196" s="138" t="s">
        <v>8223</v>
      </c>
      <c r="F196" s="139" t="s">
        <v>8224</v>
      </c>
      <c r="G196" s="140" t="s">
        <v>376</v>
      </c>
      <c r="H196" s="141">
        <v>27.65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288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288</v>
      </c>
      <c r="BM196" s="149" t="s">
        <v>8753</v>
      </c>
    </row>
    <row r="197" spans="2:65" s="1" customFormat="1" ht="19.5" x14ac:dyDescent="0.2">
      <c r="B197" s="32"/>
      <c r="D197" s="152" t="s">
        <v>3804</v>
      </c>
      <c r="F197" s="198" t="s">
        <v>8226</v>
      </c>
      <c r="I197" s="199"/>
      <c r="L197" s="32"/>
      <c r="M197" s="200"/>
      <c r="T197" s="56"/>
      <c r="AT197" s="17" t="s">
        <v>3804</v>
      </c>
      <c r="AU197" s="17" t="s">
        <v>85</v>
      </c>
    </row>
    <row r="198" spans="2:65" s="15" customFormat="1" x14ac:dyDescent="0.2">
      <c r="B198" s="173"/>
      <c r="D198" s="152" t="s">
        <v>290</v>
      </c>
      <c r="E198" s="174" t="s">
        <v>1</v>
      </c>
      <c r="F198" s="175" t="s">
        <v>8754</v>
      </c>
      <c r="H198" s="174" t="s">
        <v>1</v>
      </c>
      <c r="I198" s="176"/>
      <c r="L198" s="173"/>
      <c r="M198" s="177"/>
      <c r="T198" s="178"/>
      <c r="AT198" s="174" t="s">
        <v>290</v>
      </c>
      <c r="AU198" s="174" t="s">
        <v>85</v>
      </c>
      <c r="AV198" s="15" t="s">
        <v>83</v>
      </c>
      <c r="AW198" s="15" t="s">
        <v>32</v>
      </c>
      <c r="AX198" s="15" t="s">
        <v>76</v>
      </c>
      <c r="AY198" s="174" t="s">
        <v>282</v>
      </c>
    </row>
    <row r="199" spans="2:65" s="12" customFormat="1" x14ac:dyDescent="0.2">
      <c r="B199" s="151"/>
      <c r="D199" s="152" t="s">
        <v>290</v>
      </c>
      <c r="E199" s="153" t="s">
        <v>1</v>
      </c>
      <c r="F199" s="154" t="s">
        <v>8755</v>
      </c>
      <c r="H199" s="155">
        <v>22.408000000000001</v>
      </c>
      <c r="I199" s="156"/>
      <c r="L199" s="151"/>
      <c r="M199" s="157"/>
      <c r="T199" s="158"/>
      <c r="AT199" s="153" t="s">
        <v>290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282</v>
      </c>
    </row>
    <row r="200" spans="2:65" s="15" customFormat="1" x14ac:dyDescent="0.2">
      <c r="B200" s="173"/>
      <c r="D200" s="152" t="s">
        <v>290</v>
      </c>
      <c r="E200" s="174" t="s">
        <v>1</v>
      </c>
      <c r="F200" s="175" t="s">
        <v>8756</v>
      </c>
      <c r="H200" s="174" t="s">
        <v>1</v>
      </c>
      <c r="I200" s="176"/>
      <c r="L200" s="173"/>
      <c r="M200" s="177"/>
      <c r="T200" s="178"/>
      <c r="AT200" s="174" t="s">
        <v>290</v>
      </c>
      <c r="AU200" s="174" t="s">
        <v>85</v>
      </c>
      <c r="AV200" s="15" t="s">
        <v>83</v>
      </c>
      <c r="AW200" s="15" t="s">
        <v>32</v>
      </c>
      <c r="AX200" s="15" t="s">
        <v>76</v>
      </c>
      <c r="AY200" s="174" t="s">
        <v>282</v>
      </c>
    </row>
    <row r="201" spans="2:65" s="12" customFormat="1" x14ac:dyDescent="0.2">
      <c r="B201" s="151"/>
      <c r="D201" s="152" t="s">
        <v>290</v>
      </c>
      <c r="E201" s="153" t="s">
        <v>1</v>
      </c>
      <c r="F201" s="154" t="s">
        <v>8757</v>
      </c>
      <c r="H201" s="155">
        <v>5.242</v>
      </c>
      <c r="I201" s="156"/>
      <c r="L201" s="151"/>
      <c r="M201" s="157"/>
      <c r="T201" s="158"/>
      <c r="AT201" s="153" t="s">
        <v>290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282</v>
      </c>
    </row>
    <row r="202" spans="2:65" s="1" customFormat="1" ht="33" customHeight="1" x14ac:dyDescent="0.2">
      <c r="B202" s="32"/>
      <c r="C202" s="137" t="s">
        <v>199</v>
      </c>
      <c r="D202" s="137" t="s">
        <v>284</v>
      </c>
      <c r="E202" s="138" t="s">
        <v>8235</v>
      </c>
      <c r="F202" s="139" t="s">
        <v>8236</v>
      </c>
      <c r="G202" s="140" t="s">
        <v>376</v>
      </c>
      <c r="H202" s="141">
        <v>25.809000000000001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288</v>
      </c>
      <c r="AT202" s="149" t="s">
        <v>284</v>
      </c>
      <c r="AU202" s="149" t="s">
        <v>85</v>
      </c>
      <c r="AY202" s="17" t="s">
        <v>282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288</v>
      </c>
      <c r="BM202" s="149" t="s">
        <v>8758</v>
      </c>
    </row>
    <row r="203" spans="2:65" s="1" customFormat="1" ht="19.5" x14ac:dyDescent="0.2">
      <c r="B203" s="32"/>
      <c r="D203" s="152" t="s">
        <v>3804</v>
      </c>
      <c r="F203" s="198" t="s">
        <v>8226</v>
      </c>
      <c r="I203" s="199"/>
      <c r="L203" s="32"/>
      <c r="M203" s="200"/>
      <c r="T203" s="56"/>
      <c r="AT203" s="17" t="s">
        <v>3804</v>
      </c>
      <c r="AU203" s="17" t="s">
        <v>85</v>
      </c>
    </row>
    <row r="204" spans="2:65" s="15" customFormat="1" x14ac:dyDescent="0.2">
      <c r="B204" s="173"/>
      <c r="D204" s="152" t="s">
        <v>290</v>
      </c>
      <c r="E204" s="174" t="s">
        <v>1</v>
      </c>
      <c r="F204" s="175" t="s">
        <v>8759</v>
      </c>
      <c r="H204" s="174" t="s">
        <v>1</v>
      </c>
      <c r="I204" s="176"/>
      <c r="L204" s="173"/>
      <c r="M204" s="177"/>
      <c r="T204" s="178"/>
      <c r="AT204" s="174" t="s">
        <v>290</v>
      </c>
      <c r="AU204" s="174" t="s">
        <v>85</v>
      </c>
      <c r="AV204" s="15" t="s">
        <v>83</v>
      </c>
      <c r="AW204" s="15" t="s">
        <v>32</v>
      </c>
      <c r="AX204" s="15" t="s">
        <v>76</v>
      </c>
      <c r="AY204" s="174" t="s">
        <v>282</v>
      </c>
    </row>
    <row r="205" spans="2:65" s="12" customFormat="1" x14ac:dyDescent="0.2">
      <c r="B205" s="151"/>
      <c r="D205" s="152" t="s">
        <v>290</v>
      </c>
      <c r="E205" s="153" t="s">
        <v>1</v>
      </c>
      <c r="F205" s="154" t="s">
        <v>8760</v>
      </c>
      <c r="H205" s="155">
        <v>17.157</v>
      </c>
      <c r="I205" s="156"/>
      <c r="L205" s="151"/>
      <c r="M205" s="157"/>
      <c r="T205" s="158"/>
      <c r="AT205" s="153" t="s">
        <v>290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282</v>
      </c>
    </row>
    <row r="206" spans="2:65" s="15" customFormat="1" x14ac:dyDescent="0.2">
      <c r="B206" s="173"/>
      <c r="D206" s="152" t="s">
        <v>290</v>
      </c>
      <c r="E206" s="174" t="s">
        <v>1</v>
      </c>
      <c r="F206" s="175" t="s">
        <v>8761</v>
      </c>
      <c r="H206" s="174" t="s">
        <v>1</v>
      </c>
      <c r="I206" s="176"/>
      <c r="L206" s="173"/>
      <c r="M206" s="177"/>
      <c r="T206" s="178"/>
      <c r="AT206" s="174" t="s">
        <v>290</v>
      </c>
      <c r="AU206" s="174" t="s">
        <v>85</v>
      </c>
      <c r="AV206" s="15" t="s">
        <v>83</v>
      </c>
      <c r="AW206" s="15" t="s">
        <v>32</v>
      </c>
      <c r="AX206" s="15" t="s">
        <v>76</v>
      </c>
      <c r="AY206" s="174" t="s">
        <v>282</v>
      </c>
    </row>
    <row r="207" spans="2:65" s="12" customFormat="1" x14ac:dyDescent="0.2">
      <c r="B207" s="151"/>
      <c r="D207" s="152" t="s">
        <v>290</v>
      </c>
      <c r="E207" s="153" t="s">
        <v>1</v>
      </c>
      <c r="F207" s="154" t="s">
        <v>8762</v>
      </c>
      <c r="H207" s="155">
        <v>8.9499999999999993</v>
      </c>
      <c r="I207" s="156"/>
      <c r="L207" s="151"/>
      <c r="M207" s="157"/>
      <c r="T207" s="158"/>
      <c r="AT207" s="153" t="s">
        <v>290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282</v>
      </c>
    </row>
    <row r="208" spans="2:65" s="15" customFormat="1" x14ac:dyDescent="0.2">
      <c r="B208" s="173"/>
      <c r="D208" s="152" t="s">
        <v>290</v>
      </c>
      <c r="E208" s="174" t="s">
        <v>1</v>
      </c>
      <c r="F208" s="175" t="s">
        <v>8763</v>
      </c>
      <c r="H208" s="174" t="s">
        <v>1</v>
      </c>
      <c r="I208" s="176"/>
      <c r="L208" s="173"/>
      <c r="M208" s="177"/>
      <c r="T208" s="178"/>
      <c r="AT208" s="174" t="s">
        <v>290</v>
      </c>
      <c r="AU208" s="174" t="s">
        <v>85</v>
      </c>
      <c r="AV208" s="15" t="s">
        <v>83</v>
      </c>
      <c r="AW208" s="15" t="s">
        <v>32</v>
      </c>
      <c r="AX208" s="15" t="s">
        <v>76</v>
      </c>
      <c r="AY208" s="174" t="s">
        <v>282</v>
      </c>
    </row>
    <row r="209" spans="2:65" s="12" customFormat="1" x14ac:dyDescent="0.2">
      <c r="B209" s="151"/>
      <c r="D209" s="152" t="s">
        <v>290</v>
      </c>
      <c r="E209" s="153" t="s">
        <v>1</v>
      </c>
      <c r="F209" s="154" t="s">
        <v>8764</v>
      </c>
      <c r="H209" s="155">
        <v>-0.29799999999999999</v>
      </c>
      <c r="I209" s="156"/>
      <c r="L209" s="151"/>
      <c r="M209" s="157"/>
      <c r="T209" s="158"/>
      <c r="AT209" s="153" t="s">
        <v>290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282</v>
      </c>
    </row>
    <row r="210" spans="2:65" s="1" customFormat="1" ht="24.2" customHeight="1" x14ac:dyDescent="0.2">
      <c r="B210" s="32"/>
      <c r="C210" s="137" t="s">
        <v>202</v>
      </c>
      <c r="D210" s="137" t="s">
        <v>284</v>
      </c>
      <c r="E210" s="138" t="s">
        <v>4720</v>
      </c>
      <c r="F210" s="139" t="s">
        <v>4721</v>
      </c>
      <c r="G210" s="140" t="s">
        <v>376</v>
      </c>
      <c r="H210" s="141">
        <v>55.805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288</v>
      </c>
      <c r="AT210" s="149" t="s">
        <v>284</v>
      </c>
      <c r="AU210" s="149" t="s">
        <v>85</v>
      </c>
      <c r="AY210" s="17" t="s">
        <v>282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288</v>
      </c>
      <c r="BM210" s="149" t="s">
        <v>8765</v>
      </c>
    </row>
    <row r="211" spans="2:65" s="1" customFormat="1" ht="24.2" customHeight="1" x14ac:dyDescent="0.2">
      <c r="B211" s="32"/>
      <c r="C211" s="137" t="s">
        <v>205</v>
      </c>
      <c r="D211" s="137" t="s">
        <v>284</v>
      </c>
      <c r="E211" s="138" t="s">
        <v>7164</v>
      </c>
      <c r="F211" s="139" t="s">
        <v>8245</v>
      </c>
      <c r="G211" s="140" t="s">
        <v>376</v>
      </c>
      <c r="H211" s="141">
        <v>2.4460000000000002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288</v>
      </c>
      <c r="AT211" s="149" t="s">
        <v>284</v>
      </c>
      <c r="AU211" s="149" t="s">
        <v>85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288</v>
      </c>
      <c r="BM211" s="149" t="s">
        <v>8766</v>
      </c>
    </row>
    <row r="212" spans="2:65" s="15" customFormat="1" x14ac:dyDescent="0.2">
      <c r="B212" s="173"/>
      <c r="D212" s="152" t="s">
        <v>290</v>
      </c>
      <c r="E212" s="174" t="s">
        <v>1</v>
      </c>
      <c r="F212" s="175" t="s">
        <v>8767</v>
      </c>
      <c r="H212" s="174" t="s">
        <v>1</v>
      </c>
      <c r="I212" s="176"/>
      <c r="L212" s="173"/>
      <c r="M212" s="177"/>
      <c r="T212" s="178"/>
      <c r="AT212" s="174" t="s">
        <v>290</v>
      </c>
      <c r="AU212" s="174" t="s">
        <v>85</v>
      </c>
      <c r="AV212" s="15" t="s">
        <v>83</v>
      </c>
      <c r="AW212" s="15" t="s">
        <v>32</v>
      </c>
      <c r="AX212" s="15" t="s">
        <v>76</v>
      </c>
      <c r="AY212" s="174" t="s">
        <v>282</v>
      </c>
    </row>
    <row r="213" spans="2:65" s="12" customFormat="1" x14ac:dyDescent="0.2">
      <c r="B213" s="151"/>
      <c r="D213" s="152" t="s">
        <v>290</v>
      </c>
      <c r="E213" s="153" t="s">
        <v>1</v>
      </c>
      <c r="F213" s="154" t="s">
        <v>8768</v>
      </c>
      <c r="H213" s="155">
        <v>55.905000000000001</v>
      </c>
      <c r="I213" s="156"/>
      <c r="L213" s="151"/>
      <c r="M213" s="157"/>
      <c r="T213" s="158"/>
      <c r="AT213" s="153" t="s">
        <v>290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282</v>
      </c>
    </row>
    <row r="214" spans="2:65" s="15" customFormat="1" x14ac:dyDescent="0.2">
      <c r="B214" s="173"/>
      <c r="D214" s="152" t="s">
        <v>290</v>
      </c>
      <c r="E214" s="174" t="s">
        <v>1</v>
      </c>
      <c r="F214" s="175" t="s">
        <v>8769</v>
      </c>
      <c r="H214" s="174" t="s">
        <v>1</v>
      </c>
      <c r="I214" s="176"/>
      <c r="L214" s="173"/>
      <c r="M214" s="177"/>
      <c r="T214" s="178"/>
      <c r="AT214" s="174" t="s">
        <v>290</v>
      </c>
      <c r="AU214" s="174" t="s">
        <v>85</v>
      </c>
      <c r="AV214" s="15" t="s">
        <v>83</v>
      </c>
      <c r="AW214" s="15" t="s">
        <v>32</v>
      </c>
      <c r="AX214" s="15" t="s">
        <v>76</v>
      </c>
      <c r="AY214" s="174" t="s">
        <v>282</v>
      </c>
    </row>
    <row r="215" spans="2:65" s="12" customFormat="1" x14ac:dyDescent="0.2">
      <c r="B215" s="151"/>
      <c r="D215" s="152" t="s">
        <v>290</v>
      </c>
      <c r="E215" s="153" t="s">
        <v>1</v>
      </c>
      <c r="F215" s="154" t="s">
        <v>8770</v>
      </c>
      <c r="H215" s="155">
        <v>-53.459000000000003</v>
      </c>
      <c r="I215" s="156"/>
      <c r="L215" s="151"/>
      <c r="M215" s="157"/>
      <c r="T215" s="158"/>
      <c r="AT215" s="153" t="s">
        <v>290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282</v>
      </c>
    </row>
    <row r="216" spans="2:65" s="1" customFormat="1" ht="24.2" customHeight="1" x14ac:dyDescent="0.2">
      <c r="B216" s="32"/>
      <c r="C216" s="137" t="s">
        <v>416</v>
      </c>
      <c r="D216" s="137" t="s">
        <v>284</v>
      </c>
      <c r="E216" s="138" t="s">
        <v>7166</v>
      </c>
      <c r="F216" s="139" t="s">
        <v>8249</v>
      </c>
      <c r="G216" s="140" t="s">
        <v>376</v>
      </c>
      <c r="H216" s="141">
        <v>2.4460000000000002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288</v>
      </c>
      <c r="AT216" s="149" t="s">
        <v>284</v>
      </c>
      <c r="AU216" s="149" t="s">
        <v>85</v>
      </c>
      <c r="AY216" s="17" t="s">
        <v>282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288</v>
      </c>
      <c r="BM216" s="149" t="s">
        <v>8771</v>
      </c>
    </row>
    <row r="217" spans="2:65" s="15" customFormat="1" x14ac:dyDescent="0.2">
      <c r="B217" s="173"/>
      <c r="D217" s="152" t="s">
        <v>290</v>
      </c>
      <c r="E217" s="174" t="s">
        <v>1</v>
      </c>
      <c r="F217" s="175" t="s">
        <v>8772</v>
      </c>
      <c r="H217" s="174" t="s">
        <v>1</v>
      </c>
      <c r="I217" s="176"/>
      <c r="L217" s="173"/>
      <c r="M217" s="177"/>
      <c r="T217" s="178"/>
      <c r="AT217" s="174" t="s">
        <v>290</v>
      </c>
      <c r="AU217" s="174" t="s">
        <v>85</v>
      </c>
      <c r="AV217" s="15" t="s">
        <v>83</v>
      </c>
      <c r="AW217" s="15" t="s">
        <v>32</v>
      </c>
      <c r="AX217" s="15" t="s">
        <v>76</v>
      </c>
      <c r="AY217" s="174" t="s">
        <v>282</v>
      </c>
    </row>
    <row r="218" spans="2:65" s="12" customFormat="1" x14ac:dyDescent="0.2">
      <c r="B218" s="151"/>
      <c r="D218" s="152" t="s">
        <v>290</v>
      </c>
      <c r="E218" s="153" t="s">
        <v>1</v>
      </c>
      <c r="F218" s="154" t="s">
        <v>8773</v>
      </c>
      <c r="H218" s="155">
        <v>2.4460000000000002</v>
      </c>
      <c r="I218" s="156"/>
      <c r="L218" s="151"/>
      <c r="M218" s="157"/>
      <c r="T218" s="158"/>
      <c r="AT218" s="153" t="s">
        <v>290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282</v>
      </c>
    </row>
    <row r="219" spans="2:65" s="1" customFormat="1" ht="33" customHeight="1" x14ac:dyDescent="0.2">
      <c r="B219" s="32"/>
      <c r="C219" s="137" t="s">
        <v>208</v>
      </c>
      <c r="D219" s="137" t="s">
        <v>284</v>
      </c>
      <c r="E219" s="138" t="s">
        <v>7168</v>
      </c>
      <c r="F219" s="139" t="s">
        <v>8253</v>
      </c>
      <c r="G219" s="140" t="s">
        <v>376</v>
      </c>
      <c r="H219" s="141">
        <v>0.98799999999999999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288</v>
      </c>
      <c r="AT219" s="149" t="s">
        <v>284</v>
      </c>
      <c r="AU219" s="149" t="s">
        <v>85</v>
      </c>
      <c r="AY219" s="17" t="s">
        <v>282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288</v>
      </c>
      <c r="BM219" s="149" t="s">
        <v>8774</v>
      </c>
    </row>
    <row r="220" spans="2:65" s="15" customFormat="1" x14ac:dyDescent="0.2">
      <c r="B220" s="173"/>
      <c r="D220" s="152" t="s">
        <v>290</v>
      </c>
      <c r="E220" s="174" t="s">
        <v>1</v>
      </c>
      <c r="F220" s="175" t="s">
        <v>8775</v>
      </c>
      <c r="H220" s="174" t="s">
        <v>1</v>
      </c>
      <c r="I220" s="176"/>
      <c r="L220" s="173"/>
      <c r="M220" s="177"/>
      <c r="T220" s="178"/>
      <c r="AT220" s="174" t="s">
        <v>290</v>
      </c>
      <c r="AU220" s="174" t="s">
        <v>85</v>
      </c>
      <c r="AV220" s="15" t="s">
        <v>83</v>
      </c>
      <c r="AW220" s="15" t="s">
        <v>32</v>
      </c>
      <c r="AX220" s="15" t="s">
        <v>76</v>
      </c>
      <c r="AY220" s="174" t="s">
        <v>282</v>
      </c>
    </row>
    <row r="221" spans="2:65" s="12" customFormat="1" x14ac:dyDescent="0.2">
      <c r="B221" s="151"/>
      <c r="D221" s="152" t="s">
        <v>290</v>
      </c>
      <c r="E221" s="153" t="s">
        <v>1</v>
      </c>
      <c r="F221" s="154" t="s">
        <v>8776</v>
      </c>
      <c r="H221" s="155">
        <v>1.018</v>
      </c>
      <c r="I221" s="156"/>
      <c r="L221" s="151"/>
      <c r="M221" s="157"/>
      <c r="T221" s="158"/>
      <c r="AT221" s="153" t="s">
        <v>290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282</v>
      </c>
    </row>
    <row r="222" spans="2:65" s="15" customFormat="1" x14ac:dyDescent="0.2">
      <c r="B222" s="173"/>
      <c r="D222" s="152" t="s">
        <v>290</v>
      </c>
      <c r="E222" s="174" t="s">
        <v>1</v>
      </c>
      <c r="F222" s="175" t="s">
        <v>8777</v>
      </c>
      <c r="H222" s="174" t="s">
        <v>1</v>
      </c>
      <c r="I222" s="176"/>
      <c r="L222" s="173"/>
      <c r="M222" s="177"/>
      <c r="T222" s="178"/>
      <c r="AT222" s="174" t="s">
        <v>290</v>
      </c>
      <c r="AU222" s="174" t="s">
        <v>85</v>
      </c>
      <c r="AV222" s="15" t="s">
        <v>83</v>
      </c>
      <c r="AW222" s="15" t="s">
        <v>32</v>
      </c>
      <c r="AX222" s="15" t="s">
        <v>76</v>
      </c>
      <c r="AY222" s="174" t="s">
        <v>282</v>
      </c>
    </row>
    <row r="223" spans="2:65" s="12" customFormat="1" x14ac:dyDescent="0.2">
      <c r="B223" s="151"/>
      <c r="D223" s="152" t="s">
        <v>290</v>
      </c>
      <c r="E223" s="153" t="s">
        <v>1</v>
      </c>
      <c r="F223" s="154" t="s">
        <v>8778</v>
      </c>
      <c r="H223" s="155">
        <v>-0.03</v>
      </c>
      <c r="I223" s="156"/>
      <c r="L223" s="151"/>
      <c r="M223" s="157"/>
      <c r="T223" s="158"/>
      <c r="AT223" s="153" t="s">
        <v>290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282</v>
      </c>
    </row>
    <row r="224" spans="2:65" s="1" customFormat="1" ht="33" customHeight="1" x14ac:dyDescent="0.2">
      <c r="B224" s="32"/>
      <c r="C224" s="137" t="s">
        <v>7</v>
      </c>
      <c r="D224" s="137" t="s">
        <v>284</v>
      </c>
      <c r="E224" s="138" t="s">
        <v>8267</v>
      </c>
      <c r="F224" s="139" t="s">
        <v>8268</v>
      </c>
      <c r="G224" s="140" t="s">
        <v>376</v>
      </c>
      <c r="H224" s="141">
        <v>1.2170000000000001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288</v>
      </c>
      <c r="AT224" s="149" t="s">
        <v>284</v>
      </c>
      <c r="AU224" s="149" t="s">
        <v>85</v>
      </c>
      <c r="AY224" s="17" t="s">
        <v>282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288</v>
      </c>
      <c r="BM224" s="149" t="s">
        <v>8779</v>
      </c>
    </row>
    <row r="225" spans="2:65" s="15" customFormat="1" x14ac:dyDescent="0.2">
      <c r="B225" s="173"/>
      <c r="D225" s="152" t="s">
        <v>290</v>
      </c>
      <c r="E225" s="174" t="s">
        <v>1</v>
      </c>
      <c r="F225" s="175" t="s">
        <v>8780</v>
      </c>
      <c r="H225" s="174" t="s">
        <v>1</v>
      </c>
      <c r="I225" s="176"/>
      <c r="L225" s="173"/>
      <c r="M225" s="177"/>
      <c r="T225" s="178"/>
      <c r="AT225" s="174" t="s">
        <v>290</v>
      </c>
      <c r="AU225" s="174" t="s">
        <v>85</v>
      </c>
      <c r="AV225" s="15" t="s">
        <v>83</v>
      </c>
      <c r="AW225" s="15" t="s">
        <v>32</v>
      </c>
      <c r="AX225" s="15" t="s">
        <v>76</v>
      </c>
      <c r="AY225" s="174" t="s">
        <v>282</v>
      </c>
    </row>
    <row r="226" spans="2:65" s="12" customFormat="1" x14ac:dyDescent="0.2">
      <c r="B226" s="151"/>
      <c r="D226" s="152" t="s">
        <v>290</v>
      </c>
      <c r="E226" s="153" t="s">
        <v>1</v>
      </c>
      <c r="F226" s="154" t="s">
        <v>8781</v>
      </c>
      <c r="H226" s="155">
        <v>1.2170000000000001</v>
      </c>
      <c r="I226" s="156"/>
      <c r="L226" s="151"/>
      <c r="M226" s="157"/>
      <c r="T226" s="158"/>
      <c r="AT226" s="153" t="s">
        <v>290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282</v>
      </c>
    </row>
    <row r="227" spans="2:65" s="1" customFormat="1" ht="33" customHeight="1" x14ac:dyDescent="0.2">
      <c r="B227" s="32"/>
      <c r="C227" s="137" t="s">
        <v>222</v>
      </c>
      <c r="D227" s="137" t="s">
        <v>284</v>
      </c>
      <c r="E227" s="138" t="s">
        <v>8276</v>
      </c>
      <c r="F227" s="139" t="s">
        <v>8277</v>
      </c>
      <c r="G227" s="140" t="s">
        <v>376</v>
      </c>
      <c r="H227" s="141">
        <v>0.24099999999999999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288</v>
      </c>
      <c r="AT227" s="149" t="s">
        <v>284</v>
      </c>
      <c r="AU227" s="149" t="s">
        <v>85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288</v>
      </c>
      <c r="BM227" s="149" t="s">
        <v>8782</v>
      </c>
    </row>
    <row r="228" spans="2:65" s="15" customFormat="1" x14ac:dyDescent="0.2">
      <c r="B228" s="173"/>
      <c r="D228" s="152" t="s">
        <v>290</v>
      </c>
      <c r="E228" s="174" t="s">
        <v>1</v>
      </c>
      <c r="F228" s="175" t="s">
        <v>8783</v>
      </c>
      <c r="H228" s="174" t="s">
        <v>1</v>
      </c>
      <c r="I228" s="176"/>
      <c r="L228" s="173"/>
      <c r="M228" s="177"/>
      <c r="T228" s="178"/>
      <c r="AT228" s="174" t="s">
        <v>290</v>
      </c>
      <c r="AU228" s="174" t="s">
        <v>85</v>
      </c>
      <c r="AV228" s="15" t="s">
        <v>83</v>
      </c>
      <c r="AW228" s="15" t="s">
        <v>32</v>
      </c>
      <c r="AX228" s="15" t="s">
        <v>76</v>
      </c>
      <c r="AY228" s="174" t="s">
        <v>282</v>
      </c>
    </row>
    <row r="229" spans="2:65" s="12" customFormat="1" x14ac:dyDescent="0.2">
      <c r="B229" s="151"/>
      <c r="D229" s="152" t="s">
        <v>290</v>
      </c>
      <c r="E229" s="153" t="s">
        <v>1</v>
      </c>
      <c r="F229" s="154" t="s">
        <v>8784</v>
      </c>
      <c r="H229" s="155">
        <v>0.24099999999999999</v>
      </c>
      <c r="I229" s="156"/>
      <c r="L229" s="151"/>
      <c r="M229" s="157"/>
      <c r="T229" s="158"/>
      <c r="AT229" s="153" t="s">
        <v>290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282</v>
      </c>
    </row>
    <row r="230" spans="2:65" s="11" customFormat="1" ht="25.9" customHeight="1" x14ac:dyDescent="0.2">
      <c r="B230" s="125"/>
      <c r="D230" s="126" t="s">
        <v>75</v>
      </c>
      <c r="E230" s="127" t="s">
        <v>1431</v>
      </c>
      <c r="F230" s="127" t="s">
        <v>1432</v>
      </c>
      <c r="I230" s="128"/>
      <c r="J230" s="129">
        <f>BK230</f>
        <v>0</v>
      </c>
      <c r="L230" s="125"/>
      <c r="M230" s="130"/>
      <c r="P230" s="131">
        <f>P231+P235+P239+P245+P265+P277</f>
        <v>0</v>
      </c>
      <c r="R230" s="131">
        <f>R231+R235+R239+R245+R265+R277</f>
        <v>0</v>
      </c>
      <c r="T230" s="132">
        <f>T231+T235+T239+T245+T265+T277</f>
        <v>1.8489332399999998</v>
      </c>
      <c r="AR230" s="126" t="s">
        <v>85</v>
      </c>
      <c r="AT230" s="133" t="s">
        <v>75</v>
      </c>
      <c r="AU230" s="133" t="s">
        <v>76</v>
      </c>
      <c r="AY230" s="126" t="s">
        <v>282</v>
      </c>
      <c r="BK230" s="134">
        <f>BK231+BK235+BK239+BK245+BK265+BK277</f>
        <v>0</v>
      </c>
    </row>
    <row r="231" spans="2:65" s="11" customFormat="1" ht="22.9" customHeight="1" x14ac:dyDescent="0.2">
      <c r="B231" s="125"/>
      <c r="D231" s="126" t="s">
        <v>75</v>
      </c>
      <c r="E231" s="135" t="s">
        <v>1433</v>
      </c>
      <c r="F231" s="135" t="s">
        <v>1434</v>
      </c>
      <c r="I231" s="128"/>
      <c r="J231" s="136">
        <f>BK231</f>
        <v>0</v>
      </c>
      <c r="L231" s="125"/>
      <c r="M231" s="130"/>
      <c r="P231" s="131">
        <f>SUM(P232:P234)</f>
        <v>0</v>
      </c>
      <c r="R231" s="131">
        <f>SUM(R232:R234)</f>
        <v>0</v>
      </c>
      <c r="T231" s="132">
        <f>SUM(T232:T234)</f>
        <v>8.8976E-2</v>
      </c>
      <c r="AR231" s="126" t="s">
        <v>85</v>
      </c>
      <c r="AT231" s="133" t="s">
        <v>75</v>
      </c>
      <c r="AU231" s="133" t="s">
        <v>83</v>
      </c>
      <c r="AY231" s="126" t="s">
        <v>282</v>
      </c>
      <c r="BK231" s="134">
        <f>SUM(BK232:BK234)</f>
        <v>0</v>
      </c>
    </row>
    <row r="232" spans="2:65" s="1" customFormat="1" ht="16.5" customHeight="1" x14ac:dyDescent="0.2">
      <c r="B232" s="32"/>
      <c r="C232" s="137" t="s">
        <v>447</v>
      </c>
      <c r="D232" s="137" t="s">
        <v>284</v>
      </c>
      <c r="E232" s="138" t="s">
        <v>8281</v>
      </c>
      <c r="F232" s="139" t="s">
        <v>8282</v>
      </c>
      <c r="G232" s="140" t="s">
        <v>287</v>
      </c>
      <c r="H232" s="141">
        <v>22.244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4.0000000000000001E-3</v>
      </c>
      <c r="T232" s="148">
        <f>S232*H232</f>
        <v>8.8976E-2</v>
      </c>
      <c r="AR232" s="149" t="s">
        <v>199</v>
      </c>
      <c r="AT232" s="149" t="s">
        <v>284</v>
      </c>
      <c r="AU232" s="149" t="s">
        <v>85</v>
      </c>
      <c r="AY232" s="17" t="s">
        <v>282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199</v>
      </c>
      <c r="BM232" s="149" t="s">
        <v>8785</v>
      </c>
    </row>
    <row r="233" spans="2:65" s="15" customFormat="1" x14ac:dyDescent="0.2">
      <c r="B233" s="173"/>
      <c r="D233" s="152" t="s">
        <v>290</v>
      </c>
      <c r="E233" s="174" t="s">
        <v>1</v>
      </c>
      <c r="F233" s="175" t="s">
        <v>8786</v>
      </c>
      <c r="H233" s="174" t="s">
        <v>1</v>
      </c>
      <c r="I233" s="176"/>
      <c r="L233" s="173"/>
      <c r="M233" s="177"/>
      <c r="T233" s="178"/>
      <c r="AT233" s="174" t="s">
        <v>290</v>
      </c>
      <c r="AU233" s="174" t="s">
        <v>85</v>
      </c>
      <c r="AV233" s="15" t="s">
        <v>83</v>
      </c>
      <c r="AW233" s="15" t="s">
        <v>32</v>
      </c>
      <c r="AX233" s="15" t="s">
        <v>76</v>
      </c>
      <c r="AY233" s="174" t="s">
        <v>282</v>
      </c>
    </row>
    <row r="234" spans="2:65" s="12" customFormat="1" x14ac:dyDescent="0.2">
      <c r="B234" s="151"/>
      <c r="D234" s="152" t="s">
        <v>290</v>
      </c>
      <c r="E234" s="153" t="s">
        <v>1</v>
      </c>
      <c r="F234" s="154" t="s">
        <v>8787</v>
      </c>
      <c r="H234" s="155">
        <v>22.244</v>
      </c>
      <c r="I234" s="156"/>
      <c r="L234" s="151"/>
      <c r="M234" s="157"/>
      <c r="T234" s="158"/>
      <c r="AT234" s="153" t="s">
        <v>290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282</v>
      </c>
    </row>
    <row r="235" spans="2:65" s="11" customFormat="1" ht="22.9" customHeight="1" x14ac:dyDescent="0.2">
      <c r="B235" s="125"/>
      <c r="D235" s="126" t="s">
        <v>75</v>
      </c>
      <c r="E235" s="135" t="s">
        <v>1502</v>
      </c>
      <c r="F235" s="135" t="s">
        <v>1503</v>
      </c>
      <c r="I235" s="128"/>
      <c r="J235" s="136">
        <f>BK235</f>
        <v>0</v>
      </c>
      <c r="L235" s="125"/>
      <c r="M235" s="130"/>
      <c r="P235" s="131">
        <f>SUM(P236:P238)</f>
        <v>0</v>
      </c>
      <c r="R235" s="131">
        <f>SUM(R236:R238)</f>
        <v>0</v>
      </c>
      <c r="T235" s="132">
        <f>SUM(T236:T238)</f>
        <v>0.15184800000000001</v>
      </c>
      <c r="AR235" s="126" t="s">
        <v>85</v>
      </c>
      <c r="AT235" s="133" t="s">
        <v>75</v>
      </c>
      <c r="AU235" s="133" t="s">
        <v>83</v>
      </c>
      <c r="AY235" s="126" t="s">
        <v>282</v>
      </c>
      <c r="BK235" s="134">
        <f>SUM(BK236:BK238)</f>
        <v>0</v>
      </c>
    </row>
    <row r="236" spans="2:65" s="1" customFormat="1" ht="21.75" customHeight="1" x14ac:dyDescent="0.2">
      <c r="B236" s="32"/>
      <c r="C236" s="137" t="s">
        <v>453</v>
      </c>
      <c r="D236" s="137" t="s">
        <v>284</v>
      </c>
      <c r="E236" s="138" t="s">
        <v>8788</v>
      </c>
      <c r="F236" s="139" t="s">
        <v>8789</v>
      </c>
      <c r="G236" s="140" t="s">
        <v>287</v>
      </c>
      <c r="H236" s="141">
        <v>25.308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6.0000000000000001E-3</v>
      </c>
      <c r="T236" s="148">
        <f>S236*H236</f>
        <v>0.15184800000000001</v>
      </c>
      <c r="AR236" s="149" t="s">
        <v>199</v>
      </c>
      <c r="AT236" s="149" t="s">
        <v>284</v>
      </c>
      <c r="AU236" s="149" t="s">
        <v>85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199</v>
      </c>
      <c r="BM236" s="149" t="s">
        <v>8790</v>
      </c>
    </row>
    <row r="237" spans="2:65" s="15" customFormat="1" x14ac:dyDescent="0.2">
      <c r="B237" s="173"/>
      <c r="D237" s="152" t="s">
        <v>290</v>
      </c>
      <c r="E237" s="174" t="s">
        <v>1</v>
      </c>
      <c r="F237" s="175" t="s">
        <v>8791</v>
      </c>
      <c r="H237" s="174" t="s">
        <v>1</v>
      </c>
      <c r="I237" s="176"/>
      <c r="L237" s="173"/>
      <c r="M237" s="177"/>
      <c r="T237" s="178"/>
      <c r="AT237" s="174" t="s">
        <v>290</v>
      </c>
      <c r="AU237" s="174" t="s">
        <v>85</v>
      </c>
      <c r="AV237" s="15" t="s">
        <v>83</v>
      </c>
      <c r="AW237" s="15" t="s">
        <v>32</v>
      </c>
      <c r="AX237" s="15" t="s">
        <v>76</v>
      </c>
      <c r="AY237" s="174" t="s">
        <v>282</v>
      </c>
    </row>
    <row r="238" spans="2:65" s="12" customFormat="1" x14ac:dyDescent="0.2">
      <c r="B238" s="151"/>
      <c r="D238" s="152" t="s">
        <v>290</v>
      </c>
      <c r="E238" s="153" t="s">
        <v>1</v>
      </c>
      <c r="F238" s="154" t="s">
        <v>8792</v>
      </c>
      <c r="H238" s="155">
        <v>25.308</v>
      </c>
      <c r="I238" s="156"/>
      <c r="L238" s="151"/>
      <c r="M238" s="157"/>
      <c r="T238" s="158"/>
      <c r="AT238" s="153" t="s">
        <v>290</v>
      </c>
      <c r="AU238" s="153" t="s">
        <v>85</v>
      </c>
      <c r="AV238" s="12" t="s">
        <v>85</v>
      </c>
      <c r="AW238" s="12" t="s">
        <v>32</v>
      </c>
      <c r="AX238" s="12" t="s">
        <v>76</v>
      </c>
      <c r="AY238" s="153" t="s">
        <v>282</v>
      </c>
    </row>
    <row r="239" spans="2:65" s="11" customFormat="1" ht="22.9" customHeight="1" x14ac:dyDescent="0.2">
      <c r="B239" s="125"/>
      <c r="D239" s="126" t="s">
        <v>75</v>
      </c>
      <c r="E239" s="135" t="s">
        <v>4723</v>
      </c>
      <c r="F239" s="135" t="s">
        <v>4724</v>
      </c>
      <c r="I239" s="128"/>
      <c r="J239" s="136">
        <f>BK239</f>
        <v>0</v>
      </c>
      <c r="L239" s="125"/>
      <c r="M239" s="130"/>
      <c r="P239" s="131">
        <f>SUM(P240:P244)</f>
        <v>0</v>
      </c>
      <c r="R239" s="131">
        <f>SUM(R240:R244)</f>
        <v>0</v>
      </c>
      <c r="T239" s="132">
        <f>SUM(T240:T244)</f>
        <v>0</v>
      </c>
      <c r="AR239" s="126" t="s">
        <v>85</v>
      </c>
      <c r="AT239" s="133" t="s">
        <v>75</v>
      </c>
      <c r="AU239" s="133" t="s">
        <v>83</v>
      </c>
      <c r="AY239" s="126" t="s">
        <v>282</v>
      </c>
      <c r="BK239" s="134">
        <f>SUM(BK240:BK244)</f>
        <v>0</v>
      </c>
    </row>
    <row r="240" spans="2:65" s="1" customFormat="1" ht="24.2" customHeight="1" x14ac:dyDescent="0.2">
      <c r="B240" s="32"/>
      <c r="C240" s="137" t="s">
        <v>459</v>
      </c>
      <c r="D240" s="137" t="s">
        <v>284</v>
      </c>
      <c r="E240" s="138" t="s">
        <v>4089</v>
      </c>
      <c r="F240" s="139" t="s">
        <v>8431</v>
      </c>
      <c r="G240" s="140" t="s">
        <v>2246</v>
      </c>
      <c r="H240" s="141">
        <v>1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199</v>
      </c>
      <c r="AT240" s="149" t="s">
        <v>284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199</v>
      </c>
      <c r="BM240" s="149" t="s">
        <v>8793</v>
      </c>
    </row>
    <row r="241" spans="2:65" s="1" customFormat="1" ht="24.2" customHeight="1" x14ac:dyDescent="0.2">
      <c r="B241" s="32"/>
      <c r="C241" s="137" t="s">
        <v>463</v>
      </c>
      <c r="D241" s="137" t="s">
        <v>284</v>
      </c>
      <c r="E241" s="138" t="s">
        <v>4091</v>
      </c>
      <c r="F241" s="139" t="s">
        <v>8434</v>
      </c>
      <c r="G241" s="140" t="s">
        <v>2246</v>
      </c>
      <c r="H241" s="141">
        <v>5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199</v>
      </c>
      <c r="AT241" s="149" t="s">
        <v>284</v>
      </c>
      <c r="AU241" s="149" t="s">
        <v>85</v>
      </c>
      <c r="AY241" s="17" t="s">
        <v>282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199</v>
      </c>
      <c r="BM241" s="149" t="s">
        <v>8794</v>
      </c>
    </row>
    <row r="242" spans="2:65" s="1" customFormat="1" ht="24.2" customHeight="1" x14ac:dyDescent="0.2">
      <c r="B242" s="32"/>
      <c r="C242" s="137" t="s">
        <v>468</v>
      </c>
      <c r="D242" s="137" t="s">
        <v>284</v>
      </c>
      <c r="E242" s="138" t="s">
        <v>4093</v>
      </c>
      <c r="F242" s="139" t="s">
        <v>8437</v>
      </c>
      <c r="G242" s="140" t="s">
        <v>2246</v>
      </c>
      <c r="H242" s="141">
        <v>5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199</v>
      </c>
      <c r="AT242" s="149" t="s">
        <v>284</v>
      </c>
      <c r="AU242" s="149" t="s">
        <v>85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199</v>
      </c>
      <c r="BM242" s="149" t="s">
        <v>8795</v>
      </c>
    </row>
    <row r="243" spans="2:65" s="1" customFormat="1" ht="24.2" customHeight="1" x14ac:dyDescent="0.2">
      <c r="B243" s="32"/>
      <c r="C243" s="137" t="s">
        <v>476</v>
      </c>
      <c r="D243" s="137" t="s">
        <v>284</v>
      </c>
      <c r="E243" s="138" t="s">
        <v>4095</v>
      </c>
      <c r="F243" s="139" t="s">
        <v>8440</v>
      </c>
      <c r="G243" s="140" t="s">
        <v>2246</v>
      </c>
      <c r="H243" s="141">
        <v>3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199</v>
      </c>
      <c r="AT243" s="149" t="s">
        <v>284</v>
      </c>
      <c r="AU243" s="149" t="s">
        <v>85</v>
      </c>
      <c r="AY243" s="17" t="s">
        <v>282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199</v>
      </c>
      <c r="BM243" s="149" t="s">
        <v>8796</v>
      </c>
    </row>
    <row r="244" spans="2:65" s="1" customFormat="1" ht="24.2" customHeight="1" x14ac:dyDescent="0.2">
      <c r="B244" s="32"/>
      <c r="C244" s="137" t="s">
        <v>482</v>
      </c>
      <c r="D244" s="137" t="s">
        <v>284</v>
      </c>
      <c r="E244" s="138" t="s">
        <v>4099</v>
      </c>
      <c r="F244" s="139" t="s">
        <v>8446</v>
      </c>
      <c r="G244" s="140" t="s">
        <v>471</v>
      </c>
      <c r="H244" s="141">
        <v>40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199</v>
      </c>
      <c r="AT244" s="149" t="s">
        <v>284</v>
      </c>
      <c r="AU244" s="149" t="s">
        <v>85</v>
      </c>
      <c r="AY244" s="17" t="s">
        <v>282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199</v>
      </c>
      <c r="BM244" s="149" t="s">
        <v>8797</v>
      </c>
    </row>
    <row r="245" spans="2:65" s="11" customFormat="1" ht="22.9" customHeight="1" x14ac:dyDescent="0.2">
      <c r="B245" s="125"/>
      <c r="D245" s="126" t="s">
        <v>75</v>
      </c>
      <c r="E245" s="135" t="s">
        <v>1849</v>
      </c>
      <c r="F245" s="135" t="s">
        <v>1850</v>
      </c>
      <c r="I245" s="128"/>
      <c r="J245" s="136">
        <f>BK245</f>
        <v>0</v>
      </c>
      <c r="L245" s="125"/>
      <c r="M245" s="130"/>
      <c r="P245" s="131">
        <f>SUM(P246:P264)</f>
        <v>0</v>
      </c>
      <c r="R245" s="131">
        <f>SUM(R246:R264)</f>
        <v>0</v>
      </c>
      <c r="T245" s="132">
        <f>SUM(T246:T264)</f>
        <v>1.0179779199999999</v>
      </c>
      <c r="AR245" s="126" t="s">
        <v>85</v>
      </c>
      <c r="AT245" s="133" t="s">
        <v>75</v>
      </c>
      <c r="AU245" s="133" t="s">
        <v>83</v>
      </c>
      <c r="AY245" s="126" t="s">
        <v>282</v>
      </c>
      <c r="BK245" s="134">
        <f>SUM(BK246:BK264)</f>
        <v>0</v>
      </c>
    </row>
    <row r="246" spans="2:65" s="1" customFormat="1" ht="16.5" customHeight="1" x14ac:dyDescent="0.2">
      <c r="B246" s="32"/>
      <c r="C246" s="137" t="s">
        <v>487</v>
      </c>
      <c r="D246" s="137" t="s">
        <v>284</v>
      </c>
      <c r="E246" s="138" t="s">
        <v>8798</v>
      </c>
      <c r="F246" s="139" t="s">
        <v>8799</v>
      </c>
      <c r="G246" s="140" t="s">
        <v>613</v>
      </c>
      <c r="H246" s="141">
        <v>6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5.0000000000000001E-3</v>
      </c>
      <c r="T246" s="148">
        <f>S246*H246</f>
        <v>0.03</v>
      </c>
      <c r="AR246" s="149" t="s">
        <v>199</v>
      </c>
      <c r="AT246" s="149" t="s">
        <v>284</v>
      </c>
      <c r="AU246" s="149" t="s">
        <v>85</v>
      </c>
      <c r="AY246" s="17" t="s">
        <v>282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199</v>
      </c>
      <c r="BM246" s="149" t="s">
        <v>8800</v>
      </c>
    </row>
    <row r="247" spans="2:65" s="15" customFormat="1" x14ac:dyDescent="0.2">
      <c r="B247" s="173"/>
      <c r="D247" s="152" t="s">
        <v>290</v>
      </c>
      <c r="E247" s="174" t="s">
        <v>1</v>
      </c>
      <c r="F247" s="175" t="s">
        <v>8801</v>
      </c>
      <c r="H247" s="174" t="s">
        <v>1</v>
      </c>
      <c r="I247" s="176"/>
      <c r="L247" s="173"/>
      <c r="M247" s="177"/>
      <c r="T247" s="178"/>
      <c r="AT247" s="174" t="s">
        <v>290</v>
      </c>
      <c r="AU247" s="174" t="s">
        <v>85</v>
      </c>
      <c r="AV247" s="15" t="s">
        <v>83</v>
      </c>
      <c r="AW247" s="15" t="s">
        <v>32</v>
      </c>
      <c r="AX247" s="15" t="s">
        <v>76</v>
      </c>
      <c r="AY247" s="174" t="s">
        <v>282</v>
      </c>
    </row>
    <row r="248" spans="2:65" s="12" customFormat="1" x14ac:dyDescent="0.2">
      <c r="B248" s="151"/>
      <c r="D248" s="152" t="s">
        <v>290</v>
      </c>
      <c r="E248" s="153" t="s">
        <v>1</v>
      </c>
      <c r="F248" s="154" t="s">
        <v>8802</v>
      </c>
      <c r="H248" s="155">
        <v>6</v>
      </c>
      <c r="I248" s="156"/>
      <c r="L248" s="151"/>
      <c r="M248" s="157"/>
      <c r="T248" s="158"/>
      <c r="AT248" s="153" t="s">
        <v>290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282</v>
      </c>
    </row>
    <row r="249" spans="2:65" s="1" customFormat="1" ht="24.2" customHeight="1" x14ac:dyDescent="0.2">
      <c r="B249" s="32"/>
      <c r="C249" s="137" t="s">
        <v>493</v>
      </c>
      <c r="D249" s="137" t="s">
        <v>284</v>
      </c>
      <c r="E249" s="138" t="s">
        <v>8803</v>
      </c>
      <c r="F249" s="139" t="s">
        <v>8804</v>
      </c>
      <c r="G249" s="140" t="s">
        <v>471</v>
      </c>
      <c r="H249" s="141">
        <v>43.72</v>
      </c>
      <c r="I249" s="142"/>
      <c r="J249" s="143">
        <f>ROUND(I249*H249,2)</f>
        <v>0</v>
      </c>
      <c r="K249" s="144"/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8.0000000000000002E-3</v>
      </c>
      <c r="T249" s="148">
        <f>S249*H249</f>
        <v>0.34976000000000002</v>
      </c>
      <c r="AR249" s="149" t="s">
        <v>199</v>
      </c>
      <c r="AT249" s="149" t="s">
        <v>284</v>
      </c>
      <c r="AU249" s="149" t="s">
        <v>85</v>
      </c>
      <c r="AY249" s="17" t="s">
        <v>282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199</v>
      </c>
      <c r="BM249" s="149" t="s">
        <v>8805</v>
      </c>
    </row>
    <row r="250" spans="2:65" s="15" customFormat="1" x14ac:dyDescent="0.2">
      <c r="B250" s="173"/>
      <c r="D250" s="152" t="s">
        <v>290</v>
      </c>
      <c r="E250" s="174" t="s">
        <v>1</v>
      </c>
      <c r="F250" s="175" t="s">
        <v>8806</v>
      </c>
      <c r="H250" s="174" t="s">
        <v>1</v>
      </c>
      <c r="I250" s="176"/>
      <c r="L250" s="173"/>
      <c r="M250" s="177"/>
      <c r="T250" s="178"/>
      <c r="AT250" s="174" t="s">
        <v>290</v>
      </c>
      <c r="AU250" s="174" t="s">
        <v>85</v>
      </c>
      <c r="AV250" s="15" t="s">
        <v>83</v>
      </c>
      <c r="AW250" s="15" t="s">
        <v>32</v>
      </c>
      <c r="AX250" s="15" t="s">
        <v>76</v>
      </c>
      <c r="AY250" s="174" t="s">
        <v>282</v>
      </c>
    </row>
    <row r="251" spans="2:65" s="12" customFormat="1" x14ac:dyDescent="0.2">
      <c r="B251" s="151"/>
      <c r="D251" s="152" t="s">
        <v>290</v>
      </c>
      <c r="E251" s="153" t="s">
        <v>1</v>
      </c>
      <c r="F251" s="154" t="s">
        <v>8807</v>
      </c>
      <c r="H251" s="155">
        <v>13.32</v>
      </c>
      <c r="I251" s="156"/>
      <c r="L251" s="151"/>
      <c r="M251" s="157"/>
      <c r="T251" s="158"/>
      <c r="AT251" s="153" t="s">
        <v>290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282</v>
      </c>
    </row>
    <row r="252" spans="2:65" s="15" customFormat="1" x14ac:dyDescent="0.2">
      <c r="B252" s="173"/>
      <c r="D252" s="152" t="s">
        <v>290</v>
      </c>
      <c r="E252" s="174" t="s">
        <v>1</v>
      </c>
      <c r="F252" s="175" t="s">
        <v>8808</v>
      </c>
      <c r="H252" s="174" t="s">
        <v>1</v>
      </c>
      <c r="I252" s="176"/>
      <c r="L252" s="173"/>
      <c r="M252" s="177"/>
      <c r="T252" s="178"/>
      <c r="AT252" s="174" t="s">
        <v>290</v>
      </c>
      <c r="AU252" s="174" t="s">
        <v>85</v>
      </c>
      <c r="AV252" s="15" t="s">
        <v>83</v>
      </c>
      <c r="AW252" s="15" t="s">
        <v>32</v>
      </c>
      <c r="AX252" s="15" t="s">
        <v>76</v>
      </c>
      <c r="AY252" s="174" t="s">
        <v>282</v>
      </c>
    </row>
    <row r="253" spans="2:65" s="12" customFormat="1" x14ac:dyDescent="0.2">
      <c r="B253" s="151"/>
      <c r="D253" s="152" t="s">
        <v>290</v>
      </c>
      <c r="E253" s="153" t="s">
        <v>1</v>
      </c>
      <c r="F253" s="154" t="s">
        <v>8809</v>
      </c>
      <c r="H253" s="155">
        <v>30.4</v>
      </c>
      <c r="I253" s="156"/>
      <c r="L253" s="151"/>
      <c r="M253" s="157"/>
      <c r="T253" s="158"/>
      <c r="AT253" s="153" t="s">
        <v>290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282</v>
      </c>
    </row>
    <row r="254" spans="2:65" s="1" customFormat="1" ht="16.5" customHeight="1" x14ac:dyDescent="0.2">
      <c r="B254" s="32"/>
      <c r="C254" s="137" t="s">
        <v>498</v>
      </c>
      <c r="D254" s="137" t="s">
        <v>284</v>
      </c>
      <c r="E254" s="138" t="s">
        <v>8488</v>
      </c>
      <c r="F254" s="139" t="s">
        <v>8489</v>
      </c>
      <c r="G254" s="140" t="s">
        <v>287</v>
      </c>
      <c r="H254" s="141">
        <v>25.308</v>
      </c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1.4999999999999999E-2</v>
      </c>
      <c r="T254" s="148">
        <f>S254*H254</f>
        <v>0.37961999999999996</v>
      </c>
      <c r="AR254" s="149" t="s">
        <v>199</v>
      </c>
      <c r="AT254" s="149" t="s">
        <v>284</v>
      </c>
      <c r="AU254" s="149" t="s">
        <v>85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199</v>
      </c>
      <c r="BM254" s="149" t="s">
        <v>8810</v>
      </c>
    </row>
    <row r="255" spans="2:65" s="15" customFormat="1" x14ac:dyDescent="0.2">
      <c r="B255" s="173"/>
      <c r="D255" s="152" t="s">
        <v>290</v>
      </c>
      <c r="E255" s="174" t="s">
        <v>1</v>
      </c>
      <c r="F255" s="175" t="s">
        <v>8811</v>
      </c>
      <c r="H255" s="174" t="s">
        <v>1</v>
      </c>
      <c r="I255" s="176"/>
      <c r="L255" s="173"/>
      <c r="M255" s="177"/>
      <c r="T255" s="178"/>
      <c r="AT255" s="174" t="s">
        <v>290</v>
      </c>
      <c r="AU255" s="174" t="s">
        <v>85</v>
      </c>
      <c r="AV255" s="15" t="s">
        <v>83</v>
      </c>
      <c r="AW255" s="15" t="s">
        <v>32</v>
      </c>
      <c r="AX255" s="15" t="s">
        <v>76</v>
      </c>
      <c r="AY255" s="174" t="s">
        <v>282</v>
      </c>
    </row>
    <row r="256" spans="2:65" s="12" customFormat="1" x14ac:dyDescent="0.2">
      <c r="B256" s="151"/>
      <c r="D256" s="152" t="s">
        <v>290</v>
      </c>
      <c r="E256" s="153" t="s">
        <v>1</v>
      </c>
      <c r="F256" s="154" t="s">
        <v>8812</v>
      </c>
      <c r="H256" s="155">
        <v>25.308</v>
      </c>
      <c r="I256" s="156"/>
      <c r="L256" s="151"/>
      <c r="M256" s="157"/>
      <c r="T256" s="158"/>
      <c r="AT256" s="153" t="s">
        <v>290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282</v>
      </c>
    </row>
    <row r="257" spans="2:65" s="1" customFormat="1" ht="16.5" customHeight="1" x14ac:dyDescent="0.2">
      <c r="B257" s="32"/>
      <c r="C257" s="137" t="s">
        <v>503</v>
      </c>
      <c r="D257" s="137" t="s">
        <v>284</v>
      </c>
      <c r="E257" s="138" t="s">
        <v>8813</v>
      </c>
      <c r="F257" s="139" t="s">
        <v>8814</v>
      </c>
      <c r="G257" s="140" t="s">
        <v>287</v>
      </c>
      <c r="H257" s="141">
        <v>7.2279999999999998</v>
      </c>
      <c r="I257" s="142"/>
      <c r="J257" s="143">
        <f>ROUND(I257*H257,2)</f>
        <v>0</v>
      </c>
      <c r="K257" s="144"/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1.4E-2</v>
      </c>
      <c r="T257" s="148">
        <f>S257*H257</f>
        <v>0.101192</v>
      </c>
      <c r="AR257" s="149" t="s">
        <v>199</v>
      </c>
      <c r="AT257" s="149" t="s">
        <v>284</v>
      </c>
      <c r="AU257" s="149" t="s">
        <v>85</v>
      </c>
      <c r="AY257" s="17" t="s">
        <v>282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199</v>
      </c>
      <c r="BM257" s="149" t="s">
        <v>8815</v>
      </c>
    </row>
    <row r="258" spans="2:65" s="15" customFormat="1" x14ac:dyDescent="0.2">
      <c r="B258" s="173"/>
      <c r="D258" s="152" t="s">
        <v>290</v>
      </c>
      <c r="E258" s="174" t="s">
        <v>1</v>
      </c>
      <c r="F258" s="175" t="s">
        <v>8816</v>
      </c>
      <c r="H258" s="174" t="s">
        <v>1</v>
      </c>
      <c r="I258" s="176"/>
      <c r="L258" s="173"/>
      <c r="M258" s="177"/>
      <c r="T258" s="178"/>
      <c r="AT258" s="174" t="s">
        <v>290</v>
      </c>
      <c r="AU258" s="174" t="s">
        <v>85</v>
      </c>
      <c r="AV258" s="15" t="s">
        <v>83</v>
      </c>
      <c r="AW258" s="15" t="s">
        <v>32</v>
      </c>
      <c r="AX258" s="15" t="s">
        <v>76</v>
      </c>
      <c r="AY258" s="174" t="s">
        <v>282</v>
      </c>
    </row>
    <row r="259" spans="2:65" s="12" customFormat="1" x14ac:dyDescent="0.2">
      <c r="B259" s="151"/>
      <c r="D259" s="152" t="s">
        <v>290</v>
      </c>
      <c r="E259" s="153" t="s">
        <v>1</v>
      </c>
      <c r="F259" s="154" t="s">
        <v>8817</v>
      </c>
      <c r="H259" s="155">
        <v>5.3280000000000003</v>
      </c>
      <c r="I259" s="156"/>
      <c r="L259" s="151"/>
      <c r="M259" s="157"/>
      <c r="T259" s="158"/>
      <c r="AT259" s="153" t="s">
        <v>290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282</v>
      </c>
    </row>
    <row r="260" spans="2:65" s="15" customFormat="1" x14ac:dyDescent="0.2">
      <c r="B260" s="173"/>
      <c r="D260" s="152" t="s">
        <v>290</v>
      </c>
      <c r="E260" s="174" t="s">
        <v>1</v>
      </c>
      <c r="F260" s="175" t="s">
        <v>8818</v>
      </c>
      <c r="H260" s="174" t="s">
        <v>1</v>
      </c>
      <c r="I260" s="176"/>
      <c r="L260" s="173"/>
      <c r="M260" s="177"/>
      <c r="T260" s="178"/>
      <c r="AT260" s="174" t="s">
        <v>290</v>
      </c>
      <c r="AU260" s="174" t="s">
        <v>85</v>
      </c>
      <c r="AV260" s="15" t="s">
        <v>83</v>
      </c>
      <c r="AW260" s="15" t="s">
        <v>32</v>
      </c>
      <c r="AX260" s="15" t="s">
        <v>76</v>
      </c>
      <c r="AY260" s="174" t="s">
        <v>282</v>
      </c>
    </row>
    <row r="261" spans="2:65" s="12" customFormat="1" x14ac:dyDescent="0.2">
      <c r="B261" s="151"/>
      <c r="D261" s="152" t="s">
        <v>290</v>
      </c>
      <c r="E261" s="153" t="s">
        <v>1</v>
      </c>
      <c r="F261" s="154" t="s">
        <v>8819</v>
      </c>
      <c r="H261" s="155">
        <v>1.9</v>
      </c>
      <c r="I261" s="156"/>
      <c r="L261" s="151"/>
      <c r="M261" s="157"/>
      <c r="T261" s="158"/>
      <c r="AT261" s="153" t="s">
        <v>290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282</v>
      </c>
    </row>
    <row r="262" spans="2:65" s="1" customFormat="1" ht="33" customHeight="1" x14ac:dyDescent="0.2">
      <c r="B262" s="32"/>
      <c r="C262" s="137" t="s">
        <v>508</v>
      </c>
      <c r="D262" s="137" t="s">
        <v>284</v>
      </c>
      <c r="E262" s="138" t="s">
        <v>8820</v>
      </c>
      <c r="F262" s="139" t="s">
        <v>8821</v>
      </c>
      <c r="G262" s="140" t="s">
        <v>287</v>
      </c>
      <c r="H262" s="141">
        <v>16.603999999999999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9.4800000000000006E-3</v>
      </c>
      <c r="T262" s="148">
        <f>S262*H262</f>
        <v>0.15740592</v>
      </c>
      <c r="AR262" s="149" t="s">
        <v>199</v>
      </c>
      <c r="AT262" s="149" t="s">
        <v>284</v>
      </c>
      <c r="AU262" s="149" t="s">
        <v>85</v>
      </c>
      <c r="AY262" s="17" t="s">
        <v>282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199</v>
      </c>
      <c r="BM262" s="149" t="s">
        <v>8822</v>
      </c>
    </row>
    <row r="263" spans="2:65" s="15" customFormat="1" x14ac:dyDescent="0.2">
      <c r="B263" s="173"/>
      <c r="D263" s="152" t="s">
        <v>290</v>
      </c>
      <c r="E263" s="174" t="s">
        <v>1</v>
      </c>
      <c r="F263" s="175" t="s">
        <v>8823</v>
      </c>
      <c r="H263" s="174" t="s">
        <v>1</v>
      </c>
      <c r="I263" s="176"/>
      <c r="L263" s="173"/>
      <c r="M263" s="177"/>
      <c r="T263" s="178"/>
      <c r="AT263" s="174" t="s">
        <v>290</v>
      </c>
      <c r="AU263" s="174" t="s">
        <v>85</v>
      </c>
      <c r="AV263" s="15" t="s">
        <v>83</v>
      </c>
      <c r="AW263" s="15" t="s">
        <v>32</v>
      </c>
      <c r="AX263" s="15" t="s">
        <v>76</v>
      </c>
      <c r="AY263" s="174" t="s">
        <v>282</v>
      </c>
    </row>
    <row r="264" spans="2:65" s="12" customFormat="1" x14ac:dyDescent="0.2">
      <c r="B264" s="151"/>
      <c r="D264" s="152" t="s">
        <v>290</v>
      </c>
      <c r="E264" s="153" t="s">
        <v>1</v>
      </c>
      <c r="F264" s="154" t="s">
        <v>8824</v>
      </c>
      <c r="H264" s="155">
        <v>16.603999999999999</v>
      </c>
      <c r="I264" s="156"/>
      <c r="L264" s="151"/>
      <c r="M264" s="157"/>
      <c r="T264" s="158"/>
      <c r="AT264" s="153" t="s">
        <v>290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282</v>
      </c>
    </row>
    <row r="265" spans="2:65" s="11" customFormat="1" ht="22.9" customHeight="1" x14ac:dyDescent="0.2">
      <c r="B265" s="125"/>
      <c r="D265" s="126" t="s">
        <v>75</v>
      </c>
      <c r="E265" s="135" t="s">
        <v>2075</v>
      </c>
      <c r="F265" s="135" t="s">
        <v>2076</v>
      </c>
      <c r="I265" s="128"/>
      <c r="J265" s="136">
        <f>BK265</f>
        <v>0</v>
      </c>
      <c r="L265" s="125"/>
      <c r="M265" s="130"/>
      <c r="P265" s="131">
        <f>SUM(P266:P276)</f>
        <v>0</v>
      </c>
      <c r="R265" s="131">
        <f>SUM(R266:R276)</f>
        <v>0</v>
      </c>
      <c r="T265" s="132">
        <f>SUM(T266:T276)</f>
        <v>0.23025932000000002</v>
      </c>
      <c r="AR265" s="126" t="s">
        <v>85</v>
      </c>
      <c r="AT265" s="133" t="s">
        <v>75</v>
      </c>
      <c r="AU265" s="133" t="s">
        <v>83</v>
      </c>
      <c r="AY265" s="126" t="s">
        <v>282</v>
      </c>
      <c r="BK265" s="134">
        <f>SUM(BK266:BK276)</f>
        <v>0</v>
      </c>
    </row>
    <row r="266" spans="2:65" s="1" customFormat="1" ht="16.5" customHeight="1" x14ac:dyDescent="0.2">
      <c r="B266" s="32"/>
      <c r="C266" s="137" t="s">
        <v>513</v>
      </c>
      <c r="D266" s="137" t="s">
        <v>284</v>
      </c>
      <c r="E266" s="138" t="s">
        <v>8519</v>
      </c>
      <c r="F266" s="139" t="s">
        <v>8520</v>
      </c>
      <c r="G266" s="140" t="s">
        <v>287</v>
      </c>
      <c r="H266" s="141">
        <v>31.108000000000001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5.94E-3</v>
      </c>
      <c r="T266" s="148">
        <f>S266*H266</f>
        <v>0.18478152</v>
      </c>
      <c r="AR266" s="149" t="s">
        <v>199</v>
      </c>
      <c r="AT266" s="149" t="s">
        <v>284</v>
      </c>
      <c r="AU266" s="149" t="s">
        <v>85</v>
      </c>
      <c r="AY266" s="17" t="s">
        <v>282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199</v>
      </c>
      <c r="BM266" s="149" t="s">
        <v>8825</v>
      </c>
    </row>
    <row r="267" spans="2:65" s="15" customFormat="1" x14ac:dyDescent="0.2">
      <c r="B267" s="173"/>
      <c r="D267" s="152" t="s">
        <v>290</v>
      </c>
      <c r="E267" s="174" t="s">
        <v>1</v>
      </c>
      <c r="F267" s="175" t="s">
        <v>8811</v>
      </c>
      <c r="H267" s="174" t="s">
        <v>1</v>
      </c>
      <c r="I267" s="176"/>
      <c r="L267" s="173"/>
      <c r="M267" s="177"/>
      <c r="T267" s="178"/>
      <c r="AT267" s="174" t="s">
        <v>290</v>
      </c>
      <c r="AU267" s="174" t="s">
        <v>85</v>
      </c>
      <c r="AV267" s="15" t="s">
        <v>83</v>
      </c>
      <c r="AW267" s="15" t="s">
        <v>32</v>
      </c>
      <c r="AX267" s="15" t="s">
        <v>76</v>
      </c>
      <c r="AY267" s="174" t="s">
        <v>282</v>
      </c>
    </row>
    <row r="268" spans="2:65" s="12" customFormat="1" x14ac:dyDescent="0.2">
      <c r="B268" s="151"/>
      <c r="D268" s="152" t="s">
        <v>290</v>
      </c>
      <c r="E268" s="153" t="s">
        <v>1</v>
      </c>
      <c r="F268" s="154" t="s">
        <v>8812</v>
      </c>
      <c r="H268" s="155">
        <v>25.308</v>
      </c>
      <c r="I268" s="156"/>
      <c r="L268" s="151"/>
      <c r="M268" s="157"/>
      <c r="T268" s="158"/>
      <c r="AT268" s="153" t="s">
        <v>290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282</v>
      </c>
    </row>
    <row r="269" spans="2:65" s="15" customFormat="1" x14ac:dyDescent="0.2">
      <c r="B269" s="173"/>
      <c r="D269" s="152" t="s">
        <v>290</v>
      </c>
      <c r="E269" s="174" t="s">
        <v>1</v>
      </c>
      <c r="F269" s="175" t="s">
        <v>8826</v>
      </c>
      <c r="H269" s="174" t="s">
        <v>1</v>
      </c>
      <c r="I269" s="176"/>
      <c r="L269" s="173"/>
      <c r="M269" s="177"/>
      <c r="T269" s="178"/>
      <c r="AT269" s="174" t="s">
        <v>290</v>
      </c>
      <c r="AU269" s="174" t="s">
        <v>85</v>
      </c>
      <c r="AV269" s="15" t="s">
        <v>83</v>
      </c>
      <c r="AW269" s="15" t="s">
        <v>32</v>
      </c>
      <c r="AX269" s="15" t="s">
        <v>76</v>
      </c>
      <c r="AY269" s="174" t="s">
        <v>282</v>
      </c>
    </row>
    <row r="270" spans="2:65" s="12" customFormat="1" x14ac:dyDescent="0.2">
      <c r="B270" s="151"/>
      <c r="D270" s="152" t="s">
        <v>290</v>
      </c>
      <c r="E270" s="153" t="s">
        <v>1</v>
      </c>
      <c r="F270" s="154" t="s">
        <v>8827</v>
      </c>
      <c r="H270" s="155">
        <v>5.8</v>
      </c>
      <c r="I270" s="156"/>
      <c r="L270" s="151"/>
      <c r="M270" s="157"/>
      <c r="T270" s="158"/>
      <c r="AT270" s="153" t="s">
        <v>290</v>
      </c>
      <c r="AU270" s="153" t="s">
        <v>85</v>
      </c>
      <c r="AV270" s="12" t="s">
        <v>85</v>
      </c>
      <c r="AW270" s="12" t="s">
        <v>32</v>
      </c>
      <c r="AX270" s="12" t="s">
        <v>76</v>
      </c>
      <c r="AY270" s="153" t="s">
        <v>282</v>
      </c>
    </row>
    <row r="271" spans="2:65" s="1" customFormat="1" ht="21.75" customHeight="1" x14ac:dyDescent="0.2">
      <c r="B271" s="32"/>
      <c r="C271" s="137" t="s">
        <v>518</v>
      </c>
      <c r="D271" s="137" t="s">
        <v>284</v>
      </c>
      <c r="E271" s="138" t="s">
        <v>8544</v>
      </c>
      <c r="F271" s="139" t="s">
        <v>8545</v>
      </c>
      <c r="G271" s="140" t="s">
        <v>471</v>
      </c>
      <c r="H271" s="141">
        <v>24.92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1.7700000000000001E-3</v>
      </c>
      <c r="T271" s="148">
        <f>S271*H271</f>
        <v>4.4108400000000006E-2</v>
      </c>
      <c r="AR271" s="149" t="s">
        <v>199</v>
      </c>
      <c r="AT271" s="149" t="s">
        <v>284</v>
      </c>
      <c r="AU271" s="149" t="s">
        <v>85</v>
      </c>
      <c r="AY271" s="17" t="s">
        <v>282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199</v>
      </c>
      <c r="BM271" s="149" t="s">
        <v>8828</v>
      </c>
    </row>
    <row r="272" spans="2:65" s="15" customFormat="1" x14ac:dyDescent="0.2">
      <c r="B272" s="173"/>
      <c r="D272" s="152" t="s">
        <v>290</v>
      </c>
      <c r="E272" s="174" t="s">
        <v>1</v>
      </c>
      <c r="F272" s="175" t="s">
        <v>8829</v>
      </c>
      <c r="H272" s="174" t="s">
        <v>1</v>
      </c>
      <c r="I272" s="176"/>
      <c r="L272" s="173"/>
      <c r="M272" s="177"/>
      <c r="T272" s="178"/>
      <c r="AT272" s="174" t="s">
        <v>290</v>
      </c>
      <c r="AU272" s="174" t="s">
        <v>85</v>
      </c>
      <c r="AV272" s="15" t="s">
        <v>83</v>
      </c>
      <c r="AW272" s="15" t="s">
        <v>32</v>
      </c>
      <c r="AX272" s="15" t="s">
        <v>76</v>
      </c>
      <c r="AY272" s="174" t="s">
        <v>282</v>
      </c>
    </row>
    <row r="273" spans="2:65" s="12" customFormat="1" x14ac:dyDescent="0.2">
      <c r="B273" s="151"/>
      <c r="D273" s="152" t="s">
        <v>290</v>
      </c>
      <c r="E273" s="153" t="s">
        <v>1</v>
      </c>
      <c r="F273" s="154" t="s">
        <v>8830</v>
      </c>
      <c r="H273" s="155">
        <v>24.92</v>
      </c>
      <c r="I273" s="156"/>
      <c r="L273" s="151"/>
      <c r="M273" s="157"/>
      <c r="T273" s="158"/>
      <c r="AT273" s="153" t="s">
        <v>290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282</v>
      </c>
    </row>
    <row r="274" spans="2:65" s="1" customFormat="1" ht="16.5" customHeight="1" x14ac:dyDescent="0.2">
      <c r="B274" s="32"/>
      <c r="C274" s="137" t="s">
        <v>523</v>
      </c>
      <c r="D274" s="137" t="s">
        <v>284</v>
      </c>
      <c r="E274" s="138" t="s">
        <v>8552</v>
      </c>
      <c r="F274" s="139" t="s">
        <v>8553</v>
      </c>
      <c r="G274" s="140" t="s">
        <v>471</v>
      </c>
      <c r="H274" s="141">
        <v>0.82</v>
      </c>
      <c r="I274" s="142"/>
      <c r="J274" s="143">
        <f>ROUND(I274*H274,2)</f>
        <v>0</v>
      </c>
      <c r="K274" s="144"/>
      <c r="L274" s="32"/>
      <c r="M274" s="145" t="s">
        <v>1</v>
      </c>
      <c r="N274" s="146" t="s">
        <v>41</v>
      </c>
      <c r="P274" s="147">
        <f>O274*H274</f>
        <v>0</v>
      </c>
      <c r="Q274" s="147">
        <v>0</v>
      </c>
      <c r="R274" s="147">
        <f>Q274*H274</f>
        <v>0</v>
      </c>
      <c r="S274" s="147">
        <v>1.67E-3</v>
      </c>
      <c r="T274" s="148">
        <f>S274*H274</f>
        <v>1.3694E-3</v>
      </c>
      <c r="AR274" s="149" t="s">
        <v>199</v>
      </c>
      <c r="AT274" s="149" t="s">
        <v>284</v>
      </c>
      <c r="AU274" s="149" t="s">
        <v>85</v>
      </c>
      <c r="AY274" s="17" t="s">
        <v>282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199</v>
      </c>
      <c r="BM274" s="149" t="s">
        <v>8831</v>
      </c>
    </row>
    <row r="275" spans="2:65" s="15" customFormat="1" x14ac:dyDescent="0.2">
      <c r="B275" s="173"/>
      <c r="D275" s="152" t="s">
        <v>290</v>
      </c>
      <c r="E275" s="174" t="s">
        <v>1</v>
      </c>
      <c r="F275" s="175" t="s">
        <v>8832</v>
      </c>
      <c r="H275" s="174" t="s">
        <v>1</v>
      </c>
      <c r="I275" s="176"/>
      <c r="L275" s="173"/>
      <c r="M275" s="177"/>
      <c r="T275" s="178"/>
      <c r="AT275" s="174" t="s">
        <v>290</v>
      </c>
      <c r="AU275" s="174" t="s">
        <v>85</v>
      </c>
      <c r="AV275" s="15" t="s">
        <v>83</v>
      </c>
      <c r="AW275" s="15" t="s">
        <v>32</v>
      </c>
      <c r="AX275" s="15" t="s">
        <v>76</v>
      </c>
      <c r="AY275" s="174" t="s">
        <v>282</v>
      </c>
    </row>
    <row r="276" spans="2:65" s="12" customFormat="1" x14ac:dyDescent="0.2">
      <c r="B276" s="151"/>
      <c r="D276" s="152" t="s">
        <v>290</v>
      </c>
      <c r="E276" s="153" t="s">
        <v>1</v>
      </c>
      <c r="F276" s="154" t="s">
        <v>8833</v>
      </c>
      <c r="H276" s="155">
        <v>0.82</v>
      </c>
      <c r="I276" s="156"/>
      <c r="L276" s="151"/>
      <c r="M276" s="157"/>
      <c r="T276" s="158"/>
      <c r="AT276" s="153" t="s">
        <v>290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282</v>
      </c>
    </row>
    <row r="277" spans="2:65" s="11" customFormat="1" ht="22.9" customHeight="1" x14ac:dyDescent="0.2">
      <c r="B277" s="125"/>
      <c r="D277" s="126" t="s">
        <v>75</v>
      </c>
      <c r="E277" s="135" t="s">
        <v>2583</v>
      </c>
      <c r="F277" s="135" t="s">
        <v>2584</v>
      </c>
      <c r="I277" s="128"/>
      <c r="J277" s="136">
        <f>BK277</f>
        <v>0</v>
      </c>
      <c r="L277" s="125"/>
      <c r="M277" s="130"/>
      <c r="P277" s="131">
        <f>SUM(P278:P283)</f>
        <v>0</v>
      </c>
      <c r="R277" s="131">
        <f>SUM(R278:R283)</f>
        <v>0</v>
      </c>
      <c r="T277" s="132">
        <f>SUM(T278:T283)</f>
        <v>0.35987199999999997</v>
      </c>
      <c r="AR277" s="126" t="s">
        <v>85</v>
      </c>
      <c r="AT277" s="133" t="s">
        <v>75</v>
      </c>
      <c r="AU277" s="133" t="s">
        <v>83</v>
      </c>
      <c r="AY277" s="126" t="s">
        <v>282</v>
      </c>
      <c r="BK277" s="134">
        <f>SUM(BK278:BK283)</f>
        <v>0</v>
      </c>
    </row>
    <row r="278" spans="2:65" s="1" customFormat="1" ht="16.5" customHeight="1" x14ac:dyDescent="0.2">
      <c r="B278" s="32"/>
      <c r="C278" s="137" t="s">
        <v>528</v>
      </c>
      <c r="D278" s="137" t="s">
        <v>284</v>
      </c>
      <c r="E278" s="138" t="s">
        <v>8834</v>
      </c>
      <c r="F278" s="139" t="s">
        <v>8835</v>
      </c>
      <c r="G278" s="140" t="s">
        <v>287</v>
      </c>
      <c r="H278" s="141">
        <v>17.783999999999999</v>
      </c>
      <c r="I278" s="142"/>
      <c r="J278" s="143">
        <f>ROUND(I278*H278,2)</f>
        <v>0</v>
      </c>
      <c r="K278" s="144"/>
      <c r="L278" s="32"/>
      <c r="M278" s="145" t="s">
        <v>1</v>
      </c>
      <c r="N278" s="146" t="s">
        <v>41</v>
      </c>
      <c r="P278" s="147">
        <f>O278*H278</f>
        <v>0</v>
      </c>
      <c r="Q278" s="147">
        <v>0</v>
      </c>
      <c r="R278" s="147">
        <f>Q278*H278</f>
        <v>0</v>
      </c>
      <c r="S278" s="147">
        <v>1.7999999999999999E-2</v>
      </c>
      <c r="T278" s="148">
        <f>S278*H278</f>
        <v>0.32011199999999995</v>
      </c>
      <c r="AR278" s="149" t="s">
        <v>199</v>
      </c>
      <c r="AT278" s="149" t="s">
        <v>284</v>
      </c>
      <c r="AU278" s="149" t="s">
        <v>85</v>
      </c>
      <c r="AY278" s="17" t="s">
        <v>282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199</v>
      </c>
      <c r="BM278" s="149" t="s">
        <v>8836</v>
      </c>
    </row>
    <row r="279" spans="2:65" s="15" customFormat="1" x14ac:dyDescent="0.2">
      <c r="B279" s="173"/>
      <c r="D279" s="152" t="s">
        <v>290</v>
      </c>
      <c r="E279" s="174" t="s">
        <v>1</v>
      </c>
      <c r="F279" s="175" t="s">
        <v>8837</v>
      </c>
      <c r="H279" s="174" t="s">
        <v>1</v>
      </c>
      <c r="I279" s="176"/>
      <c r="L279" s="173"/>
      <c r="M279" s="177"/>
      <c r="T279" s="178"/>
      <c r="AT279" s="174" t="s">
        <v>290</v>
      </c>
      <c r="AU279" s="174" t="s">
        <v>85</v>
      </c>
      <c r="AV279" s="15" t="s">
        <v>83</v>
      </c>
      <c r="AW279" s="15" t="s">
        <v>32</v>
      </c>
      <c r="AX279" s="15" t="s">
        <v>76</v>
      </c>
      <c r="AY279" s="174" t="s">
        <v>282</v>
      </c>
    </row>
    <row r="280" spans="2:65" s="12" customFormat="1" x14ac:dyDescent="0.2">
      <c r="B280" s="151"/>
      <c r="D280" s="152" t="s">
        <v>290</v>
      </c>
      <c r="E280" s="153" t="s">
        <v>1</v>
      </c>
      <c r="F280" s="154" t="s">
        <v>8838</v>
      </c>
      <c r="H280" s="155">
        <v>17.783999999999999</v>
      </c>
      <c r="I280" s="156"/>
      <c r="L280" s="151"/>
      <c r="M280" s="157"/>
      <c r="T280" s="158"/>
      <c r="AT280" s="153" t="s">
        <v>290</v>
      </c>
      <c r="AU280" s="153" t="s">
        <v>85</v>
      </c>
      <c r="AV280" s="12" t="s">
        <v>85</v>
      </c>
      <c r="AW280" s="12" t="s">
        <v>32</v>
      </c>
      <c r="AX280" s="12" t="s">
        <v>76</v>
      </c>
      <c r="AY280" s="153" t="s">
        <v>282</v>
      </c>
    </row>
    <row r="281" spans="2:65" s="1" customFormat="1" ht="16.5" customHeight="1" x14ac:dyDescent="0.2">
      <c r="B281" s="32"/>
      <c r="C281" s="137" t="s">
        <v>539</v>
      </c>
      <c r="D281" s="137" t="s">
        <v>284</v>
      </c>
      <c r="E281" s="138" t="s">
        <v>8839</v>
      </c>
      <c r="F281" s="139" t="s">
        <v>8840</v>
      </c>
      <c r="G281" s="140" t="s">
        <v>287</v>
      </c>
      <c r="H281" s="141">
        <v>5.68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41</v>
      </c>
      <c r="P281" s="147">
        <f>O281*H281</f>
        <v>0</v>
      </c>
      <c r="Q281" s="147">
        <v>0</v>
      </c>
      <c r="R281" s="147">
        <f>Q281*H281</f>
        <v>0</v>
      </c>
      <c r="S281" s="147">
        <v>7.0000000000000001E-3</v>
      </c>
      <c r="T281" s="148">
        <f>S281*H281</f>
        <v>3.9759999999999997E-2</v>
      </c>
      <c r="AR281" s="149" t="s">
        <v>199</v>
      </c>
      <c r="AT281" s="149" t="s">
        <v>284</v>
      </c>
      <c r="AU281" s="149" t="s">
        <v>85</v>
      </c>
      <c r="AY281" s="17" t="s">
        <v>282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199</v>
      </c>
      <c r="BM281" s="149" t="s">
        <v>8841</v>
      </c>
    </row>
    <row r="282" spans="2:65" s="15" customFormat="1" x14ac:dyDescent="0.2">
      <c r="B282" s="173"/>
      <c r="D282" s="152" t="s">
        <v>290</v>
      </c>
      <c r="E282" s="174" t="s">
        <v>1</v>
      </c>
      <c r="F282" s="175" t="s">
        <v>8842</v>
      </c>
      <c r="H282" s="174" t="s">
        <v>1</v>
      </c>
      <c r="I282" s="176"/>
      <c r="L282" s="173"/>
      <c r="M282" s="177"/>
      <c r="T282" s="178"/>
      <c r="AT282" s="174" t="s">
        <v>290</v>
      </c>
      <c r="AU282" s="174" t="s">
        <v>85</v>
      </c>
      <c r="AV282" s="15" t="s">
        <v>83</v>
      </c>
      <c r="AW282" s="15" t="s">
        <v>32</v>
      </c>
      <c r="AX282" s="15" t="s">
        <v>76</v>
      </c>
      <c r="AY282" s="174" t="s">
        <v>282</v>
      </c>
    </row>
    <row r="283" spans="2:65" s="12" customFormat="1" x14ac:dyDescent="0.2">
      <c r="B283" s="151"/>
      <c r="D283" s="152" t="s">
        <v>290</v>
      </c>
      <c r="E283" s="153" t="s">
        <v>1</v>
      </c>
      <c r="F283" s="154" t="s">
        <v>8843</v>
      </c>
      <c r="H283" s="155">
        <v>5.68</v>
      </c>
      <c r="I283" s="156"/>
      <c r="L283" s="151"/>
      <c r="M283" s="157"/>
      <c r="T283" s="158"/>
      <c r="AT283" s="153" t="s">
        <v>290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282</v>
      </c>
    </row>
    <row r="284" spans="2:65" s="11" customFormat="1" ht="25.9" customHeight="1" x14ac:dyDescent="0.2">
      <c r="B284" s="125"/>
      <c r="D284" s="126" t="s">
        <v>75</v>
      </c>
      <c r="E284" s="127" t="s">
        <v>3359</v>
      </c>
      <c r="F284" s="127" t="s">
        <v>3360</v>
      </c>
      <c r="I284" s="128"/>
      <c r="J284" s="129">
        <f>BK284</f>
        <v>0</v>
      </c>
      <c r="L284" s="125"/>
      <c r="M284" s="130"/>
      <c r="P284" s="131">
        <f>P285</f>
        <v>0</v>
      </c>
      <c r="R284" s="131">
        <f>R285</f>
        <v>0</v>
      </c>
      <c r="T284" s="132">
        <f>T285</f>
        <v>0</v>
      </c>
      <c r="AR284" s="126" t="s">
        <v>330</v>
      </c>
      <c r="AT284" s="133" t="s">
        <v>75</v>
      </c>
      <c r="AU284" s="133" t="s">
        <v>76</v>
      </c>
      <c r="AY284" s="126" t="s">
        <v>282</v>
      </c>
      <c r="BK284" s="134">
        <f>BK285</f>
        <v>0</v>
      </c>
    </row>
    <row r="285" spans="2:65" s="11" customFormat="1" ht="22.9" customHeight="1" x14ac:dyDescent="0.2">
      <c r="B285" s="125"/>
      <c r="D285" s="126" t="s">
        <v>75</v>
      </c>
      <c r="E285" s="135" t="s">
        <v>3410</v>
      </c>
      <c r="F285" s="135" t="s">
        <v>3411</v>
      </c>
      <c r="I285" s="128"/>
      <c r="J285" s="136">
        <f>BK285</f>
        <v>0</v>
      </c>
      <c r="L285" s="125"/>
      <c r="M285" s="130"/>
      <c r="P285" s="131">
        <f>SUM(P286:P287)</f>
        <v>0</v>
      </c>
      <c r="R285" s="131">
        <f>SUM(R286:R287)</f>
        <v>0</v>
      </c>
      <c r="T285" s="132">
        <f>SUM(T286:T287)</f>
        <v>0</v>
      </c>
      <c r="AR285" s="126" t="s">
        <v>330</v>
      </c>
      <c r="AT285" s="133" t="s">
        <v>75</v>
      </c>
      <c r="AU285" s="133" t="s">
        <v>83</v>
      </c>
      <c r="AY285" s="126" t="s">
        <v>282</v>
      </c>
      <c r="BK285" s="134">
        <f>SUM(BK286:BK287)</f>
        <v>0</v>
      </c>
    </row>
    <row r="286" spans="2:65" s="1" customFormat="1" ht="16.5" customHeight="1" x14ac:dyDescent="0.2">
      <c r="B286" s="32"/>
      <c r="C286" s="137" t="s">
        <v>545</v>
      </c>
      <c r="D286" s="137" t="s">
        <v>284</v>
      </c>
      <c r="E286" s="138" t="s">
        <v>3413</v>
      </c>
      <c r="F286" s="139" t="s">
        <v>3411</v>
      </c>
      <c r="G286" s="140" t="s">
        <v>792</v>
      </c>
      <c r="H286" s="141">
        <v>1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41</v>
      </c>
      <c r="P286" s="147">
        <f>O286*H286</f>
        <v>0</v>
      </c>
      <c r="Q286" s="147">
        <v>0</v>
      </c>
      <c r="R286" s="147">
        <f>Q286*H286</f>
        <v>0</v>
      </c>
      <c r="S286" s="147">
        <v>0</v>
      </c>
      <c r="T286" s="148">
        <f>S286*H286</f>
        <v>0</v>
      </c>
      <c r="AR286" s="149" t="s">
        <v>3366</v>
      </c>
      <c r="AT286" s="149" t="s">
        <v>284</v>
      </c>
      <c r="AU286" s="149" t="s">
        <v>85</v>
      </c>
      <c r="AY286" s="17" t="s">
        <v>282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3366</v>
      </c>
      <c r="BM286" s="149" t="s">
        <v>8844</v>
      </c>
    </row>
    <row r="287" spans="2:65" s="12" customFormat="1" x14ac:dyDescent="0.2">
      <c r="B287" s="151"/>
      <c r="D287" s="152" t="s">
        <v>290</v>
      </c>
      <c r="E287" s="153" t="s">
        <v>1</v>
      </c>
      <c r="F287" s="154" t="s">
        <v>83</v>
      </c>
      <c r="H287" s="155">
        <v>1</v>
      </c>
      <c r="I287" s="156"/>
      <c r="L287" s="151"/>
      <c r="M287" s="205"/>
      <c r="N287" s="206"/>
      <c r="O287" s="206"/>
      <c r="P287" s="206"/>
      <c r="Q287" s="206"/>
      <c r="R287" s="206"/>
      <c r="S287" s="206"/>
      <c r="T287" s="207"/>
      <c r="AT287" s="153" t="s">
        <v>290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282</v>
      </c>
    </row>
    <row r="288" spans="2:65" s="1" customFormat="1" ht="6.95" customHeight="1" x14ac:dyDescent="0.2">
      <c r="B288" s="44"/>
      <c r="C288" s="45"/>
      <c r="D288" s="45"/>
      <c r="E288" s="45"/>
      <c r="F288" s="45"/>
      <c r="G288" s="45"/>
      <c r="H288" s="45"/>
      <c r="I288" s="45"/>
      <c r="J288" s="45"/>
      <c r="K288" s="45"/>
      <c r="L288" s="32"/>
    </row>
  </sheetData>
  <sheetProtection algorithmName="SHA-512" hashValue="ptZorhITq9xJ6dVBtS+hmYddnWfzMdmfTnC+CWJTq30o3XmBwiP9hp6MlahkPu4AUZcrJsGW24ME9ugQFOjqUg==" saltValue="IwUzphjFetlXYcgl+/5EDq5lzB7whPY7M3Msl9eA0Wm8Y/IFO/6/f+R7inx87ICv2jZKAXgknBxa4Ym55nmLEQ==" spinCount="100000" sheet="1" objects="1" scenarios="1" formatColumns="0" formatRows="0" autoFilter="0"/>
  <autoFilter ref="C132:K28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5"/>
  <sheetViews>
    <sheetView showGridLines="0" topLeftCell="A232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221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ht="12" customHeight="1" x14ac:dyDescent="0.2">
      <c r="B8" s="20"/>
      <c r="D8" s="27" t="s">
        <v>226</v>
      </c>
      <c r="L8" s="20"/>
    </row>
    <row r="9" spans="2:46" s="1" customFormat="1" ht="16.5" customHeight="1" x14ac:dyDescent="0.2">
      <c r="B9" s="32"/>
      <c r="E9" s="254" t="s">
        <v>7823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228</v>
      </c>
      <c r="L10" s="32"/>
    </row>
    <row r="11" spans="2:46" s="1" customFormat="1" ht="16.5" customHeight="1" x14ac:dyDescent="0.2">
      <c r="B11" s="32"/>
      <c r="E11" s="231" t="s">
        <v>8845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21. 2. 2023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42"/>
      <c r="G20" s="242"/>
      <c r="H20" s="242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35</v>
      </c>
      <c r="L28" s="32"/>
    </row>
    <row r="29" spans="2:12" s="7" customFormat="1" ht="16.5" customHeight="1" x14ac:dyDescent="0.2">
      <c r="B29" s="94"/>
      <c r="E29" s="246" t="s">
        <v>1</v>
      </c>
      <c r="F29" s="246"/>
      <c r="G29" s="246"/>
      <c r="H29" s="246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36</v>
      </c>
      <c r="J32" s="66">
        <f>ROUND(J129,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 x14ac:dyDescent="0.2">
      <c r="B35" s="32"/>
      <c r="D35" s="55" t="s">
        <v>40</v>
      </c>
      <c r="E35" s="27" t="s">
        <v>41</v>
      </c>
      <c r="F35" s="86">
        <f>ROUND((SUM(BE129:BE344)),  2)</f>
        <v>0</v>
      </c>
      <c r="I35" s="96">
        <v>0.21</v>
      </c>
      <c r="J35" s="86">
        <f>ROUND(((SUM(BE129:BE344))*I35),  2)</f>
        <v>0</v>
      </c>
      <c r="L35" s="32"/>
    </row>
    <row r="36" spans="2:12" s="1" customFormat="1" ht="14.45" customHeight="1" x14ac:dyDescent="0.2">
      <c r="B36" s="32"/>
      <c r="E36" s="27" t="s">
        <v>42</v>
      </c>
      <c r="F36" s="86">
        <f>ROUND((SUM(BF129:BF344)),  2)</f>
        <v>0</v>
      </c>
      <c r="I36" s="96">
        <v>0.15</v>
      </c>
      <c r="J36" s="86">
        <f>ROUND(((SUM(BF129:BF344))*I36),  2)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86">
        <f>ROUND((SUM(BG129:BG344)),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44</v>
      </c>
      <c r="F38" s="86">
        <f>ROUND((SUM(BH129:BH344)),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45</v>
      </c>
      <c r="F39" s="86">
        <f>ROUND((SUM(BI129:BI344)),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230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12" ht="12" customHeight="1" x14ac:dyDescent="0.2">
      <c r="B86" s="20"/>
      <c r="C86" s="27" t="s">
        <v>226</v>
      </c>
      <c r="L86" s="20"/>
    </row>
    <row r="87" spans="2:12" s="1" customFormat="1" ht="16.5" customHeight="1" x14ac:dyDescent="0.2">
      <c r="B87" s="32"/>
      <c r="E87" s="254" t="s">
        <v>7823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228</v>
      </c>
      <c r="L88" s="32"/>
    </row>
    <row r="89" spans="2:12" s="1" customFormat="1" ht="16.5" customHeight="1" x14ac:dyDescent="0.2">
      <c r="B89" s="32"/>
      <c r="E89" s="231" t="str">
        <f>E11</f>
        <v>2193 - Bourání exteriér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Vokovice, p.č. 1281/256, 1281/257</v>
      </c>
      <c r="I91" s="27" t="s">
        <v>22</v>
      </c>
      <c r="J91" s="52" t="str">
        <f>IF(J14="","",J14)</f>
        <v>21. 2. 2023</v>
      </c>
      <c r="L91" s="32"/>
    </row>
    <row r="92" spans="2:12" s="1" customFormat="1" ht="6.95" customHeight="1" x14ac:dyDescent="0.2">
      <c r="B92" s="32"/>
      <c r="L92" s="32"/>
    </row>
    <row r="93" spans="2:12" s="1" customFormat="1" ht="25.7" customHeight="1" x14ac:dyDescent="0.2">
      <c r="B93" s="32"/>
      <c r="C93" s="27" t="s">
        <v>24</v>
      </c>
      <c r="F93" s="25" t="str">
        <f>E17</f>
        <v>Městská část Praha 6, Čs. Armády 601/23</v>
      </c>
      <c r="I93" s="27" t="s">
        <v>30</v>
      </c>
      <c r="J93" s="30" t="str">
        <f>E23</f>
        <v>ra15 a.s., ATELIER SEVER s.r.o.</v>
      </c>
      <c r="L93" s="32"/>
    </row>
    <row r="94" spans="2:12" s="1" customFormat="1" ht="15.2" customHeight="1" x14ac:dyDescent="0.2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Ecoten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233</v>
      </c>
      <c r="J98" s="66">
        <f>J129</f>
        <v>0</v>
      </c>
      <c r="L98" s="32"/>
      <c r="AU98" s="17" t="s">
        <v>234</v>
      </c>
    </row>
    <row r="99" spans="2:47" s="8" customFormat="1" ht="24.95" customHeight="1" x14ac:dyDescent="0.2">
      <c r="B99" s="108"/>
      <c r="D99" s="109" t="s">
        <v>235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 x14ac:dyDescent="0.2">
      <c r="B100" s="112"/>
      <c r="D100" s="113" t="s">
        <v>236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 x14ac:dyDescent="0.2">
      <c r="B101" s="112"/>
      <c r="D101" s="113" t="s">
        <v>242</v>
      </c>
      <c r="E101" s="114"/>
      <c r="F101" s="114"/>
      <c r="G101" s="114"/>
      <c r="H101" s="114"/>
      <c r="I101" s="114"/>
      <c r="J101" s="115">
        <f>J188</f>
        <v>0</v>
      </c>
      <c r="L101" s="112"/>
    </row>
    <row r="102" spans="2:47" s="9" customFormat="1" ht="19.899999999999999" customHeight="1" x14ac:dyDescent="0.2">
      <c r="B102" s="112"/>
      <c r="D102" s="113" t="s">
        <v>4704</v>
      </c>
      <c r="E102" s="114"/>
      <c r="F102" s="114"/>
      <c r="G102" s="114"/>
      <c r="H102" s="114"/>
      <c r="I102" s="114"/>
      <c r="J102" s="115">
        <f>J288</f>
        <v>0</v>
      </c>
      <c r="L102" s="112"/>
    </row>
    <row r="103" spans="2:47" s="9" customFormat="1" ht="19.899999999999999" customHeight="1" x14ac:dyDescent="0.2">
      <c r="B103" s="112"/>
      <c r="D103" s="113" t="s">
        <v>243</v>
      </c>
      <c r="E103" s="114"/>
      <c r="F103" s="114"/>
      <c r="G103" s="114"/>
      <c r="H103" s="114"/>
      <c r="I103" s="114"/>
      <c r="J103" s="115">
        <f>J322</f>
        <v>0</v>
      </c>
      <c r="L103" s="112"/>
    </row>
    <row r="104" spans="2:47" s="8" customFormat="1" ht="24.95" customHeight="1" x14ac:dyDescent="0.2">
      <c r="B104" s="108"/>
      <c r="D104" s="109" t="s">
        <v>244</v>
      </c>
      <c r="E104" s="110"/>
      <c r="F104" s="110"/>
      <c r="G104" s="110"/>
      <c r="H104" s="110"/>
      <c r="I104" s="110"/>
      <c r="J104" s="111">
        <f>J324</f>
        <v>0</v>
      </c>
      <c r="L104" s="108"/>
    </row>
    <row r="105" spans="2:47" s="9" customFormat="1" ht="19.899999999999999" customHeight="1" x14ac:dyDescent="0.2">
      <c r="B105" s="112"/>
      <c r="D105" s="113" t="s">
        <v>251</v>
      </c>
      <c r="E105" s="114"/>
      <c r="F105" s="114"/>
      <c r="G105" s="114"/>
      <c r="H105" s="114"/>
      <c r="I105" s="114"/>
      <c r="J105" s="115">
        <f>J325</f>
        <v>0</v>
      </c>
      <c r="L105" s="112"/>
    </row>
    <row r="106" spans="2:47" s="8" customFormat="1" ht="24.95" customHeight="1" x14ac:dyDescent="0.2">
      <c r="B106" s="108"/>
      <c r="D106" s="109" t="s">
        <v>264</v>
      </c>
      <c r="E106" s="110"/>
      <c r="F106" s="110"/>
      <c r="G106" s="110"/>
      <c r="H106" s="110"/>
      <c r="I106" s="110"/>
      <c r="J106" s="111">
        <f>J340</f>
        <v>0</v>
      </c>
      <c r="L106" s="108"/>
    </row>
    <row r="107" spans="2:47" s="9" customFormat="1" ht="19.899999999999999" customHeight="1" x14ac:dyDescent="0.2">
      <c r="B107" s="112"/>
      <c r="D107" s="113" t="s">
        <v>266</v>
      </c>
      <c r="E107" s="114"/>
      <c r="F107" s="114"/>
      <c r="G107" s="114"/>
      <c r="H107" s="114"/>
      <c r="I107" s="114"/>
      <c r="J107" s="115">
        <f>J341</f>
        <v>0</v>
      </c>
      <c r="L107" s="112"/>
    </row>
    <row r="108" spans="2:47" s="1" customFormat="1" ht="21.75" customHeight="1" x14ac:dyDescent="0.2">
      <c r="B108" s="32"/>
      <c r="L108" s="32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 x14ac:dyDescent="0.2">
      <c r="B114" s="32"/>
      <c r="C114" s="21" t="s">
        <v>267</v>
      </c>
      <c r="L114" s="32"/>
    </row>
    <row r="115" spans="2:20" s="1" customFormat="1" ht="6.95" customHeight="1" x14ac:dyDescent="0.2">
      <c r="B115" s="32"/>
      <c r="L115" s="32"/>
    </row>
    <row r="116" spans="2:20" s="1" customFormat="1" ht="12" customHeight="1" x14ac:dyDescent="0.2">
      <c r="B116" s="32"/>
      <c r="C116" s="27" t="s">
        <v>16</v>
      </c>
      <c r="L116" s="32"/>
    </row>
    <row r="117" spans="2:20" s="1" customFormat="1" ht="16.5" customHeight="1" x14ac:dyDescent="0.2">
      <c r="B117" s="32"/>
      <c r="E117" s="254" t="str">
        <f>E7</f>
        <v>MŠ Vokovická</v>
      </c>
      <c r="F117" s="255"/>
      <c r="G117" s="255"/>
      <c r="H117" s="255"/>
      <c r="L117" s="32"/>
    </row>
    <row r="118" spans="2:20" ht="12" customHeight="1" x14ac:dyDescent="0.2">
      <c r="B118" s="20"/>
      <c r="C118" s="27" t="s">
        <v>226</v>
      </c>
      <c r="L118" s="20"/>
    </row>
    <row r="119" spans="2:20" s="1" customFormat="1" ht="16.5" customHeight="1" x14ac:dyDescent="0.2">
      <c r="B119" s="32"/>
      <c r="E119" s="254" t="s">
        <v>7823</v>
      </c>
      <c r="F119" s="253"/>
      <c r="G119" s="253"/>
      <c r="H119" s="253"/>
      <c r="L119" s="32"/>
    </row>
    <row r="120" spans="2:20" s="1" customFormat="1" ht="12" customHeight="1" x14ac:dyDescent="0.2">
      <c r="B120" s="32"/>
      <c r="C120" s="27" t="s">
        <v>228</v>
      </c>
      <c r="L120" s="32"/>
    </row>
    <row r="121" spans="2:20" s="1" customFormat="1" ht="16.5" customHeight="1" x14ac:dyDescent="0.2">
      <c r="B121" s="32"/>
      <c r="E121" s="231" t="str">
        <f>E11</f>
        <v>2193 - Bourání exteriér</v>
      </c>
      <c r="F121" s="253"/>
      <c r="G121" s="253"/>
      <c r="H121" s="253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F14</f>
        <v>Vokovice, p.č. 1281/256, 1281/257</v>
      </c>
      <c r="I123" s="27" t="s">
        <v>22</v>
      </c>
      <c r="J123" s="52" t="str">
        <f>IF(J14="","",J14)</f>
        <v>21. 2. 2023</v>
      </c>
      <c r="L123" s="32"/>
    </row>
    <row r="124" spans="2:20" s="1" customFormat="1" ht="6.95" customHeight="1" x14ac:dyDescent="0.2">
      <c r="B124" s="32"/>
      <c r="L124" s="32"/>
    </row>
    <row r="125" spans="2:20" s="1" customFormat="1" ht="25.7" customHeight="1" x14ac:dyDescent="0.2">
      <c r="B125" s="32"/>
      <c r="C125" s="27" t="s">
        <v>24</v>
      </c>
      <c r="F125" s="25" t="str">
        <f>E17</f>
        <v>Městská část Praha 6, Čs. Armády 601/23</v>
      </c>
      <c r="I125" s="27" t="s">
        <v>30</v>
      </c>
      <c r="J125" s="30" t="str">
        <f>E23</f>
        <v>ra15 a.s., ATELIER SEVER s.r.o.</v>
      </c>
      <c r="L125" s="32"/>
    </row>
    <row r="126" spans="2:20" s="1" customFormat="1" ht="15.2" customHeight="1" x14ac:dyDescent="0.2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Ecoten s.r.o.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6"/>
      <c r="C128" s="117" t="s">
        <v>268</v>
      </c>
      <c r="D128" s="118" t="s">
        <v>61</v>
      </c>
      <c r="E128" s="118" t="s">
        <v>57</v>
      </c>
      <c r="F128" s="118" t="s">
        <v>58</v>
      </c>
      <c r="G128" s="118" t="s">
        <v>269</v>
      </c>
      <c r="H128" s="118" t="s">
        <v>270</v>
      </c>
      <c r="I128" s="118" t="s">
        <v>271</v>
      </c>
      <c r="J128" s="119" t="s">
        <v>232</v>
      </c>
      <c r="K128" s="120" t="s">
        <v>272</v>
      </c>
      <c r="L128" s="116"/>
      <c r="M128" s="59" t="s">
        <v>1</v>
      </c>
      <c r="N128" s="60" t="s">
        <v>40</v>
      </c>
      <c r="O128" s="60" t="s">
        <v>273</v>
      </c>
      <c r="P128" s="60" t="s">
        <v>274</v>
      </c>
      <c r="Q128" s="60" t="s">
        <v>275</v>
      </c>
      <c r="R128" s="60" t="s">
        <v>276</v>
      </c>
      <c r="S128" s="60" t="s">
        <v>277</v>
      </c>
      <c r="T128" s="61" t="s">
        <v>278</v>
      </c>
    </row>
    <row r="129" spans="2:65" s="1" customFormat="1" ht="22.9" customHeight="1" x14ac:dyDescent="0.25">
      <c r="B129" s="32"/>
      <c r="C129" s="64" t="s">
        <v>279</v>
      </c>
      <c r="J129" s="121">
        <f>BK129</f>
        <v>0</v>
      </c>
      <c r="L129" s="32"/>
      <c r="M129" s="62"/>
      <c r="N129" s="53"/>
      <c r="O129" s="53"/>
      <c r="P129" s="122">
        <f>P130+P324+P340</f>
        <v>0</v>
      </c>
      <c r="Q129" s="53"/>
      <c r="R129" s="122">
        <f>R130+R324+R340</f>
        <v>35.019999999999996</v>
      </c>
      <c r="S129" s="53"/>
      <c r="T129" s="123">
        <f>T130+T324+T340</f>
        <v>378.23554300000006</v>
      </c>
      <c r="AT129" s="17" t="s">
        <v>75</v>
      </c>
      <c r="AU129" s="17" t="s">
        <v>234</v>
      </c>
      <c r="BK129" s="124">
        <f>BK130+BK324+BK340</f>
        <v>0</v>
      </c>
    </row>
    <row r="130" spans="2:65" s="11" customFormat="1" ht="25.9" customHeight="1" x14ac:dyDescent="0.2">
      <c r="B130" s="125"/>
      <c r="D130" s="126" t="s">
        <v>75</v>
      </c>
      <c r="E130" s="127" t="s">
        <v>280</v>
      </c>
      <c r="F130" s="127" t="s">
        <v>281</v>
      </c>
      <c r="I130" s="128"/>
      <c r="J130" s="129">
        <f>BK130</f>
        <v>0</v>
      </c>
      <c r="L130" s="125"/>
      <c r="M130" s="130"/>
      <c r="P130" s="131">
        <f>P131+P188+P288+P322</f>
        <v>0</v>
      </c>
      <c r="R130" s="131">
        <f>R131+R188+R288+R322</f>
        <v>35.019999999999996</v>
      </c>
      <c r="T130" s="132">
        <f>T131+T188+T288+T322</f>
        <v>376.48984300000006</v>
      </c>
      <c r="AR130" s="126" t="s">
        <v>83</v>
      </c>
      <c r="AT130" s="133" t="s">
        <v>75</v>
      </c>
      <c r="AU130" s="133" t="s">
        <v>76</v>
      </c>
      <c r="AY130" s="126" t="s">
        <v>282</v>
      </c>
      <c r="BK130" s="134">
        <f>BK131+BK188+BK288+BK322</f>
        <v>0</v>
      </c>
    </row>
    <row r="131" spans="2:65" s="11" customFormat="1" ht="22.9" customHeight="1" x14ac:dyDescent="0.2">
      <c r="B131" s="125"/>
      <c r="D131" s="126" t="s">
        <v>75</v>
      </c>
      <c r="E131" s="135" t="s">
        <v>83</v>
      </c>
      <c r="F131" s="135" t="s">
        <v>283</v>
      </c>
      <c r="I131" s="128"/>
      <c r="J131" s="136">
        <f>BK131</f>
        <v>0</v>
      </c>
      <c r="L131" s="125"/>
      <c r="M131" s="130"/>
      <c r="P131" s="131">
        <f>SUM(P132:P187)</f>
        <v>0</v>
      </c>
      <c r="R131" s="131">
        <f>SUM(R132:R187)</f>
        <v>31.34</v>
      </c>
      <c r="T131" s="132">
        <f>SUM(T132:T187)</f>
        <v>173.95590000000001</v>
      </c>
      <c r="AR131" s="126" t="s">
        <v>83</v>
      </c>
      <c r="AT131" s="133" t="s">
        <v>75</v>
      </c>
      <c r="AU131" s="133" t="s">
        <v>83</v>
      </c>
      <c r="AY131" s="126" t="s">
        <v>282</v>
      </c>
      <c r="BK131" s="134">
        <f>SUM(BK132:BK187)</f>
        <v>0</v>
      </c>
    </row>
    <row r="132" spans="2:65" s="1" customFormat="1" ht="33" customHeight="1" x14ac:dyDescent="0.2">
      <c r="B132" s="32"/>
      <c r="C132" s="137" t="s">
        <v>83</v>
      </c>
      <c r="D132" s="137" t="s">
        <v>284</v>
      </c>
      <c r="E132" s="138" t="s">
        <v>8846</v>
      </c>
      <c r="F132" s="139" t="s">
        <v>8847</v>
      </c>
      <c r="G132" s="140" t="s">
        <v>287</v>
      </c>
      <c r="H132" s="141">
        <v>17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288</v>
      </c>
      <c r="AT132" s="149" t="s">
        <v>284</v>
      </c>
      <c r="AU132" s="149" t="s">
        <v>85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288</v>
      </c>
      <c r="BM132" s="149" t="s">
        <v>8848</v>
      </c>
    </row>
    <row r="133" spans="2:65" s="15" customFormat="1" x14ac:dyDescent="0.2">
      <c r="B133" s="173"/>
      <c r="D133" s="152" t="s">
        <v>290</v>
      </c>
      <c r="E133" s="174" t="s">
        <v>1</v>
      </c>
      <c r="F133" s="175" t="s">
        <v>8849</v>
      </c>
      <c r="H133" s="174" t="s">
        <v>1</v>
      </c>
      <c r="I133" s="176"/>
      <c r="L133" s="173"/>
      <c r="M133" s="177"/>
      <c r="T133" s="178"/>
      <c r="AT133" s="174" t="s">
        <v>290</v>
      </c>
      <c r="AU133" s="174" t="s">
        <v>85</v>
      </c>
      <c r="AV133" s="15" t="s">
        <v>83</v>
      </c>
      <c r="AW133" s="15" t="s">
        <v>32</v>
      </c>
      <c r="AX133" s="15" t="s">
        <v>76</v>
      </c>
      <c r="AY133" s="174" t="s">
        <v>282</v>
      </c>
    </row>
    <row r="134" spans="2:65" s="15" customFormat="1" x14ac:dyDescent="0.2">
      <c r="B134" s="173"/>
      <c r="D134" s="152" t="s">
        <v>290</v>
      </c>
      <c r="E134" s="174" t="s">
        <v>1</v>
      </c>
      <c r="F134" s="175" t="s">
        <v>7917</v>
      </c>
      <c r="H134" s="174" t="s">
        <v>1</v>
      </c>
      <c r="I134" s="176"/>
      <c r="L134" s="173"/>
      <c r="M134" s="177"/>
      <c r="T134" s="178"/>
      <c r="AT134" s="174" t="s">
        <v>290</v>
      </c>
      <c r="AU134" s="174" t="s">
        <v>85</v>
      </c>
      <c r="AV134" s="15" t="s">
        <v>83</v>
      </c>
      <c r="AW134" s="15" t="s">
        <v>32</v>
      </c>
      <c r="AX134" s="15" t="s">
        <v>76</v>
      </c>
      <c r="AY134" s="174" t="s">
        <v>282</v>
      </c>
    </row>
    <row r="135" spans="2:65" s="12" customFormat="1" x14ac:dyDescent="0.2">
      <c r="B135" s="151"/>
      <c r="D135" s="152" t="s">
        <v>290</v>
      </c>
      <c r="E135" s="153" t="s">
        <v>1</v>
      </c>
      <c r="F135" s="154" t="s">
        <v>8850</v>
      </c>
      <c r="H135" s="155">
        <v>9</v>
      </c>
      <c r="I135" s="156"/>
      <c r="L135" s="151"/>
      <c r="M135" s="157"/>
      <c r="T135" s="158"/>
      <c r="AT135" s="153" t="s">
        <v>290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282</v>
      </c>
    </row>
    <row r="136" spans="2:65" s="15" customFormat="1" x14ac:dyDescent="0.2">
      <c r="B136" s="173"/>
      <c r="D136" s="152" t="s">
        <v>290</v>
      </c>
      <c r="E136" s="174" t="s">
        <v>1</v>
      </c>
      <c r="F136" s="175" t="s">
        <v>8851</v>
      </c>
      <c r="H136" s="174" t="s">
        <v>1</v>
      </c>
      <c r="I136" s="176"/>
      <c r="L136" s="173"/>
      <c r="M136" s="177"/>
      <c r="T136" s="178"/>
      <c r="AT136" s="174" t="s">
        <v>290</v>
      </c>
      <c r="AU136" s="174" t="s">
        <v>85</v>
      </c>
      <c r="AV136" s="15" t="s">
        <v>83</v>
      </c>
      <c r="AW136" s="15" t="s">
        <v>32</v>
      </c>
      <c r="AX136" s="15" t="s">
        <v>76</v>
      </c>
      <c r="AY136" s="174" t="s">
        <v>282</v>
      </c>
    </row>
    <row r="137" spans="2:65" s="12" customFormat="1" x14ac:dyDescent="0.2">
      <c r="B137" s="151"/>
      <c r="D137" s="152" t="s">
        <v>290</v>
      </c>
      <c r="E137" s="153" t="s">
        <v>1</v>
      </c>
      <c r="F137" s="154" t="s">
        <v>8852</v>
      </c>
      <c r="H137" s="155">
        <v>8</v>
      </c>
      <c r="I137" s="156"/>
      <c r="L137" s="151"/>
      <c r="M137" s="157"/>
      <c r="T137" s="158"/>
      <c r="AT137" s="153" t="s">
        <v>290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282</v>
      </c>
    </row>
    <row r="138" spans="2:65" s="1" customFormat="1" ht="24.2" customHeight="1" x14ac:dyDescent="0.2">
      <c r="B138" s="32"/>
      <c r="C138" s="137" t="s">
        <v>85</v>
      </c>
      <c r="D138" s="137" t="s">
        <v>284</v>
      </c>
      <c r="E138" s="138" t="s">
        <v>8853</v>
      </c>
      <c r="F138" s="139" t="s">
        <v>8854</v>
      </c>
      <c r="G138" s="140" t="s">
        <v>287</v>
      </c>
      <c r="H138" s="141">
        <v>135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3.2000000000000001E-2</v>
      </c>
      <c r="T138" s="148">
        <f>S138*H138</f>
        <v>4.32</v>
      </c>
      <c r="AR138" s="149" t="s">
        <v>288</v>
      </c>
      <c r="AT138" s="149" t="s">
        <v>284</v>
      </c>
      <c r="AU138" s="149" t="s">
        <v>85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288</v>
      </c>
      <c r="BM138" s="149" t="s">
        <v>8855</v>
      </c>
    </row>
    <row r="139" spans="2:65" s="15" customFormat="1" x14ac:dyDescent="0.2">
      <c r="B139" s="173"/>
      <c r="D139" s="152" t="s">
        <v>290</v>
      </c>
      <c r="E139" s="174" t="s">
        <v>1</v>
      </c>
      <c r="F139" s="175" t="s">
        <v>8856</v>
      </c>
      <c r="H139" s="174" t="s">
        <v>1</v>
      </c>
      <c r="I139" s="176"/>
      <c r="L139" s="173"/>
      <c r="M139" s="177"/>
      <c r="T139" s="178"/>
      <c r="AT139" s="174" t="s">
        <v>290</v>
      </c>
      <c r="AU139" s="174" t="s">
        <v>85</v>
      </c>
      <c r="AV139" s="15" t="s">
        <v>83</v>
      </c>
      <c r="AW139" s="15" t="s">
        <v>32</v>
      </c>
      <c r="AX139" s="15" t="s">
        <v>76</v>
      </c>
      <c r="AY139" s="174" t="s">
        <v>282</v>
      </c>
    </row>
    <row r="140" spans="2:65" s="12" customFormat="1" x14ac:dyDescent="0.2">
      <c r="B140" s="151"/>
      <c r="D140" s="152" t="s">
        <v>290</v>
      </c>
      <c r="E140" s="153" t="s">
        <v>1</v>
      </c>
      <c r="F140" s="154" t="s">
        <v>1131</v>
      </c>
      <c r="H140" s="155">
        <v>135</v>
      </c>
      <c r="I140" s="156"/>
      <c r="L140" s="151"/>
      <c r="M140" s="157"/>
      <c r="T140" s="158"/>
      <c r="AT140" s="153" t="s">
        <v>290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282</v>
      </c>
    </row>
    <row r="141" spans="2:65" s="1" customFormat="1" ht="24.2" customHeight="1" x14ac:dyDescent="0.2">
      <c r="B141" s="32"/>
      <c r="C141" s="137" t="s">
        <v>105</v>
      </c>
      <c r="D141" s="137" t="s">
        <v>284</v>
      </c>
      <c r="E141" s="138" t="s">
        <v>8857</v>
      </c>
      <c r="F141" s="139" t="s">
        <v>8858</v>
      </c>
      <c r="G141" s="140" t="s">
        <v>287</v>
      </c>
      <c r="H141" s="141">
        <v>17.5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0.255</v>
      </c>
      <c r="T141" s="148">
        <f>S141*H141</f>
        <v>4.4625000000000004</v>
      </c>
      <c r="AR141" s="149" t="s">
        <v>288</v>
      </c>
      <c r="AT141" s="149" t="s">
        <v>284</v>
      </c>
      <c r="AU141" s="149" t="s">
        <v>85</v>
      </c>
      <c r="AY141" s="17" t="s">
        <v>282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288</v>
      </c>
      <c r="BM141" s="149" t="s">
        <v>8859</v>
      </c>
    </row>
    <row r="142" spans="2:65" s="15" customFormat="1" x14ac:dyDescent="0.2">
      <c r="B142" s="173"/>
      <c r="D142" s="152" t="s">
        <v>290</v>
      </c>
      <c r="E142" s="174" t="s">
        <v>1</v>
      </c>
      <c r="F142" s="175" t="s">
        <v>8860</v>
      </c>
      <c r="H142" s="174" t="s">
        <v>1</v>
      </c>
      <c r="I142" s="176"/>
      <c r="L142" s="173"/>
      <c r="M142" s="177"/>
      <c r="T142" s="178"/>
      <c r="AT142" s="174" t="s">
        <v>290</v>
      </c>
      <c r="AU142" s="174" t="s">
        <v>85</v>
      </c>
      <c r="AV142" s="15" t="s">
        <v>83</v>
      </c>
      <c r="AW142" s="15" t="s">
        <v>32</v>
      </c>
      <c r="AX142" s="15" t="s">
        <v>76</v>
      </c>
      <c r="AY142" s="174" t="s">
        <v>282</v>
      </c>
    </row>
    <row r="143" spans="2:65" s="12" customFormat="1" x14ac:dyDescent="0.2">
      <c r="B143" s="151"/>
      <c r="D143" s="152" t="s">
        <v>290</v>
      </c>
      <c r="E143" s="153" t="s">
        <v>1</v>
      </c>
      <c r="F143" s="154" t="s">
        <v>8861</v>
      </c>
      <c r="H143" s="155">
        <v>17.5</v>
      </c>
      <c r="I143" s="156"/>
      <c r="L143" s="151"/>
      <c r="M143" s="157"/>
      <c r="T143" s="158"/>
      <c r="AT143" s="153" t="s">
        <v>290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282</v>
      </c>
    </row>
    <row r="144" spans="2:65" s="1" customFormat="1" ht="24.2" customHeight="1" x14ac:dyDescent="0.2">
      <c r="B144" s="32"/>
      <c r="C144" s="137" t="s">
        <v>288</v>
      </c>
      <c r="D144" s="137" t="s">
        <v>284</v>
      </c>
      <c r="E144" s="138" t="s">
        <v>8862</v>
      </c>
      <c r="F144" s="139" t="s">
        <v>8863</v>
      </c>
      <c r="G144" s="140" t="s">
        <v>287</v>
      </c>
      <c r="H144" s="141">
        <v>70.52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4.4999999999999998E-2</v>
      </c>
      <c r="T144" s="148">
        <f>S144*H144</f>
        <v>3.1733999999999996</v>
      </c>
      <c r="AR144" s="149" t="s">
        <v>288</v>
      </c>
      <c r="AT144" s="149" t="s">
        <v>284</v>
      </c>
      <c r="AU144" s="149" t="s">
        <v>85</v>
      </c>
      <c r="AY144" s="17" t="s">
        <v>282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288</v>
      </c>
      <c r="BM144" s="149" t="s">
        <v>8864</v>
      </c>
    </row>
    <row r="145" spans="2:65" s="15" customFormat="1" ht="22.5" x14ac:dyDescent="0.2">
      <c r="B145" s="173"/>
      <c r="D145" s="152" t="s">
        <v>290</v>
      </c>
      <c r="E145" s="174" t="s">
        <v>1</v>
      </c>
      <c r="F145" s="175" t="s">
        <v>8865</v>
      </c>
      <c r="H145" s="174" t="s">
        <v>1</v>
      </c>
      <c r="I145" s="176"/>
      <c r="L145" s="173"/>
      <c r="M145" s="177"/>
      <c r="T145" s="178"/>
      <c r="AT145" s="174" t="s">
        <v>290</v>
      </c>
      <c r="AU145" s="174" t="s">
        <v>85</v>
      </c>
      <c r="AV145" s="15" t="s">
        <v>83</v>
      </c>
      <c r="AW145" s="15" t="s">
        <v>32</v>
      </c>
      <c r="AX145" s="15" t="s">
        <v>76</v>
      </c>
      <c r="AY145" s="174" t="s">
        <v>282</v>
      </c>
    </row>
    <row r="146" spans="2:65" s="12" customFormat="1" x14ac:dyDescent="0.2">
      <c r="B146" s="151"/>
      <c r="D146" s="152" t="s">
        <v>290</v>
      </c>
      <c r="E146" s="153" t="s">
        <v>1</v>
      </c>
      <c r="F146" s="154" t="s">
        <v>8866</v>
      </c>
      <c r="H146" s="155">
        <v>68.900000000000006</v>
      </c>
      <c r="I146" s="156"/>
      <c r="L146" s="151"/>
      <c r="M146" s="157"/>
      <c r="T146" s="158"/>
      <c r="AT146" s="153" t="s">
        <v>290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282</v>
      </c>
    </row>
    <row r="147" spans="2:65" s="15" customFormat="1" x14ac:dyDescent="0.2">
      <c r="B147" s="173"/>
      <c r="D147" s="152" t="s">
        <v>290</v>
      </c>
      <c r="E147" s="174" t="s">
        <v>1</v>
      </c>
      <c r="F147" s="175" t="s">
        <v>8867</v>
      </c>
      <c r="H147" s="174" t="s">
        <v>1</v>
      </c>
      <c r="I147" s="176"/>
      <c r="L147" s="173"/>
      <c r="M147" s="177"/>
      <c r="T147" s="178"/>
      <c r="AT147" s="174" t="s">
        <v>290</v>
      </c>
      <c r="AU147" s="174" t="s">
        <v>85</v>
      </c>
      <c r="AV147" s="15" t="s">
        <v>83</v>
      </c>
      <c r="AW147" s="15" t="s">
        <v>32</v>
      </c>
      <c r="AX147" s="15" t="s">
        <v>76</v>
      </c>
      <c r="AY147" s="174" t="s">
        <v>282</v>
      </c>
    </row>
    <row r="148" spans="2:65" s="12" customFormat="1" x14ac:dyDescent="0.2">
      <c r="B148" s="151"/>
      <c r="D148" s="152" t="s">
        <v>290</v>
      </c>
      <c r="E148" s="153" t="s">
        <v>1</v>
      </c>
      <c r="F148" s="154" t="s">
        <v>8868</v>
      </c>
      <c r="H148" s="155">
        <v>1.62</v>
      </c>
      <c r="I148" s="156"/>
      <c r="L148" s="151"/>
      <c r="M148" s="157"/>
      <c r="T148" s="158"/>
      <c r="AT148" s="153" t="s">
        <v>290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282</v>
      </c>
    </row>
    <row r="149" spans="2:65" s="1" customFormat="1" ht="24.2" customHeight="1" x14ac:dyDescent="0.2">
      <c r="B149" s="32"/>
      <c r="C149" s="137" t="s">
        <v>330</v>
      </c>
      <c r="D149" s="137" t="s">
        <v>284</v>
      </c>
      <c r="E149" s="138" t="s">
        <v>8869</v>
      </c>
      <c r="F149" s="139" t="s">
        <v>8870</v>
      </c>
      <c r="G149" s="140" t="s">
        <v>287</v>
      </c>
      <c r="H149" s="141">
        <v>244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0.44</v>
      </c>
      <c r="T149" s="148">
        <f>S149*H149</f>
        <v>107.36</v>
      </c>
      <c r="AR149" s="149" t="s">
        <v>288</v>
      </c>
      <c r="AT149" s="149" t="s">
        <v>284</v>
      </c>
      <c r="AU149" s="149" t="s">
        <v>85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288</v>
      </c>
      <c r="BM149" s="149" t="s">
        <v>8871</v>
      </c>
    </row>
    <row r="150" spans="2:65" s="15" customFormat="1" x14ac:dyDescent="0.2">
      <c r="B150" s="173"/>
      <c r="D150" s="152" t="s">
        <v>290</v>
      </c>
      <c r="E150" s="174" t="s">
        <v>1</v>
      </c>
      <c r="F150" s="175" t="s">
        <v>8872</v>
      </c>
      <c r="H150" s="174" t="s">
        <v>1</v>
      </c>
      <c r="I150" s="176"/>
      <c r="L150" s="173"/>
      <c r="M150" s="177"/>
      <c r="T150" s="178"/>
      <c r="AT150" s="174" t="s">
        <v>290</v>
      </c>
      <c r="AU150" s="174" t="s">
        <v>85</v>
      </c>
      <c r="AV150" s="15" t="s">
        <v>83</v>
      </c>
      <c r="AW150" s="15" t="s">
        <v>32</v>
      </c>
      <c r="AX150" s="15" t="s">
        <v>76</v>
      </c>
      <c r="AY150" s="174" t="s">
        <v>282</v>
      </c>
    </row>
    <row r="151" spans="2:65" s="12" customFormat="1" x14ac:dyDescent="0.2">
      <c r="B151" s="151"/>
      <c r="D151" s="152" t="s">
        <v>290</v>
      </c>
      <c r="E151" s="153" t="s">
        <v>1</v>
      </c>
      <c r="F151" s="154" t="s">
        <v>1743</v>
      </c>
      <c r="H151" s="155">
        <v>244</v>
      </c>
      <c r="I151" s="156"/>
      <c r="L151" s="151"/>
      <c r="M151" s="157"/>
      <c r="T151" s="158"/>
      <c r="AT151" s="153" t="s">
        <v>290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282</v>
      </c>
    </row>
    <row r="152" spans="2:65" s="1" customFormat="1" ht="16.5" customHeight="1" x14ac:dyDescent="0.2">
      <c r="B152" s="32"/>
      <c r="C152" s="137" t="s">
        <v>338</v>
      </c>
      <c r="D152" s="137" t="s">
        <v>284</v>
      </c>
      <c r="E152" s="138" t="s">
        <v>8873</v>
      </c>
      <c r="F152" s="139" t="s">
        <v>8874</v>
      </c>
      <c r="G152" s="140" t="s">
        <v>287</v>
      </c>
      <c r="H152" s="141">
        <v>244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0.22</v>
      </c>
      <c r="T152" s="148">
        <f>S152*H152</f>
        <v>53.68</v>
      </c>
      <c r="AR152" s="149" t="s">
        <v>288</v>
      </c>
      <c r="AT152" s="149" t="s">
        <v>284</v>
      </c>
      <c r="AU152" s="149" t="s">
        <v>85</v>
      </c>
      <c r="AY152" s="17" t="s">
        <v>282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288</v>
      </c>
      <c r="BM152" s="149" t="s">
        <v>8875</v>
      </c>
    </row>
    <row r="153" spans="2:65" s="15" customFormat="1" x14ac:dyDescent="0.2">
      <c r="B153" s="173"/>
      <c r="D153" s="152" t="s">
        <v>290</v>
      </c>
      <c r="E153" s="174" t="s">
        <v>1</v>
      </c>
      <c r="F153" s="175" t="s">
        <v>8876</v>
      </c>
      <c r="H153" s="174" t="s">
        <v>1</v>
      </c>
      <c r="I153" s="176"/>
      <c r="L153" s="173"/>
      <c r="M153" s="177"/>
      <c r="T153" s="178"/>
      <c r="AT153" s="174" t="s">
        <v>290</v>
      </c>
      <c r="AU153" s="174" t="s">
        <v>85</v>
      </c>
      <c r="AV153" s="15" t="s">
        <v>83</v>
      </c>
      <c r="AW153" s="15" t="s">
        <v>32</v>
      </c>
      <c r="AX153" s="15" t="s">
        <v>76</v>
      </c>
      <c r="AY153" s="174" t="s">
        <v>282</v>
      </c>
    </row>
    <row r="154" spans="2:65" s="12" customFormat="1" x14ac:dyDescent="0.2">
      <c r="B154" s="151"/>
      <c r="D154" s="152" t="s">
        <v>290</v>
      </c>
      <c r="E154" s="153" t="s">
        <v>1</v>
      </c>
      <c r="F154" s="154" t="s">
        <v>1743</v>
      </c>
      <c r="H154" s="155">
        <v>244</v>
      </c>
      <c r="I154" s="156"/>
      <c r="L154" s="151"/>
      <c r="M154" s="157"/>
      <c r="T154" s="158"/>
      <c r="AT154" s="153" t="s">
        <v>290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282</v>
      </c>
    </row>
    <row r="155" spans="2:65" s="1" customFormat="1" ht="16.5" customHeight="1" x14ac:dyDescent="0.2">
      <c r="B155" s="32"/>
      <c r="C155" s="137" t="s">
        <v>343</v>
      </c>
      <c r="D155" s="137" t="s">
        <v>284</v>
      </c>
      <c r="E155" s="138" t="s">
        <v>8877</v>
      </c>
      <c r="F155" s="139" t="s">
        <v>8878</v>
      </c>
      <c r="G155" s="140" t="s">
        <v>471</v>
      </c>
      <c r="H155" s="141">
        <v>96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0.01</v>
      </c>
      <c r="T155" s="148">
        <f>S155*H155</f>
        <v>0.96</v>
      </c>
      <c r="AR155" s="149" t="s">
        <v>288</v>
      </c>
      <c r="AT155" s="149" t="s">
        <v>284</v>
      </c>
      <c r="AU155" s="149" t="s">
        <v>85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288</v>
      </c>
      <c r="BM155" s="149" t="s">
        <v>8879</v>
      </c>
    </row>
    <row r="156" spans="2:65" s="15" customFormat="1" x14ac:dyDescent="0.2">
      <c r="B156" s="173"/>
      <c r="D156" s="152" t="s">
        <v>290</v>
      </c>
      <c r="E156" s="174" t="s">
        <v>1</v>
      </c>
      <c r="F156" s="175" t="s">
        <v>8880</v>
      </c>
      <c r="H156" s="174" t="s">
        <v>1</v>
      </c>
      <c r="I156" s="176"/>
      <c r="L156" s="173"/>
      <c r="M156" s="177"/>
      <c r="T156" s="178"/>
      <c r="AT156" s="174" t="s">
        <v>290</v>
      </c>
      <c r="AU156" s="174" t="s">
        <v>85</v>
      </c>
      <c r="AV156" s="15" t="s">
        <v>83</v>
      </c>
      <c r="AW156" s="15" t="s">
        <v>32</v>
      </c>
      <c r="AX156" s="15" t="s">
        <v>76</v>
      </c>
      <c r="AY156" s="174" t="s">
        <v>282</v>
      </c>
    </row>
    <row r="157" spans="2:65" s="12" customFormat="1" x14ac:dyDescent="0.2">
      <c r="B157" s="151"/>
      <c r="D157" s="152" t="s">
        <v>290</v>
      </c>
      <c r="E157" s="153" t="s">
        <v>1</v>
      </c>
      <c r="F157" s="154" t="s">
        <v>8881</v>
      </c>
      <c r="H157" s="155">
        <v>96</v>
      </c>
      <c r="I157" s="156"/>
      <c r="L157" s="151"/>
      <c r="M157" s="157"/>
      <c r="T157" s="158"/>
      <c r="AT157" s="153" t="s">
        <v>290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282</v>
      </c>
    </row>
    <row r="158" spans="2:65" s="1" customFormat="1" ht="21.75" customHeight="1" x14ac:dyDescent="0.2">
      <c r="B158" s="32"/>
      <c r="C158" s="137" t="s">
        <v>350</v>
      </c>
      <c r="D158" s="137" t="s">
        <v>284</v>
      </c>
      <c r="E158" s="138" t="s">
        <v>8882</v>
      </c>
      <c r="F158" s="139" t="s">
        <v>8883</v>
      </c>
      <c r="G158" s="140" t="s">
        <v>295</v>
      </c>
      <c r="H158" s="141">
        <v>370.95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288</v>
      </c>
      <c r="AT158" s="149" t="s">
        <v>284</v>
      </c>
      <c r="AU158" s="149" t="s">
        <v>85</v>
      </c>
      <c r="AY158" s="17" t="s">
        <v>282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288</v>
      </c>
      <c r="BM158" s="149" t="s">
        <v>8884</v>
      </c>
    </row>
    <row r="159" spans="2:65" s="15" customFormat="1" x14ac:dyDescent="0.2">
      <c r="B159" s="173"/>
      <c r="D159" s="152" t="s">
        <v>290</v>
      </c>
      <c r="E159" s="174" t="s">
        <v>1</v>
      </c>
      <c r="F159" s="175" t="s">
        <v>8885</v>
      </c>
      <c r="H159" s="174" t="s">
        <v>1</v>
      </c>
      <c r="I159" s="176"/>
      <c r="L159" s="173"/>
      <c r="M159" s="177"/>
      <c r="T159" s="178"/>
      <c r="AT159" s="174" t="s">
        <v>290</v>
      </c>
      <c r="AU159" s="174" t="s">
        <v>85</v>
      </c>
      <c r="AV159" s="15" t="s">
        <v>83</v>
      </c>
      <c r="AW159" s="15" t="s">
        <v>32</v>
      </c>
      <c r="AX159" s="15" t="s">
        <v>76</v>
      </c>
      <c r="AY159" s="174" t="s">
        <v>282</v>
      </c>
    </row>
    <row r="160" spans="2:65" s="15" customFormat="1" x14ac:dyDescent="0.2">
      <c r="B160" s="173"/>
      <c r="D160" s="152" t="s">
        <v>290</v>
      </c>
      <c r="E160" s="174" t="s">
        <v>1</v>
      </c>
      <c r="F160" s="175" t="s">
        <v>8886</v>
      </c>
      <c r="H160" s="174" t="s">
        <v>1</v>
      </c>
      <c r="I160" s="176"/>
      <c r="L160" s="173"/>
      <c r="M160" s="177"/>
      <c r="T160" s="178"/>
      <c r="AT160" s="174" t="s">
        <v>290</v>
      </c>
      <c r="AU160" s="174" t="s">
        <v>85</v>
      </c>
      <c r="AV160" s="15" t="s">
        <v>83</v>
      </c>
      <c r="AW160" s="15" t="s">
        <v>32</v>
      </c>
      <c r="AX160" s="15" t="s">
        <v>76</v>
      </c>
      <c r="AY160" s="174" t="s">
        <v>282</v>
      </c>
    </row>
    <row r="161" spans="2:51" s="15" customFormat="1" x14ac:dyDescent="0.2">
      <c r="B161" s="173"/>
      <c r="D161" s="152" t="s">
        <v>290</v>
      </c>
      <c r="E161" s="174" t="s">
        <v>1</v>
      </c>
      <c r="F161" s="175" t="s">
        <v>8887</v>
      </c>
      <c r="H161" s="174" t="s">
        <v>1</v>
      </c>
      <c r="I161" s="176"/>
      <c r="L161" s="173"/>
      <c r="M161" s="177"/>
      <c r="T161" s="178"/>
      <c r="AT161" s="174" t="s">
        <v>290</v>
      </c>
      <c r="AU161" s="174" t="s">
        <v>85</v>
      </c>
      <c r="AV161" s="15" t="s">
        <v>83</v>
      </c>
      <c r="AW161" s="15" t="s">
        <v>32</v>
      </c>
      <c r="AX161" s="15" t="s">
        <v>76</v>
      </c>
      <c r="AY161" s="174" t="s">
        <v>282</v>
      </c>
    </row>
    <row r="162" spans="2:51" s="15" customFormat="1" x14ac:dyDescent="0.2">
      <c r="B162" s="173"/>
      <c r="D162" s="152" t="s">
        <v>290</v>
      </c>
      <c r="E162" s="174" t="s">
        <v>1</v>
      </c>
      <c r="F162" s="175" t="s">
        <v>8888</v>
      </c>
      <c r="H162" s="174" t="s">
        <v>1</v>
      </c>
      <c r="I162" s="176"/>
      <c r="L162" s="173"/>
      <c r="M162" s="177"/>
      <c r="T162" s="178"/>
      <c r="AT162" s="174" t="s">
        <v>290</v>
      </c>
      <c r="AU162" s="174" t="s">
        <v>85</v>
      </c>
      <c r="AV162" s="15" t="s">
        <v>83</v>
      </c>
      <c r="AW162" s="15" t="s">
        <v>32</v>
      </c>
      <c r="AX162" s="15" t="s">
        <v>76</v>
      </c>
      <c r="AY162" s="174" t="s">
        <v>282</v>
      </c>
    </row>
    <row r="163" spans="2:51" s="15" customFormat="1" x14ac:dyDescent="0.2">
      <c r="B163" s="173"/>
      <c r="D163" s="152" t="s">
        <v>290</v>
      </c>
      <c r="E163" s="174" t="s">
        <v>1</v>
      </c>
      <c r="F163" s="175" t="s">
        <v>8889</v>
      </c>
      <c r="H163" s="174" t="s">
        <v>1</v>
      </c>
      <c r="I163" s="176"/>
      <c r="L163" s="173"/>
      <c r="M163" s="177"/>
      <c r="T163" s="178"/>
      <c r="AT163" s="174" t="s">
        <v>290</v>
      </c>
      <c r="AU163" s="174" t="s">
        <v>85</v>
      </c>
      <c r="AV163" s="15" t="s">
        <v>83</v>
      </c>
      <c r="AW163" s="15" t="s">
        <v>32</v>
      </c>
      <c r="AX163" s="15" t="s">
        <v>76</v>
      </c>
      <c r="AY163" s="174" t="s">
        <v>282</v>
      </c>
    </row>
    <row r="164" spans="2:51" s="15" customFormat="1" x14ac:dyDescent="0.2">
      <c r="B164" s="173"/>
      <c r="D164" s="152" t="s">
        <v>290</v>
      </c>
      <c r="E164" s="174" t="s">
        <v>1</v>
      </c>
      <c r="F164" s="175" t="s">
        <v>8890</v>
      </c>
      <c r="H164" s="174" t="s">
        <v>1</v>
      </c>
      <c r="I164" s="176"/>
      <c r="L164" s="173"/>
      <c r="M164" s="177"/>
      <c r="T164" s="178"/>
      <c r="AT164" s="174" t="s">
        <v>290</v>
      </c>
      <c r="AU164" s="174" t="s">
        <v>85</v>
      </c>
      <c r="AV164" s="15" t="s">
        <v>83</v>
      </c>
      <c r="AW164" s="15" t="s">
        <v>32</v>
      </c>
      <c r="AX164" s="15" t="s">
        <v>76</v>
      </c>
      <c r="AY164" s="174" t="s">
        <v>282</v>
      </c>
    </row>
    <row r="165" spans="2:51" s="15" customFormat="1" x14ac:dyDescent="0.2">
      <c r="B165" s="173"/>
      <c r="D165" s="152" t="s">
        <v>290</v>
      </c>
      <c r="E165" s="174" t="s">
        <v>1</v>
      </c>
      <c r="F165" s="175" t="s">
        <v>8891</v>
      </c>
      <c r="H165" s="174" t="s">
        <v>1</v>
      </c>
      <c r="I165" s="176"/>
      <c r="L165" s="173"/>
      <c r="M165" s="177"/>
      <c r="T165" s="178"/>
      <c r="AT165" s="174" t="s">
        <v>290</v>
      </c>
      <c r="AU165" s="174" t="s">
        <v>85</v>
      </c>
      <c r="AV165" s="15" t="s">
        <v>83</v>
      </c>
      <c r="AW165" s="15" t="s">
        <v>32</v>
      </c>
      <c r="AX165" s="15" t="s">
        <v>76</v>
      </c>
      <c r="AY165" s="174" t="s">
        <v>282</v>
      </c>
    </row>
    <row r="166" spans="2:51" s="15" customFormat="1" x14ac:dyDescent="0.2">
      <c r="B166" s="173"/>
      <c r="D166" s="152" t="s">
        <v>290</v>
      </c>
      <c r="E166" s="174" t="s">
        <v>1</v>
      </c>
      <c r="F166" s="175" t="s">
        <v>8892</v>
      </c>
      <c r="H166" s="174" t="s">
        <v>1</v>
      </c>
      <c r="I166" s="176"/>
      <c r="L166" s="173"/>
      <c r="M166" s="177"/>
      <c r="T166" s="178"/>
      <c r="AT166" s="174" t="s">
        <v>290</v>
      </c>
      <c r="AU166" s="174" t="s">
        <v>85</v>
      </c>
      <c r="AV166" s="15" t="s">
        <v>83</v>
      </c>
      <c r="AW166" s="15" t="s">
        <v>32</v>
      </c>
      <c r="AX166" s="15" t="s">
        <v>76</v>
      </c>
      <c r="AY166" s="174" t="s">
        <v>282</v>
      </c>
    </row>
    <row r="167" spans="2:51" s="15" customFormat="1" x14ac:dyDescent="0.2">
      <c r="B167" s="173"/>
      <c r="D167" s="152" t="s">
        <v>290</v>
      </c>
      <c r="E167" s="174" t="s">
        <v>1</v>
      </c>
      <c r="F167" s="175" t="s">
        <v>8893</v>
      </c>
      <c r="H167" s="174" t="s">
        <v>1</v>
      </c>
      <c r="I167" s="176"/>
      <c r="L167" s="173"/>
      <c r="M167" s="177"/>
      <c r="T167" s="178"/>
      <c r="AT167" s="174" t="s">
        <v>290</v>
      </c>
      <c r="AU167" s="174" t="s">
        <v>85</v>
      </c>
      <c r="AV167" s="15" t="s">
        <v>83</v>
      </c>
      <c r="AW167" s="15" t="s">
        <v>32</v>
      </c>
      <c r="AX167" s="15" t="s">
        <v>76</v>
      </c>
      <c r="AY167" s="174" t="s">
        <v>282</v>
      </c>
    </row>
    <row r="168" spans="2:51" s="15" customFormat="1" x14ac:dyDescent="0.2">
      <c r="B168" s="173"/>
      <c r="D168" s="152" t="s">
        <v>290</v>
      </c>
      <c r="E168" s="174" t="s">
        <v>1</v>
      </c>
      <c r="F168" s="175" t="s">
        <v>8894</v>
      </c>
      <c r="H168" s="174" t="s">
        <v>1</v>
      </c>
      <c r="I168" s="176"/>
      <c r="L168" s="173"/>
      <c r="M168" s="177"/>
      <c r="T168" s="178"/>
      <c r="AT168" s="174" t="s">
        <v>290</v>
      </c>
      <c r="AU168" s="174" t="s">
        <v>85</v>
      </c>
      <c r="AV168" s="15" t="s">
        <v>83</v>
      </c>
      <c r="AW168" s="15" t="s">
        <v>32</v>
      </c>
      <c r="AX168" s="15" t="s">
        <v>76</v>
      </c>
      <c r="AY168" s="174" t="s">
        <v>282</v>
      </c>
    </row>
    <row r="169" spans="2:51" s="15" customFormat="1" x14ac:dyDescent="0.2">
      <c r="B169" s="173"/>
      <c r="D169" s="152" t="s">
        <v>290</v>
      </c>
      <c r="E169" s="174" t="s">
        <v>1</v>
      </c>
      <c r="F169" s="175" t="s">
        <v>8895</v>
      </c>
      <c r="H169" s="174" t="s">
        <v>1</v>
      </c>
      <c r="I169" s="176"/>
      <c r="L169" s="173"/>
      <c r="M169" s="177"/>
      <c r="T169" s="178"/>
      <c r="AT169" s="174" t="s">
        <v>290</v>
      </c>
      <c r="AU169" s="174" t="s">
        <v>85</v>
      </c>
      <c r="AV169" s="15" t="s">
        <v>83</v>
      </c>
      <c r="AW169" s="15" t="s">
        <v>32</v>
      </c>
      <c r="AX169" s="15" t="s">
        <v>76</v>
      </c>
      <c r="AY169" s="174" t="s">
        <v>282</v>
      </c>
    </row>
    <row r="170" spans="2:51" s="15" customFormat="1" x14ac:dyDescent="0.2">
      <c r="B170" s="173"/>
      <c r="D170" s="152" t="s">
        <v>290</v>
      </c>
      <c r="E170" s="174" t="s">
        <v>1</v>
      </c>
      <c r="F170" s="175" t="s">
        <v>8896</v>
      </c>
      <c r="H170" s="174" t="s">
        <v>1</v>
      </c>
      <c r="I170" s="176"/>
      <c r="L170" s="173"/>
      <c r="M170" s="177"/>
      <c r="T170" s="178"/>
      <c r="AT170" s="174" t="s">
        <v>290</v>
      </c>
      <c r="AU170" s="174" t="s">
        <v>85</v>
      </c>
      <c r="AV170" s="15" t="s">
        <v>83</v>
      </c>
      <c r="AW170" s="15" t="s">
        <v>32</v>
      </c>
      <c r="AX170" s="15" t="s">
        <v>76</v>
      </c>
      <c r="AY170" s="174" t="s">
        <v>282</v>
      </c>
    </row>
    <row r="171" spans="2:51" s="15" customFormat="1" x14ac:dyDescent="0.2">
      <c r="B171" s="173"/>
      <c r="D171" s="152" t="s">
        <v>290</v>
      </c>
      <c r="E171" s="174" t="s">
        <v>1</v>
      </c>
      <c r="F171" s="175" t="s">
        <v>8897</v>
      </c>
      <c r="H171" s="174" t="s">
        <v>1</v>
      </c>
      <c r="I171" s="176"/>
      <c r="L171" s="173"/>
      <c r="M171" s="177"/>
      <c r="T171" s="178"/>
      <c r="AT171" s="174" t="s">
        <v>290</v>
      </c>
      <c r="AU171" s="174" t="s">
        <v>85</v>
      </c>
      <c r="AV171" s="15" t="s">
        <v>83</v>
      </c>
      <c r="AW171" s="15" t="s">
        <v>32</v>
      </c>
      <c r="AX171" s="15" t="s">
        <v>76</v>
      </c>
      <c r="AY171" s="174" t="s">
        <v>282</v>
      </c>
    </row>
    <row r="172" spans="2:51" s="15" customFormat="1" x14ac:dyDescent="0.2">
      <c r="B172" s="173"/>
      <c r="D172" s="152" t="s">
        <v>290</v>
      </c>
      <c r="E172" s="174" t="s">
        <v>1</v>
      </c>
      <c r="F172" s="175" t="s">
        <v>8898</v>
      </c>
      <c r="H172" s="174" t="s">
        <v>1</v>
      </c>
      <c r="I172" s="176"/>
      <c r="L172" s="173"/>
      <c r="M172" s="177"/>
      <c r="T172" s="178"/>
      <c r="AT172" s="174" t="s">
        <v>290</v>
      </c>
      <c r="AU172" s="174" t="s">
        <v>85</v>
      </c>
      <c r="AV172" s="15" t="s">
        <v>83</v>
      </c>
      <c r="AW172" s="15" t="s">
        <v>32</v>
      </c>
      <c r="AX172" s="15" t="s">
        <v>76</v>
      </c>
      <c r="AY172" s="174" t="s">
        <v>282</v>
      </c>
    </row>
    <row r="173" spans="2:51" s="15" customFormat="1" x14ac:dyDescent="0.2">
      <c r="B173" s="173"/>
      <c r="D173" s="152" t="s">
        <v>290</v>
      </c>
      <c r="E173" s="174" t="s">
        <v>1</v>
      </c>
      <c r="F173" s="175" t="s">
        <v>8899</v>
      </c>
      <c r="H173" s="174" t="s">
        <v>1</v>
      </c>
      <c r="I173" s="176"/>
      <c r="L173" s="173"/>
      <c r="M173" s="177"/>
      <c r="T173" s="178"/>
      <c r="AT173" s="174" t="s">
        <v>290</v>
      </c>
      <c r="AU173" s="174" t="s">
        <v>85</v>
      </c>
      <c r="AV173" s="15" t="s">
        <v>83</v>
      </c>
      <c r="AW173" s="15" t="s">
        <v>32</v>
      </c>
      <c r="AX173" s="15" t="s">
        <v>76</v>
      </c>
      <c r="AY173" s="174" t="s">
        <v>282</v>
      </c>
    </row>
    <row r="174" spans="2:51" s="15" customFormat="1" x14ac:dyDescent="0.2">
      <c r="B174" s="173"/>
      <c r="D174" s="152" t="s">
        <v>290</v>
      </c>
      <c r="E174" s="174" t="s">
        <v>1</v>
      </c>
      <c r="F174" s="175" t="s">
        <v>8900</v>
      </c>
      <c r="H174" s="174" t="s">
        <v>1</v>
      </c>
      <c r="I174" s="176"/>
      <c r="L174" s="173"/>
      <c r="M174" s="177"/>
      <c r="T174" s="178"/>
      <c r="AT174" s="174" t="s">
        <v>290</v>
      </c>
      <c r="AU174" s="174" t="s">
        <v>85</v>
      </c>
      <c r="AV174" s="15" t="s">
        <v>83</v>
      </c>
      <c r="AW174" s="15" t="s">
        <v>32</v>
      </c>
      <c r="AX174" s="15" t="s">
        <v>76</v>
      </c>
      <c r="AY174" s="174" t="s">
        <v>282</v>
      </c>
    </row>
    <row r="175" spans="2:51" s="15" customFormat="1" x14ac:dyDescent="0.2">
      <c r="B175" s="173"/>
      <c r="D175" s="152" t="s">
        <v>290</v>
      </c>
      <c r="E175" s="174" t="s">
        <v>1</v>
      </c>
      <c r="F175" s="175" t="s">
        <v>8901</v>
      </c>
      <c r="H175" s="174" t="s">
        <v>1</v>
      </c>
      <c r="I175" s="176"/>
      <c r="L175" s="173"/>
      <c r="M175" s="177"/>
      <c r="T175" s="178"/>
      <c r="AT175" s="174" t="s">
        <v>290</v>
      </c>
      <c r="AU175" s="174" t="s">
        <v>85</v>
      </c>
      <c r="AV175" s="15" t="s">
        <v>83</v>
      </c>
      <c r="AW175" s="15" t="s">
        <v>32</v>
      </c>
      <c r="AX175" s="15" t="s">
        <v>76</v>
      </c>
      <c r="AY175" s="174" t="s">
        <v>282</v>
      </c>
    </row>
    <row r="176" spans="2:51" s="12" customFormat="1" x14ac:dyDescent="0.2">
      <c r="B176" s="151"/>
      <c r="D176" s="152" t="s">
        <v>290</v>
      </c>
      <c r="E176" s="153" t="s">
        <v>1</v>
      </c>
      <c r="F176" s="154" t="s">
        <v>8902</v>
      </c>
      <c r="H176" s="155">
        <v>370.95</v>
      </c>
      <c r="I176" s="156"/>
      <c r="L176" s="151"/>
      <c r="M176" s="157"/>
      <c r="T176" s="158"/>
      <c r="AT176" s="153" t="s">
        <v>290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282</v>
      </c>
    </row>
    <row r="177" spans="2:65" s="1" customFormat="1" ht="24.2" customHeight="1" x14ac:dyDescent="0.2">
      <c r="B177" s="32"/>
      <c r="C177" s="137" t="s">
        <v>356</v>
      </c>
      <c r="D177" s="137" t="s">
        <v>284</v>
      </c>
      <c r="E177" s="138" t="s">
        <v>7866</v>
      </c>
      <c r="F177" s="139" t="s">
        <v>6446</v>
      </c>
      <c r="G177" s="140" t="s">
        <v>295</v>
      </c>
      <c r="H177" s="141">
        <v>22.385999999999999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288</v>
      </c>
      <c r="AT177" s="149" t="s">
        <v>284</v>
      </c>
      <c r="AU177" s="149" t="s">
        <v>85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288</v>
      </c>
      <c r="BM177" s="149" t="s">
        <v>8903</v>
      </c>
    </row>
    <row r="178" spans="2:65" s="15" customFormat="1" x14ac:dyDescent="0.2">
      <c r="B178" s="173"/>
      <c r="D178" s="152" t="s">
        <v>290</v>
      </c>
      <c r="E178" s="174" t="s">
        <v>1</v>
      </c>
      <c r="F178" s="175" t="s">
        <v>8904</v>
      </c>
      <c r="H178" s="174" t="s">
        <v>1</v>
      </c>
      <c r="I178" s="176"/>
      <c r="L178" s="173"/>
      <c r="M178" s="177"/>
      <c r="T178" s="178"/>
      <c r="AT178" s="174" t="s">
        <v>290</v>
      </c>
      <c r="AU178" s="174" t="s">
        <v>85</v>
      </c>
      <c r="AV178" s="15" t="s">
        <v>83</v>
      </c>
      <c r="AW178" s="15" t="s">
        <v>32</v>
      </c>
      <c r="AX178" s="15" t="s">
        <v>76</v>
      </c>
      <c r="AY178" s="174" t="s">
        <v>282</v>
      </c>
    </row>
    <row r="179" spans="2:65" s="12" customFormat="1" x14ac:dyDescent="0.2">
      <c r="B179" s="151"/>
      <c r="D179" s="152" t="s">
        <v>290</v>
      </c>
      <c r="E179" s="153" t="s">
        <v>1</v>
      </c>
      <c r="F179" s="154" t="s">
        <v>8905</v>
      </c>
      <c r="H179" s="155">
        <v>22.385999999999999</v>
      </c>
      <c r="I179" s="156"/>
      <c r="L179" s="151"/>
      <c r="M179" s="157"/>
      <c r="T179" s="158"/>
      <c r="AT179" s="153" t="s">
        <v>290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282</v>
      </c>
    </row>
    <row r="180" spans="2:65" s="1" customFormat="1" ht="16.5" customHeight="1" x14ac:dyDescent="0.2">
      <c r="B180" s="32"/>
      <c r="C180" s="179" t="s">
        <v>361</v>
      </c>
      <c r="D180" s="179" t="s">
        <v>1020</v>
      </c>
      <c r="E180" s="180" t="s">
        <v>7896</v>
      </c>
      <c r="F180" s="181" t="s">
        <v>7897</v>
      </c>
      <c r="G180" s="182" t="s">
        <v>376</v>
      </c>
      <c r="H180" s="183">
        <v>31.34</v>
      </c>
      <c r="I180" s="184"/>
      <c r="J180" s="185">
        <f>ROUND(I180*H180,2)</f>
        <v>0</v>
      </c>
      <c r="K180" s="186"/>
      <c r="L180" s="187"/>
      <c r="M180" s="188" t="s">
        <v>1</v>
      </c>
      <c r="N180" s="189" t="s">
        <v>41</v>
      </c>
      <c r="P180" s="147">
        <f>O180*H180</f>
        <v>0</v>
      </c>
      <c r="Q180" s="147">
        <v>1</v>
      </c>
      <c r="R180" s="147">
        <f>Q180*H180</f>
        <v>31.34</v>
      </c>
      <c r="S180" s="147">
        <v>0</v>
      </c>
      <c r="T180" s="148">
        <f>S180*H180</f>
        <v>0</v>
      </c>
      <c r="AR180" s="149" t="s">
        <v>350</v>
      </c>
      <c r="AT180" s="149" t="s">
        <v>1020</v>
      </c>
      <c r="AU180" s="149" t="s">
        <v>85</v>
      </c>
      <c r="AY180" s="17" t="s">
        <v>282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288</v>
      </c>
      <c r="BM180" s="149" t="s">
        <v>8906</v>
      </c>
    </row>
    <row r="181" spans="2:65" s="15" customFormat="1" x14ac:dyDescent="0.2">
      <c r="B181" s="173"/>
      <c r="D181" s="152" t="s">
        <v>290</v>
      </c>
      <c r="E181" s="174" t="s">
        <v>1</v>
      </c>
      <c r="F181" s="175" t="s">
        <v>7899</v>
      </c>
      <c r="H181" s="174" t="s">
        <v>1</v>
      </c>
      <c r="I181" s="176"/>
      <c r="L181" s="173"/>
      <c r="M181" s="177"/>
      <c r="T181" s="178"/>
      <c r="AT181" s="174" t="s">
        <v>290</v>
      </c>
      <c r="AU181" s="174" t="s">
        <v>85</v>
      </c>
      <c r="AV181" s="15" t="s">
        <v>83</v>
      </c>
      <c r="AW181" s="15" t="s">
        <v>32</v>
      </c>
      <c r="AX181" s="15" t="s">
        <v>76</v>
      </c>
      <c r="AY181" s="174" t="s">
        <v>282</v>
      </c>
    </row>
    <row r="182" spans="2:65" s="12" customFormat="1" x14ac:dyDescent="0.2">
      <c r="B182" s="151"/>
      <c r="D182" s="152" t="s">
        <v>290</v>
      </c>
      <c r="E182" s="153" t="s">
        <v>1</v>
      </c>
      <c r="F182" s="154" t="s">
        <v>8907</v>
      </c>
      <c r="H182" s="155">
        <v>31.34</v>
      </c>
      <c r="I182" s="156"/>
      <c r="L182" s="151"/>
      <c r="M182" s="157"/>
      <c r="T182" s="158"/>
      <c r="AT182" s="153" t="s">
        <v>290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282</v>
      </c>
    </row>
    <row r="183" spans="2:65" s="1" customFormat="1" ht="21.75" customHeight="1" x14ac:dyDescent="0.2">
      <c r="B183" s="32"/>
      <c r="C183" s="137" t="s">
        <v>185</v>
      </c>
      <c r="D183" s="137" t="s">
        <v>284</v>
      </c>
      <c r="E183" s="138" t="s">
        <v>8908</v>
      </c>
      <c r="F183" s="139" t="s">
        <v>8909</v>
      </c>
      <c r="G183" s="140" t="s">
        <v>287</v>
      </c>
      <c r="H183" s="141">
        <v>2018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288</v>
      </c>
      <c r="AT183" s="149" t="s">
        <v>284</v>
      </c>
      <c r="AU183" s="149" t="s">
        <v>85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288</v>
      </c>
      <c r="BM183" s="149" t="s">
        <v>8910</v>
      </c>
    </row>
    <row r="184" spans="2:65" s="15" customFormat="1" x14ac:dyDescent="0.2">
      <c r="B184" s="173"/>
      <c r="D184" s="152" t="s">
        <v>290</v>
      </c>
      <c r="E184" s="174" t="s">
        <v>1</v>
      </c>
      <c r="F184" s="175" t="s">
        <v>8911</v>
      </c>
      <c r="H184" s="174" t="s">
        <v>1</v>
      </c>
      <c r="I184" s="176"/>
      <c r="L184" s="173"/>
      <c r="M184" s="177"/>
      <c r="T184" s="178"/>
      <c r="AT184" s="174" t="s">
        <v>290</v>
      </c>
      <c r="AU184" s="174" t="s">
        <v>85</v>
      </c>
      <c r="AV184" s="15" t="s">
        <v>83</v>
      </c>
      <c r="AW184" s="15" t="s">
        <v>32</v>
      </c>
      <c r="AX184" s="15" t="s">
        <v>76</v>
      </c>
      <c r="AY184" s="174" t="s">
        <v>282</v>
      </c>
    </row>
    <row r="185" spans="2:65" s="12" customFormat="1" x14ac:dyDescent="0.2">
      <c r="B185" s="151"/>
      <c r="D185" s="152" t="s">
        <v>290</v>
      </c>
      <c r="E185" s="153" t="s">
        <v>1</v>
      </c>
      <c r="F185" s="154" t="s">
        <v>8912</v>
      </c>
      <c r="H185" s="155">
        <v>2572</v>
      </c>
      <c r="I185" s="156"/>
      <c r="L185" s="151"/>
      <c r="M185" s="157"/>
      <c r="T185" s="158"/>
      <c r="AT185" s="153" t="s">
        <v>290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282</v>
      </c>
    </row>
    <row r="186" spans="2:65" s="15" customFormat="1" x14ac:dyDescent="0.2">
      <c r="B186" s="173"/>
      <c r="D186" s="152" t="s">
        <v>290</v>
      </c>
      <c r="E186" s="174" t="s">
        <v>1</v>
      </c>
      <c r="F186" s="175" t="s">
        <v>8913</v>
      </c>
      <c r="H186" s="174" t="s">
        <v>1</v>
      </c>
      <c r="I186" s="176"/>
      <c r="L186" s="173"/>
      <c r="M186" s="177"/>
      <c r="T186" s="178"/>
      <c r="AT186" s="174" t="s">
        <v>290</v>
      </c>
      <c r="AU186" s="174" t="s">
        <v>85</v>
      </c>
      <c r="AV186" s="15" t="s">
        <v>83</v>
      </c>
      <c r="AW186" s="15" t="s">
        <v>32</v>
      </c>
      <c r="AX186" s="15" t="s">
        <v>76</v>
      </c>
      <c r="AY186" s="174" t="s">
        <v>282</v>
      </c>
    </row>
    <row r="187" spans="2:65" s="12" customFormat="1" x14ac:dyDescent="0.2">
      <c r="B187" s="151"/>
      <c r="D187" s="152" t="s">
        <v>290</v>
      </c>
      <c r="E187" s="153" t="s">
        <v>1</v>
      </c>
      <c r="F187" s="154" t="s">
        <v>8914</v>
      </c>
      <c r="H187" s="155">
        <v>-554</v>
      </c>
      <c r="I187" s="156"/>
      <c r="L187" s="151"/>
      <c r="M187" s="157"/>
      <c r="T187" s="158"/>
      <c r="AT187" s="153" t="s">
        <v>290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282</v>
      </c>
    </row>
    <row r="188" spans="2:65" s="11" customFormat="1" ht="22.9" customHeight="1" x14ac:dyDescent="0.2">
      <c r="B188" s="125"/>
      <c r="D188" s="126" t="s">
        <v>75</v>
      </c>
      <c r="E188" s="135" t="s">
        <v>356</v>
      </c>
      <c r="F188" s="135" t="s">
        <v>1315</v>
      </c>
      <c r="I188" s="128"/>
      <c r="J188" s="136">
        <f>BK188</f>
        <v>0</v>
      </c>
      <c r="L188" s="125"/>
      <c r="M188" s="130"/>
      <c r="P188" s="131">
        <f>SUM(P189:P287)</f>
        <v>0</v>
      </c>
      <c r="R188" s="131">
        <f>SUM(R189:R287)</f>
        <v>3.6799999999999997</v>
      </c>
      <c r="T188" s="132">
        <f>SUM(T189:T287)</f>
        <v>202.53394300000002</v>
      </c>
      <c r="AR188" s="126" t="s">
        <v>83</v>
      </c>
      <c r="AT188" s="133" t="s">
        <v>75</v>
      </c>
      <c r="AU188" s="133" t="s">
        <v>83</v>
      </c>
      <c r="AY188" s="126" t="s">
        <v>282</v>
      </c>
      <c r="BK188" s="134">
        <f>SUM(BK189:BK287)</f>
        <v>0</v>
      </c>
    </row>
    <row r="189" spans="2:65" s="1" customFormat="1" ht="21.75" customHeight="1" x14ac:dyDescent="0.2">
      <c r="B189" s="32"/>
      <c r="C189" s="137" t="s">
        <v>188</v>
      </c>
      <c r="D189" s="137" t="s">
        <v>284</v>
      </c>
      <c r="E189" s="138" t="s">
        <v>1348</v>
      </c>
      <c r="F189" s="139" t="s">
        <v>1349</v>
      </c>
      <c r="G189" s="140" t="s">
        <v>287</v>
      </c>
      <c r="H189" s="141">
        <v>481.56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2.9999999999999997E-4</v>
      </c>
      <c r="T189" s="148">
        <f>S189*H189</f>
        <v>0.14446799999999999</v>
      </c>
      <c r="AR189" s="149" t="s">
        <v>288</v>
      </c>
      <c r="AT189" s="149" t="s">
        <v>284</v>
      </c>
      <c r="AU189" s="149" t="s">
        <v>85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288</v>
      </c>
      <c r="BM189" s="149" t="s">
        <v>8915</v>
      </c>
    </row>
    <row r="190" spans="2:65" s="15" customFormat="1" x14ac:dyDescent="0.2">
      <c r="B190" s="173"/>
      <c r="D190" s="152" t="s">
        <v>290</v>
      </c>
      <c r="E190" s="174" t="s">
        <v>1</v>
      </c>
      <c r="F190" s="175" t="s">
        <v>8916</v>
      </c>
      <c r="H190" s="174" t="s">
        <v>1</v>
      </c>
      <c r="I190" s="176"/>
      <c r="L190" s="173"/>
      <c r="M190" s="177"/>
      <c r="T190" s="178"/>
      <c r="AT190" s="174" t="s">
        <v>290</v>
      </c>
      <c r="AU190" s="174" t="s">
        <v>85</v>
      </c>
      <c r="AV190" s="15" t="s">
        <v>83</v>
      </c>
      <c r="AW190" s="15" t="s">
        <v>32</v>
      </c>
      <c r="AX190" s="15" t="s">
        <v>76</v>
      </c>
      <c r="AY190" s="174" t="s">
        <v>282</v>
      </c>
    </row>
    <row r="191" spans="2:65" s="12" customFormat="1" x14ac:dyDescent="0.2">
      <c r="B191" s="151"/>
      <c r="D191" s="152" t="s">
        <v>290</v>
      </c>
      <c r="E191" s="153" t="s">
        <v>1</v>
      </c>
      <c r="F191" s="154" t="s">
        <v>8917</v>
      </c>
      <c r="H191" s="155">
        <v>396</v>
      </c>
      <c r="I191" s="156"/>
      <c r="L191" s="151"/>
      <c r="M191" s="157"/>
      <c r="T191" s="158"/>
      <c r="AT191" s="153" t="s">
        <v>290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282</v>
      </c>
    </row>
    <row r="192" spans="2:65" s="15" customFormat="1" x14ac:dyDescent="0.2">
      <c r="B192" s="173"/>
      <c r="D192" s="152" t="s">
        <v>290</v>
      </c>
      <c r="E192" s="174" t="s">
        <v>1</v>
      </c>
      <c r="F192" s="175" t="s">
        <v>8918</v>
      </c>
      <c r="H192" s="174" t="s">
        <v>1</v>
      </c>
      <c r="I192" s="176"/>
      <c r="L192" s="173"/>
      <c r="M192" s="177"/>
      <c r="T192" s="178"/>
      <c r="AT192" s="174" t="s">
        <v>290</v>
      </c>
      <c r="AU192" s="174" t="s">
        <v>85</v>
      </c>
      <c r="AV192" s="15" t="s">
        <v>83</v>
      </c>
      <c r="AW192" s="15" t="s">
        <v>32</v>
      </c>
      <c r="AX192" s="15" t="s">
        <v>76</v>
      </c>
      <c r="AY192" s="174" t="s">
        <v>282</v>
      </c>
    </row>
    <row r="193" spans="2:65" s="12" customFormat="1" x14ac:dyDescent="0.2">
      <c r="B193" s="151"/>
      <c r="D193" s="152" t="s">
        <v>290</v>
      </c>
      <c r="E193" s="153" t="s">
        <v>1</v>
      </c>
      <c r="F193" s="154" t="s">
        <v>8919</v>
      </c>
      <c r="H193" s="155">
        <v>-10.44</v>
      </c>
      <c r="I193" s="156"/>
      <c r="L193" s="151"/>
      <c r="M193" s="157"/>
      <c r="T193" s="158"/>
      <c r="AT193" s="153" t="s">
        <v>290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282</v>
      </c>
    </row>
    <row r="194" spans="2:65" s="15" customFormat="1" x14ac:dyDescent="0.2">
      <c r="B194" s="173"/>
      <c r="D194" s="152" t="s">
        <v>290</v>
      </c>
      <c r="E194" s="174" t="s">
        <v>1</v>
      </c>
      <c r="F194" s="175" t="s">
        <v>8920</v>
      </c>
      <c r="H194" s="174" t="s">
        <v>1</v>
      </c>
      <c r="I194" s="176"/>
      <c r="L194" s="173"/>
      <c r="M194" s="177"/>
      <c r="T194" s="178"/>
      <c r="AT194" s="174" t="s">
        <v>290</v>
      </c>
      <c r="AU194" s="174" t="s">
        <v>85</v>
      </c>
      <c r="AV194" s="15" t="s">
        <v>83</v>
      </c>
      <c r="AW194" s="15" t="s">
        <v>32</v>
      </c>
      <c r="AX194" s="15" t="s">
        <v>76</v>
      </c>
      <c r="AY194" s="174" t="s">
        <v>282</v>
      </c>
    </row>
    <row r="195" spans="2:65" s="12" customFormat="1" x14ac:dyDescent="0.2">
      <c r="B195" s="151"/>
      <c r="D195" s="152" t="s">
        <v>290</v>
      </c>
      <c r="E195" s="153" t="s">
        <v>1</v>
      </c>
      <c r="F195" s="154" t="s">
        <v>8921</v>
      </c>
      <c r="H195" s="155">
        <v>96</v>
      </c>
      <c r="I195" s="156"/>
      <c r="L195" s="151"/>
      <c r="M195" s="157"/>
      <c r="T195" s="158"/>
      <c r="AT195" s="153" t="s">
        <v>290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282</v>
      </c>
    </row>
    <row r="196" spans="2:65" s="1" customFormat="1" ht="16.5" customHeight="1" x14ac:dyDescent="0.2">
      <c r="B196" s="32"/>
      <c r="C196" s="137" t="s">
        <v>191</v>
      </c>
      <c r="D196" s="137" t="s">
        <v>284</v>
      </c>
      <c r="E196" s="138" t="s">
        <v>8922</v>
      </c>
      <c r="F196" s="139" t="s">
        <v>8923</v>
      </c>
      <c r="G196" s="140" t="s">
        <v>295</v>
      </c>
      <c r="H196" s="141">
        <v>22.385999999999999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2.2000000000000002</v>
      </c>
      <c r="T196" s="148">
        <f>S196*H196</f>
        <v>49.249200000000002</v>
      </c>
      <c r="AR196" s="149" t="s">
        <v>288</v>
      </c>
      <c r="AT196" s="149" t="s">
        <v>284</v>
      </c>
      <c r="AU196" s="149" t="s">
        <v>85</v>
      </c>
      <c r="AY196" s="17" t="s">
        <v>282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288</v>
      </c>
      <c r="BM196" s="149" t="s">
        <v>8924</v>
      </c>
    </row>
    <row r="197" spans="2:65" s="15" customFormat="1" x14ac:dyDescent="0.2">
      <c r="B197" s="173"/>
      <c r="D197" s="152" t="s">
        <v>290</v>
      </c>
      <c r="E197" s="174" t="s">
        <v>1</v>
      </c>
      <c r="F197" s="175" t="s">
        <v>8925</v>
      </c>
      <c r="H197" s="174" t="s">
        <v>1</v>
      </c>
      <c r="I197" s="176"/>
      <c r="L197" s="173"/>
      <c r="M197" s="177"/>
      <c r="T197" s="178"/>
      <c r="AT197" s="174" t="s">
        <v>290</v>
      </c>
      <c r="AU197" s="174" t="s">
        <v>85</v>
      </c>
      <c r="AV197" s="15" t="s">
        <v>83</v>
      </c>
      <c r="AW197" s="15" t="s">
        <v>32</v>
      </c>
      <c r="AX197" s="15" t="s">
        <v>76</v>
      </c>
      <c r="AY197" s="174" t="s">
        <v>282</v>
      </c>
    </row>
    <row r="198" spans="2:65" s="12" customFormat="1" x14ac:dyDescent="0.2">
      <c r="B198" s="151"/>
      <c r="D198" s="152" t="s">
        <v>290</v>
      </c>
      <c r="E198" s="153" t="s">
        <v>1</v>
      </c>
      <c r="F198" s="154" t="s">
        <v>8926</v>
      </c>
      <c r="H198" s="155">
        <v>18.55</v>
      </c>
      <c r="I198" s="156"/>
      <c r="L198" s="151"/>
      <c r="M198" s="157"/>
      <c r="T198" s="158"/>
      <c r="AT198" s="153" t="s">
        <v>290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282</v>
      </c>
    </row>
    <row r="199" spans="2:65" s="15" customFormat="1" x14ac:dyDescent="0.2">
      <c r="B199" s="173"/>
      <c r="D199" s="152" t="s">
        <v>290</v>
      </c>
      <c r="E199" s="174" t="s">
        <v>1</v>
      </c>
      <c r="F199" s="175" t="s">
        <v>8927</v>
      </c>
      <c r="H199" s="174" t="s">
        <v>1</v>
      </c>
      <c r="I199" s="176"/>
      <c r="L199" s="173"/>
      <c r="M199" s="177"/>
      <c r="T199" s="178"/>
      <c r="AT199" s="174" t="s">
        <v>290</v>
      </c>
      <c r="AU199" s="174" t="s">
        <v>85</v>
      </c>
      <c r="AV199" s="15" t="s">
        <v>83</v>
      </c>
      <c r="AW199" s="15" t="s">
        <v>32</v>
      </c>
      <c r="AX199" s="15" t="s">
        <v>76</v>
      </c>
      <c r="AY199" s="174" t="s">
        <v>282</v>
      </c>
    </row>
    <row r="200" spans="2:65" s="12" customFormat="1" x14ac:dyDescent="0.2">
      <c r="B200" s="151"/>
      <c r="D200" s="152" t="s">
        <v>290</v>
      </c>
      <c r="E200" s="153" t="s">
        <v>1</v>
      </c>
      <c r="F200" s="154" t="s">
        <v>8928</v>
      </c>
      <c r="H200" s="155">
        <v>1.1479999999999999</v>
      </c>
      <c r="I200" s="156"/>
      <c r="L200" s="151"/>
      <c r="M200" s="157"/>
      <c r="T200" s="158"/>
      <c r="AT200" s="153" t="s">
        <v>290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282</v>
      </c>
    </row>
    <row r="201" spans="2:65" s="15" customFormat="1" x14ac:dyDescent="0.2">
      <c r="B201" s="173"/>
      <c r="D201" s="152" t="s">
        <v>290</v>
      </c>
      <c r="E201" s="174" t="s">
        <v>1</v>
      </c>
      <c r="F201" s="175" t="s">
        <v>8929</v>
      </c>
      <c r="H201" s="174" t="s">
        <v>1</v>
      </c>
      <c r="I201" s="176"/>
      <c r="L201" s="173"/>
      <c r="M201" s="177"/>
      <c r="T201" s="178"/>
      <c r="AT201" s="174" t="s">
        <v>290</v>
      </c>
      <c r="AU201" s="174" t="s">
        <v>85</v>
      </c>
      <c r="AV201" s="15" t="s">
        <v>83</v>
      </c>
      <c r="AW201" s="15" t="s">
        <v>32</v>
      </c>
      <c r="AX201" s="15" t="s">
        <v>76</v>
      </c>
      <c r="AY201" s="174" t="s">
        <v>282</v>
      </c>
    </row>
    <row r="202" spans="2:65" s="12" customFormat="1" x14ac:dyDescent="0.2">
      <c r="B202" s="151"/>
      <c r="D202" s="152" t="s">
        <v>290</v>
      </c>
      <c r="E202" s="153" t="s">
        <v>1</v>
      </c>
      <c r="F202" s="154" t="s">
        <v>8930</v>
      </c>
      <c r="H202" s="155">
        <v>2.6880000000000002</v>
      </c>
      <c r="I202" s="156"/>
      <c r="L202" s="151"/>
      <c r="M202" s="157"/>
      <c r="T202" s="158"/>
      <c r="AT202" s="153" t="s">
        <v>290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282</v>
      </c>
    </row>
    <row r="203" spans="2:65" s="1" customFormat="1" ht="16.5" customHeight="1" x14ac:dyDescent="0.2">
      <c r="B203" s="32"/>
      <c r="C203" s="137" t="s">
        <v>194</v>
      </c>
      <c r="D203" s="137" t="s">
        <v>284</v>
      </c>
      <c r="E203" s="138" t="s">
        <v>7925</v>
      </c>
      <c r="F203" s="139" t="s">
        <v>7926</v>
      </c>
      <c r="G203" s="140" t="s">
        <v>295</v>
      </c>
      <c r="H203" s="141">
        <v>3.3679999999999999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2</v>
      </c>
      <c r="T203" s="148">
        <f>S203*H203</f>
        <v>6.7359999999999998</v>
      </c>
      <c r="AR203" s="149" t="s">
        <v>288</v>
      </c>
      <c r="AT203" s="149" t="s">
        <v>284</v>
      </c>
      <c r="AU203" s="149" t="s">
        <v>85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288</v>
      </c>
      <c r="BM203" s="149" t="s">
        <v>8931</v>
      </c>
    </row>
    <row r="204" spans="2:65" s="15" customFormat="1" x14ac:dyDescent="0.2">
      <c r="B204" s="173"/>
      <c r="D204" s="152" t="s">
        <v>290</v>
      </c>
      <c r="E204" s="174" t="s">
        <v>1</v>
      </c>
      <c r="F204" s="175" t="s">
        <v>8932</v>
      </c>
      <c r="H204" s="174" t="s">
        <v>1</v>
      </c>
      <c r="I204" s="176"/>
      <c r="L204" s="173"/>
      <c r="M204" s="177"/>
      <c r="T204" s="178"/>
      <c r="AT204" s="174" t="s">
        <v>290</v>
      </c>
      <c r="AU204" s="174" t="s">
        <v>85</v>
      </c>
      <c r="AV204" s="15" t="s">
        <v>83</v>
      </c>
      <c r="AW204" s="15" t="s">
        <v>32</v>
      </c>
      <c r="AX204" s="15" t="s">
        <v>76</v>
      </c>
      <c r="AY204" s="174" t="s">
        <v>282</v>
      </c>
    </row>
    <row r="205" spans="2:65" s="12" customFormat="1" x14ac:dyDescent="0.2">
      <c r="B205" s="151"/>
      <c r="D205" s="152" t="s">
        <v>290</v>
      </c>
      <c r="E205" s="153" t="s">
        <v>1</v>
      </c>
      <c r="F205" s="154" t="s">
        <v>8933</v>
      </c>
      <c r="H205" s="155">
        <v>0.18</v>
      </c>
      <c r="I205" s="156"/>
      <c r="L205" s="151"/>
      <c r="M205" s="157"/>
      <c r="T205" s="158"/>
      <c r="AT205" s="153" t="s">
        <v>290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282</v>
      </c>
    </row>
    <row r="206" spans="2:65" s="15" customFormat="1" x14ac:dyDescent="0.2">
      <c r="B206" s="173"/>
      <c r="D206" s="152" t="s">
        <v>290</v>
      </c>
      <c r="E206" s="174" t="s">
        <v>1</v>
      </c>
      <c r="F206" s="175" t="s">
        <v>8934</v>
      </c>
      <c r="H206" s="174" t="s">
        <v>1</v>
      </c>
      <c r="I206" s="176"/>
      <c r="L206" s="173"/>
      <c r="M206" s="177"/>
      <c r="T206" s="178"/>
      <c r="AT206" s="174" t="s">
        <v>290</v>
      </c>
      <c r="AU206" s="174" t="s">
        <v>85</v>
      </c>
      <c r="AV206" s="15" t="s">
        <v>83</v>
      </c>
      <c r="AW206" s="15" t="s">
        <v>32</v>
      </c>
      <c r="AX206" s="15" t="s">
        <v>76</v>
      </c>
      <c r="AY206" s="174" t="s">
        <v>282</v>
      </c>
    </row>
    <row r="207" spans="2:65" s="12" customFormat="1" x14ac:dyDescent="0.2">
      <c r="B207" s="151"/>
      <c r="D207" s="152" t="s">
        <v>290</v>
      </c>
      <c r="E207" s="153" t="s">
        <v>1</v>
      </c>
      <c r="F207" s="154" t="s">
        <v>8935</v>
      </c>
      <c r="H207" s="155">
        <v>0.9</v>
      </c>
      <c r="I207" s="156"/>
      <c r="L207" s="151"/>
      <c r="M207" s="157"/>
      <c r="T207" s="158"/>
      <c r="AT207" s="153" t="s">
        <v>290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282</v>
      </c>
    </row>
    <row r="208" spans="2:65" s="15" customFormat="1" x14ac:dyDescent="0.2">
      <c r="B208" s="173"/>
      <c r="D208" s="152" t="s">
        <v>290</v>
      </c>
      <c r="E208" s="174" t="s">
        <v>1</v>
      </c>
      <c r="F208" s="175" t="s">
        <v>8936</v>
      </c>
      <c r="H208" s="174" t="s">
        <v>1</v>
      </c>
      <c r="I208" s="176"/>
      <c r="L208" s="173"/>
      <c r="M208" s="177"/>
      <c r="T208" s="178"/>
      <c r="AT208" s="174" t="s">
        <v>290</v>
      </c>
      <c r="AU208" s="174" t="s">
        <v>85</v>
      </c>
      <c r="AV208" s="15" t="s">
        <v>83</v>
      </c>
      <c r="AW208" s="15" t="s">
        <v>32</v>
      </c>
      <c r="AX208" s="15" t="s">
        <v>76</v>
      </c>
      <c r="AY208" s="174" t="s">
        <v>282</v>
      </c>
    </row>
    <row r="209" spans="2:65" s="12" customFormat="1" x14ac:dyDescent="0.2">
      <c r="B209" s="151"/>
      <c r="D209" s="152" t="s">
        <v>290</v>
      </c>
      <c r="E209" s="153" t="s">
        <v>1</v>
      </c>
      <c r="F209" s="154" t="s">
        <v>8937</v>
      </c>
      <c r="H209" s="155">
        <v>0.33800000000000002</v>
      </c>
      <c r="I209" s="156"/>
      <c r="L209" s="151"/>
      <c r="M209" s="157"/>
      <c r="T209" s="158"/>
      <c r="AT209" s="153" t="s">
        <v>290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282</v>
      </c>
    </row>
    <row r="210" spans="2:65" s="15" customFormat="1" x14ac:dyDescent="0.2">
      <c r="B210" s="173"/>
      <c r="D210" s="152" t="s">
        <v>290</v>
      </c>
      <c r="E210" s="174" t="s">
        <v>1</v>
      </c>
      <c r="F210" s="175" t="s">
        <v>8938</v>
      </c>
      <c r="H210" s="174" t="s">
        <v>1</v>
      </c>
      <c r="I210" s="176"/>
      <c r="L210" s="173"/>
      <c r="M210" s="177"/>
      <c r="T210" s="178"/>
      <c r="AT210" s="174" t="s">
        <v>290</v>
      </c>
      <c r="AU210" s="174" t="s">
        <v>85</v>
      </c>
      <c r="AV210" s="15" t="s">
        <v>83</v>
      </c>
      <c r="AW210" s="15" t="s">
        <v>32</v>
      </c>
      <c r="AX210" s="15" t="s">
        <v>76</v>
      </c>
      <c r="AY210" s="174" t="s">
        <v>282</v>
      </c>
    </row>
    <row r="211" spans="2:65" s="12" customFormat="1" x14ac:dyDescent="0.2">
      <c r="B211" s="151"/>
      <c r="D211" s="152" t="s">
        <v>290</v>
      </c>
      <c r="E211" s="153" t="s">
        <v>1</v>
      </c>
      <c r="F211" s="154" t="s">
        <v>8939</v>
      </c>
      <c r="H211" s="155">
        <v>1.95</v>
      </c>
      <c r="I211" s="156"/>
      <c r="L211" s="151"/>
      <c r="M211" s="157"/>
      <c r="T211" s="158"/>
      <c r="AT211" s="153" t="s">
        <v>290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282</v>
      </c>
    </row>
    <row r="212" spans="2:65" s="1" customFormat="1" ht="24.2" customHeight="1" x14ac:dyDescent="0.2">
      <c r="B212" s="32"/>
      <c r="C212" s="137" t="s">
        <v>8</v>
      </c>
      <c r="D212" s="137" t="s">
        <v>284</v>
      </c>
      <c r="E212" s="138" t="s">
        <v>7947</v>
      </c>
      <c r="F212" s="139" t="s">
        <v>7948</v>
      </c>
      <c r="G212" s="140" t="s">
        <v>295</v>
      </c>
      <c r="H212" s="141">
        <v>30.16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2.5</v>
      </c>
      <c r="T212" s="148">
        <f>S212*H212</f>
        <v>75.400000000000006</v>
      </c>
      <c r="AR212" s="149" t="s">
        <v>288</v>
      </c>
      <c r="AT212" s="149" t="s">
        <v>284</v>
      </c>
      <c r="AU212" s="149" t="s">
        <v>85</v>
      </c>
      <c r="AY212" s="17" t="s">
        <v>282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288</v>
      </c>
      <c r="BM212" s="149" t="s">
        <v>8940</v>
      </c>
    </row>
    <row r="213" spans="2:65" s="15" customFormat="1" x14ac:dyDescent="0.2">
      <c r="B213" s="173"/>
      <c r="D213" s="152" t="s">
        <v>290</v>
      </c>
      <c r="E213" s="174" t="s">
        <v>1</v>
      </c>
      <c r="F213" s="175" t="s">
        <v>8941</v>
      </c>
      <c r="H213" s="174" t="s">
        <v>1</v>
      </c>
      <c r="I213" s="176"/>
      <c r="L213" s="173"/>
      <c r="M213" s="177"/>
      <c r="T213" s="178"/>
      <c r="AT213" s="174" t="s">
        <v>290</v>
      </c>
      <c r="AU213" s="174" t="s">
        <v>85</v>
      </c>
      <c r="AV213" s="15" t="s">
        <v>83</v>
      </c>
      <c r="AW213" s="15" t="s">
        <v>32</v>
      </c>
      <c r="AX213" s="15" t="s">
        <v>76</v>
      </c>
      <c r="AY213" s="174" t="s">
        <v>282</v>
      </c>
    </row>
    <row r="214" spans="2:65" s="12" customFormat="1" x14ac:dyDescent="0.2">
      <c r="B214" s="151"/>
      <c r="D214" s="152" t="s">
        <v>290</v>
      </c>
      <c r="E214" s="153" t="s">
        <v>1</v>
      </c>
      <c r="F214" s="154" t="s">
        <v>8942</v>
      </c>
      <c r="H214" s="155">
        <v>26.5</v>
      </c>
      <c r="I214" s="156"/>
      <c r="L214" s="151"/>
      <c r="M214" s="157"/>
      <c r="T214" s="158"/>
      <c r="AT214" s="153" t="s">
        <v>290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282</v>
      </c>
    </row>
    <row r="215" spans="2:65" s="15" customFormat="1" x14ac:dyDescent="0.2">
      <c r="B215" s="173"/>
      <c r="D215" s="152" t="s">
        <v>290</v>
      </c>
      <c r="E215" s="174" t="s">
        <v>1</v>
      </c>
      <c r="F215" s="175" t="s">
        <v>8943</v>
      </c>
      <c r="H215" s="174" t="s">
        <v>1</v>
      </c>
      <c r="I215" s="176"/>
      <c r="L215" s="173"/>
      <c r="M215" s="177"/>
      <c r="T215" s="178"/>
      <c r="AT215" s="174" t="s">
        <v>290</v>
      </c>
      <c r="AU215" s="174" t="s">
        <v>85</v>
      </c>
      <c r="AV215" s="15" t="s">
        <v>83</v>
      </c>
      <c r="AW215" s="15" t="s">
        <v>32</v>
      </c>
      <c r="AX215" s="15" t="s">
        <v>76</v>
      </c>
      <c r="AY215" s="174" t="s">
        <v>282</v>
      </c>
    </row>
    <row r="216" spans="2:65" s="12" customFormat="1" x14ac:dyDescent="0.2">
      <c r="B216" s="151"/>
      <c r="D216" s="152" t="s">
        <v>290</v>
      </c>
      <c r="E216" s="153" t="s">
        <v>1</v>
      </c>
      <c r="F216" s="154" t="s">
        <v>8944</v>
      </c>
      <c r="H216" s="155">
        <v>0.78</v>
      </c>
      <c r="I216" s="156"/>
      <c r="L216" s="151"/>
      <c r="M216" s="157"/>
      <c r="T216" s="158"/>
      <c r="AT216" s="153" t="s">
        <v>290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282</v>
      </c>
    </row>
    <row r="217" spans="2:65" s="15" customFormat="1" ht="22.5" x14ac:dyDescent="0.2">
      <c r="B217" s="173"/>
      <c r="D217" s="152" t="s">
        <v>290</v>
      </c>
      <c r="E217" s="174" t="s">
        <v>1</v>
      </c>
      <c r="F217" s="175" t="s">
        <v>8945</v>
      </c>
      <c r="H217" s="174" t="s">
        <v>1</v>
      </c>
      <c r="I217" s="176"/>
      <c r="L217" s="173"/>
      <c r="M217" s="177"/>
      <c r="T217" s="178"/>
      <c r="AT217" s="174" t="s">
        <v>290</v>
      </c>
      <c r="AU217" s="174" t="s">
        <v>85</v>
      </c>
      <c r="AV217" s="15" t="s">
        <v>83</v>
      </c>
      <c r="AW217" s="15" t="s">
        <v>32</v>
      </c>
      <c r="AX217" s="15" t="s">
        <v>76</v>
      </c>
      <c r="AY217" s="174" t="s">
        <v>282</v>
      </c>
    </row>
    <row r="218" spans="2:65" s="12" customFormat="1" x14ac:dyDescent="0.2">
      <c r="B218" s="151"/>
      <c r="D218" s="152" t="s">
        <v>290</v>
      </c>
      <c r="E218" s="153" t="s">
        <v>1</v>
      </c>
      <c r="F218" s="154" t="s">
        <v>8946</v>
      </c>
      <c r="H218" s="155">
        <v>2.88</v>
      </c>
      <c r="I218" s="156"/>
      <c r="L218" s="151"/>
      <c r="M218" s="157"/>
      <c r="T218" s="158"/>
      <c r="AT218" s="153" t="s">
        <v>290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282</v>
      </c>
    </row>
    <row r="219" spans="2:65" s="1" customFormat="1" ht="24.2" customHeight="1" x14ac:dyDescent="0.2">
      <c r="B219" s="32"/>
      <c r="C219" s="137" t="s">
        <v>199</v>
      </c>
      <c r="D219" s="137" t="s">
        <v>284</v>
      </c>
      <c r="E219" s="138" t="s">
        <v>8947</v>
      </c>
      <c r="F219" s="139" t="s">
        <v>8948</v>
      </c>
      <c r="G219" s="140" t="s">
        <v>295</v>
      </c>
      <c r="H219" s="141">
        <v>0.45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2.2000000000000002</v>
      </c>
      <c r="T219" s="148">
        <f>S219*H219</f>
        <v>0.9900000000000001</v>
      </c>
      <c r="AR219" s="149" t="s">
        <v>288</v>
      </c>
      <c r="AT219" s="149" t="s">
        <v>284</v>
      </c>
      <c r="AU219" s="149" t="s">
        <v>85</v>
      </c>
      <c r="AY219" s="17" t="s">
        <v>282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288</v>
      </c>
      <c r="BM219" s="149" t="s">
        <v>8949</v>
      </c>
    </row>
    <row r="220" spans="2:65" s="15" customFormat="1" x14ac:dyDescent="0.2">
      <c r="B220" s="173"/>
      <c r="D220" s="152" t="s">
        <v>290</v>
      </c>
      <c r="E220" s="174" t="s">
        <v>1</v>
      </c>
      <c r="F220" s="175" t="s">
        <v>8950</v>
      </c>
      <c r="H220" s="174" t="s">
        <v>1</v>
      </c>
      <c r="I220" s="176"/>
      <c r="L220" s="173"/>
      <c r="M220" s="177"/>
      <c r="T220" s="178"/>
      <c r="AT220" s="174" t="s">
        <v>290</v>
      </c>
      <c r="AU220" s="174" t="s">
        <v>85</v>
      </c>
      <c r="AV220" s="15" t="s">
        <v>83</v>
      </c>
      <c r="AW220" s="15" t="s">
        <v>32</v>
      </c>
      <c r="AX220" s="15" t="s">
        <v>76</v>
      </c>
      <c r="AY220" s="174" t="s">
        <v>282</v>
      </c>
    </row>
    <row r="221" spans="2:65" s="12" customFormat="1" x14ac:dyDescent="0.2">
      <c r="B221" s="151"/>
      <c r="D221" s="152" t="s">
        <v>290</v>
      </c>
      <c r="E221" s="153" t="s">
        <v>1</v>
      </c>
      <c r="F221" s="154" t="s">
        <v>8951</v>
      </c>
      <c r="H221" s="155">
        <v>0.45</v>
      </c>
      <c r="I221" s="156"/>
      <c r="L221" s="151"/>
      <c r="M221" s="157"/>
      <c r="T221" s="158"/>
      <c r="AT221" s="153" t="s">
        <v>290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282</v>
      </c>
    </row>
    <row r="222" spans="2:65" s="1" customFormat="1" ht="24.2" customHeight="1" x14ac:dyDescent="0.2">
      <c r="B222" s="32"/>
      <c r="C222" s="137" t="s">
        <v>202</v>
      </c>
      <c r="D222" s="137" t="s">
        <v>284</v>
      </c>
      <c r="E222" s="138" t="s">
        <v>8952</v>
      </c>
      <c r="F222" s="139" t="s">
        <v>8953</v>
      </c>
      <c r="G222" s="140" t="s">
        <v>471</v>
      </c>
      <c r="H222" s="141">
        <v>9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0.112</v>
      </c>
      <c r="T222" s="148">
        <f>S222*H222</f>
        <v>1.008</v>
      </c>
      <c r="AR222" s="149" t="s">
        <v>288</v>
      </c>
      <c r="AT222" s="149" t="s">
        <v>284</v>
      </c>
      <c r="AU222" s="149" t="s">
        <v>85</v>
      </c>
      <c r="AY222" s="17" t="s">
        <v>282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288</v>
      </c>
      <c r="BM222" s="149" t="s">
        <v>8954</v>
      </c>
    </row>
    <row r="223" spans="2:65" s="15" customFormat="1" x14ac:dyDescent="0.2">
      <c r="B223" s="173"/>
      <c r="D223" s="152" t="s">
        <v>290</v>
      </c>
      <c r="E223" s="174" t="s">
        <v>1</v>
      </c>
      <c r="F223" s="175" t="s">
        <v>8955</v>
      </c>
      <c r="H223" s="174" t="s">
        <v>1</v>
      </c>
      <c r="I223" s="176"/>
      <c r="L223" s="173"/>
      <c r="M223" s="177"/>
      <c r="T223" s="178"/>
      <c r="AT223" s="174" t="s">
        <v>290</v>
      </c>
      <c r="AU223" s="174" t="s">
        <v>85</v>
      </c>
      <c r="AV223" s="15" t="s">
        <v>83</v>
      </c>
      <c r="AW223" s="15" t="s">
        <v>32</v>
      </c>
      <c r="AX223" s="15" t="s">
        <v>76</v>
      </c>
      <c r="AY223" s="174" t="s">
        <v>282</v>
      </c>
    </row>
    <row r="224" spans="2:65" s="12" customFormat="1" x14ac:dyDescent="0.2">
      <c r="B224" s="151"/>
      <c r="D224" s="152" t="s">
        <v>290</v>
      </c>
      <c r="E224" s="153" t="s">
        <v>1</v>
      </c>
      <c r="F224" s="154" t="s">
        <v>8956</v>
      </c>
      <c r="H224" s="155">
        <v>4</v>
      </c>
      <c r="I224" s="156"/>
      <c r="L224" s="151"/>
      <c r="M224" s="157"/>
      <c r="T224" s="158"/>
      <c r="AT224" s="153" t="s">
        <v>290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282</v>
      </c>
    </row>
    <row r="225" spans="2:65" s="15" customFormat="1" x14ac:dyDescent="0.2">
      <c r="B225" s="173"/>
      <c r="D225" s="152" t="s">
        <v>290</v>
      </c>
      <c r="E225" s="174" t="s">
        <v>1</v>
      </c>
      <c r="F225" s="175" t="s">
        <v>8957</v>
      </c>
      <c r="H225" s="174" t="s">
        <v>1</v>
      </c>
      <c r="I225" s="176"/>
      <c r="L225" s="173"/>
      <c r="M225" s="177"/>
      <c r="T225" s="178"/>
      <c r="AT225" s="174" t="s">
        <v>290</v>
      </c>
      <c r="AU225" s="174" t="s">
        <v>85</v>
      </c>
      <c r="AV225" s="15" t="s">
        <v>83</v>
      </c>
      <c r="AW225" s="15" t="s">
        <v>32</v>
      </c>
      <c r="AX225" s="15" t="s">
        <v>76</v>
      </c>
      <c r="AY225" s="174" t="s">
        <v>282</v>
      </c>
    </row>
    <row r="226" spans="2:65" s="12" customFormat="1" x14ac:dyDescent="0.2">
      <c r="B226" s="151"/>
      <c r="D226" s="152" t="s">
        <v>290</v>
      </c>
      <c r="E226" s="153" t="s">
        <v>1</v>
      </c>
      <c r="F226" s="154" t="s">
        <v>85</v>
      </c>
      <c r="H226" s="155">
        <v>2</v>
      </c>
      <c r="I226" s="156"/>
      <c r="L226" s="151"/>
      <c r="M226" s="157"/>
      <c r="T226" s="158"/>
      <c r="AT226" s="153" t="s">
        <v>290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282</v>
      </c>
    </row>
    <row r="227" spans="2:65" s="15" customFormat="1" x14ac:dyDescent="0.2">
      <c r="B227" s="173"/>
      <c r="D227" s="152" t="s">
        <v>290</v>
      </c>
      <c r="E227" s="174" t="s">
        <v>1</v>
      </c>
      <c r="F227" s="175" t="s">
        <v>8958</v>
      </c>
      <c r="H227" s="174" t="s">
        <v>1</v>
      </c>
      <c r="I227" s="176"/>
      <c r="L227" s="173"/>
      <c r="M227" s="177"/>
      <c r="T227" s="178"/>
      <c r="AT227" s="174" t="s">
        <v>290</v>
      </c>
      <c r="AU227" s="174" t="s">
        <v>85</v>
      </c>
      <c r="AV227" s="15" t="s">
        <v>83</v>
      </c>
      <c r="AW227" s="15" t="s">
        <v>32</v>
      </c>
      <c r="AX227" s="15" t="s">
        <v>76</v>
      </c>
      <c r="AY227" s="174" t="s">
        <v>282</v>
      </c>
    </row>
    <row r="228" spans="2:65" s="12" customFormat="1" x14ac:dyDescent="0.2">
      <c r="B228" s="151"/>
      <c r="D228" s="152" t="s">
        <v>290</v>
      </c>
      <c r="E228" s="153" t="s">
        <v>1</v>
      </c>
      <c r="F228" s="154" t="s">
        <v>8959</v>
      </c>
      <c r="H228" s="155">
        <v>3</v>
      </c>
      <c r="I228" s="156"/>
      <c r="L228" s="151"/>
      <c r="M228" s="157"/>
      <c r="T228" s="158"/>
      <c r="AT228" s="153" t="s">
        <v>290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282</v>
      </c>
    </row>
    <row r="229" spans="2:65" s="1" customFormat="1" ht="37.9" customHeight="1" x14ac:dyDescent="0.2">
      <c r="B229" s="32"/>
      <c r="C229" s="137" t="s">
        <v>205</v>
      </c>
      <c r="D229" s="137" t="s">
        <v>284</v>
      </c>
      <c r="E229" s="138" t="s">
        <v>8066</v>
      </c>
      <c r="F229" s="139" t="s">
        <v>8067</v>
      </c>
      <c r="G229" s="140" t="s">
        <v>295</v>
      </c>
      <c r="H229" s="141">
        <v>25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2.2000000000000002</v>
      </c>
      <c r="T229" s="148">
        <f>S229*H229</f>
        <v>55.000000000000007</v>
      </c>
      <c r="AR229" s="149" t="s">
        <v>288</v>
      </c>
      <c r="AT229" s="149" t="s">
        <v>284</v>
      </c>
      <c r="AU229" s="149" t="s">
        <v>85</v>
      </c>
      <c r="AY229" s="17" t="s">
        <v>282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288</v>
      </c>
      <c r="BM229" s="149" t="s">
        <v>8960</v>
      </c>
    </row>
    <row r="230" spans="2:65" s="15" customFormat="1" x14ac:dyDescent="0.2">
      <c r="B230" s="173"/>
      <c r="D230" s="152" t="s">
        <v>290</v>
      </c>
      <c r="E230" s="174" t="s">
        <v>1</v>
      </c>
      <c r="F230" s="175" t="s">
        <v>8961</v>
      </c>
      <c r="H230" s="174" t="s">
        <v>1</v>
      </c>
      <c r="I230" s="176"/>
      <c r="L230" s="173"/>
      <c r="M230" s="177"/>
      <c r="T230" s="178"/>
      <c r="AT230" s="174" t="s">
        <v>290</v>
      </c>
      <c r="AU230" s="174" t="s">
        <v>85</v>
      </c>
      <c r="AV230" s="15" t="s">
        <v>83</v>
      </c>
      <c r="AW230" s="15" t="s">
        <v>32</v>
      </c>
      <c r="AX230" s="15" t="s">
        <v>76</v>
      </c>
      <c r="AY230" s="174" t="s">
        <v>282</v>
      </c>
    </row>
    <row r="231" spans="2:65" s="15" customFormat="1" x14ac:dyDescent="0.2">
      <c r="B231" s="173"/>
      <c r="D231" s="152" t="s">
        <v>290</v>
      </c>
      <c r="E231" s="174" t="s">
        <v>1</v>
      </c>
      <c r="F231" s="175" t="s">
        <v>8962</v>
      </c>
      <c r="H231" s="174" t="s">
        <v>1</v>
      </c>
      <c r="I231" s="176"/>
      <c r="L231" s="173"/>
      <c r="M231" s="177"/>
      <c r="T231" s="178"/>
      <c r="AT231" s="174" t="s">
        <v>290</v>
      </c>
      <c r="AU231" s="174" t="s">
        <v>85</v>
      </c>
      <c r="AV231" s="15" t="s">
        <v>83</v>
      </c>
      <c r="AW231" s="15" t="s">
        <v>32</v>
      </c>
      <c r="AX231" s="15" t="s">
        <v>76</v>
      </c>
      <c r="AY231" s="174" t="s">
        <v>282</v>
      </c>
    </row>
    <row r="232" spans="2:65" s="12" customFormat="1" x14ac:dyDescent="0.2">
      <c r="B232" s="151"/>
      <c r="D232" s="152" t="s">
        <v>290</v>
      </c>
      <c r="E232" s="153" t="s">
        <v>1</v>
      </c>
      <c r="F232" s="154" t="s">
        <v>8963</v>
      </c>
      <c r="H232" s="155">
        <v>20.100000000000001</v>
      </c>
      <c r="I232" s="156"/>
      <c r="L232" s="151"/>
      <c r="M232" s="157"/>
      <c r="T232" s="158"/>
      <c r="AT232" s="153" t="s">
        <v>290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282</v>
      </c>
    </row>
    <row r="233" spans="2:65" s="15" customFormat="1" x14ac:dyDescent="0.2">
      <c r="B233" s="173"/>
      <c r="D233" s="152" t="s">
        <v>290</v>
      </c>
      <c r="E233" s="174" t="s">
        <v>1</v>
      </c>
      <c r="F233" s="175" t="s">
        <v>7935</v>
      </c>
      <c r="H233" s="174" t="s">
        <v>1</v>
      </c>
      <c r="I233" s="176"/>
      <c r="L233" s="173"/>
      <c r="M233" s="177"/>
      <c r="T233" s="178"/>
      <c r="AT233" s="174" t="s">
        <v>290</v>
      </c>
      <c r="AU233" s="174" t="s">
        <v>85</v>
      </c>
      <c r="AV233" s="15" t="s">
        <v>83</v>
      </c>
      <c r="AW233" s="15" t="s">
        <v>32</v>
      </c>
      <c r="AX233" s="15" t="s">
        <v>76</v>
      </c>
      <c r="AY233" s="174" t="s">
        <v>282</v>
      </c>
    </row>
    <row r="234" spans="2:65" s="12" customFormat="1" x14ac:dyDescent="0.2">
      <c r="B234" s="151"/>
      <c r="D234" s="152" t="s">
        <v>290</v>
      </c>
      <c r="E234" s="153" t="s">
        <v>1</v>
      </c>
      <c r="F234" s="154" t="s">
        <v>8964</v>
      </c>
      <c r="H234" s="155">
        <v>3.7</v>
      </c>
      <c r="I234" s="156"/>
      <c r="L234" s="151"/>
      <c r="M234" s="157"/>
      <c r="T234" s="158"/>
      <c r="AT234" s="153" t="s">
        <v>290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282</v>
      </c>
    </row>
    <row r="235" spans="2:65" s="15" customFormat="1" x14ac:dyDescent="0.2">
      <c r="B235" s="173"/>
      <c r="D235" s="152" t="s">
        <v>290</v>
      </c>
      <c r="E235" s="174" t="s">
        <v>1</v>
      </c>
      <c r="F235" s="175" t="s">
        <v>8965</v>
      </c>
      <c r="H235" s="174" t="s">
        <v>1</v>
      </c>
      <c r="I235" s="176"/>
      <c r="L235" s="173"/>
      <c r="M235" s="177"/>
      <c r="T235" s="178"/>
      <c r="AT235" s="174" t="s">
        <v>290</v>
      </c>
      <c r="AU235" s="174" t="s">
        <v>85</v>
      </c>
      <c r="AV235" s="15" t="s">
        <v>83</v>
      </c>
      <c r="AW235" s="15" t="s">
        <v>32</v>
      </c>
      <c r="AX235" s="15" t="s">
        <v>76</v>
      </c>
      <c r="AY235" s="174" t="s">
        <v>282</v>
      </c>
    </row>
    <row r="236" spans="2:65" s="12" customFormat="1" x14ac:dyDescent="0.2">
      <c r="B236" s="151"/>
      <c r="D236" s="152" t="s">
        <v>290</v>
      </c>
      <c r="E236" s="153" t="s">
        <v>1</v>
      </c>
      <c r="F236" s="154" t="s">
        <v>8966</v>
      </c>
      <c r="H236" s="155">
        <v>1.2</v>
      </c>
      <c r="I236" s="156"/>
      <c r="L236" s="151"/>
      <c r="M236" s="157"/>
      <c r="T236" s="158"/>
      <c r="AT236" s="153" t="s">
        <v>290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282</v>
      </c>
    </row>
    <row r="237" spans="2:65" s="1" customFormat="1" ht="16.5" customHeight="1" x14ac:dyDescent="0.2">
      <c r="B237" s="32"/>
      <c r="C237" s="137" t="s">
        <v>416</v>
      </c>
      <c r="D237" s="137" t="s">
        <v>284</v>
      </c>
      <c r="E237" s="138" t="s">
        <v>8967</v>
      </c>
      <c r="F237" s="139" t="s">
        <v>8968</v>
      </c>
      <c r="G237" s="140" t="s">
        <v>613</v>
      </c>
      <c r="H237" s="141">
        <v>1</v>
      </c>
      <c r="I237" s="142"/>
      <c r="J237" s="143">
        <f>ROUND(I237*H237,2)</f>
        <v>0</v>
      </c>
      <c r="K237" s="144"/>
      <c r="L237" s="32"/>
      <c r="M237" s="145" t="s">
        <v>1</v>
      </c>
      <c r="N237" s="146" t="s">
        <v>41</v>
      </c>
      <c r="P237" s="147">
        <f>O237*H237</f>
        <v>0</v>
      </c>
      <c r="Q237" s="147">
        <v>0.42</v>
      </c>
      <c r="R237" s="147">
        <f>Q237*H237</f>
        <v>0.42</v>
      </c>
      <c r="S237" s="147">
        <v>0</v>
      </c>
      <c r="T237" s="148">
        <f>S237*H237</f>
        <v>0</v>
      </c>
      <c r="AR237" s="149" t="s">
        <v>288</v>
      </c>
      <c r="AT237" s="149" t="s">
        <v>284</v>
      </c>
      <c r="AU237" s="149" t="s">
        <v>85</v>
      </c>
      <c r="AY237" s="17" t="s">
        <v>282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288</v>
      </c>
      <c r="BM237" s="149" t="s">
        <v>8969</v>
      </c>
    </row>
    <row r="238" spans="2:65" s="15" customFormat="1" x14ac:dyDescent="0.2">
      <c r="B238" s="173"/>
      <c r="D238" s="152" t="s">
        <v>290</v>
      </c>
      <c r="E238" s="174" t="s">
        <v>1</v>
      </c>
      <c r="F238" s="175" t="s">
        <v>7917</v>
      </c>
      <c r="H238" s="174" t="s">
        <v>1</v>
      </c>
      <c r="I238" s="176"/>
      <c r="L238" s="173"/>
      <c r="M238" s="177"/>
      <c r="T238" s="178"/>
      <c r="AT238" s="174" t="s">
        <v>290</v>
      </c>
      <c r="AU238" s="174" t="s">
        <v>85</v>
      </c>
      <c r="AV238" s="15" t="s">
        <v>83</v>
      </c>
      <c r="AW238" s="15" t="s">
        <v>32</v>
      </c>
      <c r="AX238" s="15" t="s">
        <v>76</v>
      </c>
      <c r="AY238" s="174" t="s">
        <v>282</v>
      </c>
    </row>
    <row r="239" spans="2:65" s="12" customFormat="1" x14ac:dyDescent="0.2">
      <c r="B239" s="151"/>
      <c r="D239" s="152" t="s">
        <v>290</v>
      </c>
      <c r="E239" s="153" t="s">
        <v>1</v>
      </c>
      <c r="F239" s="154" t="s">
        <v>83</v>
      </c>
      <c r="H239" s="155">
        <v>1</v>
      </c>
      <c r="I239" s="156"/>
      <c r="L239" s="151"/>
      <c r="M239" s="157"/>
      <c r="T239" s="158"/>
      <c r="AT239" s="153" t="s">
        <v>290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282</v>
      </c>
    </row>
    <row r="240" spans="2:65" s="1" customFormat="1" ht="16.5" customHeight="1" x14ac:dyDescent="0.2">
      <c r="B240" s="32"/>
      <c r="C240" s="137" t="s">
        <v>208</v>
      </c>
      <c r="D240" s="137" t="s">
        <v>284</v>
      </c>
      <c r="E240" s="138" t="s">
        <v>8970</v>
      </c>
      <c r="F240" s="139" t="s">
        <v>8971</v>
      </c>
      <c r="G240" s="140" t="s">
        <v>613</v>
      </c>
      <c r="H240" s="141">
        <v>3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0.32</v>
      </c>
      <c r="R240" s="147">
        <f>Q240*H240</f>
        <v>0.96</v>
      </c>
      <c r="S240" s="147">
        <v>0</v>
      </c>
      <c r="T240" s="148">
        <f>S240*H240</f>
        <v>0</v>
      </c>
      <c r="AR240" s="149" t="s">
        <v>288</v>
      </c>
      <c r="AT240" s="149" t="s">
        <v>284</v>
      </c>
      <c r="AU240" s="149" t="s">
        <v>85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288</v>
      </c>
      <c r="BM240" s="149" t="s">
        <v>8972</v>
      </c>
    </row>
    <row r="241" spans="2:65" s="15" customFormat="1" x14ac:dyDescent="0.2">
      <c r="B241" s="173"/>
      <c r="D241" s="152" t="s">
        <v>290</v>
      </c>
      <c r="E241" s="174" t="s">
        <v>1</v>
      </c>
      <c r="F241" s="175" t="s">
        <v>7917</v>
      </c>
      <c r="H241" s="174" t="s">
        <v>1</v>
      </c>
      <c r="I241" s="176"/>
      <c r="L241" s="173"/>
      <c r="M241" s="177"/>
      <c r="T241" s="178"/>
      <c r="AT241" s="174" t="s">
        <v>290</v>
      </c>
      <c r="AU241" s="174" t="s">
        <v>85</v>
      </c>
      <c r="AV241" s="15" t="s">
        <v>83</v>
      </c>
      <c r="AW241" s="15" t="s">
        <v>32</v>
      </c>
      <c r="AX241" s="15" t="s">
        <v>76</v>
      </c>
      <c r="AY241" s="174" t="s">
        <v>282</v>
      </c>
    </row>
    <row r="242" spans="2:65" s="12" customFormat="1" x14ac:dyDescent="0.2">
      <c r="B242" s="151"/>
      <c r="D242" s="152" t="s">
        <v>290</v>
      </c>
      <c r="E242" s="153" t="s">
        <v>1</v>
      </c>
      <c r="F242" s="154" t="s">
        <v>83</v>
      </c>
      <c r="H242" s="155">
        <v>1</v>
      </c>
      <c r="I242" s="156"/>
      <c r="L242" s="151"/>
      <c r="M242" s="157"/>
      <c r="T242" s="158"/>
      <c r="AT242" s="153" t="s">
        <v>290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282</v>
      </c>
    </row>
    <row r="243" spans="2:65" s="15" customFormat="1" x14ac:dyDescent="0.2">
      <c r="B243" s="173"/>
      <c r="D243" s="152" t="s">
        <v>290</v>
      </c>
      <c r="E243" s="174" t="s">
        <v>1</v>
      </c>
      <c r="F243" s="175" t="s">
        <v>7915</v>
      </c>
      <c r="H243" s="174" t="s">
        <v>1</v>
      </c>
      <c r="I243" s="176"/>
      <c r="L243" s="173"/>
      <c r="M243" s="177"/>
      <c r="T243" s="178"/>
      <c r="AT243" s="174" t="s">
        <v>290</v>
      </c>
      <c r="AU243" s="174" t="s">
        <v>85</v>
      </c>
      <c r="AV243" s="15" t="s">
        <v>83</v>
      </c>
      <c r="AW243" s="15" t="s">
        <v>32</v>
      </c>
      <c r="AX243" s="15" t="s">
        <v>76</v>
      </c>
      <c r="AY243" s="174" t="s">
        <v>282</v>
      </c>
    </row>
    <row r="244" spans="2:65" s="12" customFormat="1" x14ac:dyDescent="0.2">
      <c r="B244" s="151"/>
      <c r="D244" s="152" t="s">
        <v>290</v>
      </c>
      <c r="E244" s="153" t="s">
        <v>1</v>
      </c>
      <c r="F244" s="154" t="s">
        <v>85</v>
      </c>
      <c r="H244" s="155">
        <v>2</v>
      </c>
      <c r="I244" s="156"/>
      <c r="L244" s="151"/>
      <c r="M244" s="157"/>
      <c r="T244" s="158"/>
      <c r="AT244" s="153" t="s">
        <v>290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282</v>
      </c>
    </row>
    <row r="245" spans="2:65" s="1" customFormat="1" ht="21.75" customHeight="1" x14ac:dyDescent="0.2">
      <c r="B245" s="32"/>
      <c r="C245" s="137" t="s">
        <v>7</v>
      </c>
      <c r="D245" s="137" t="s">
        <v>284</v>
      </c>
      <c r="E245" s="138" t="s">
        <v>8973</v>
      </c>
      <c r="F245" s="139" t="s">
        <v>8974</v>
      </c>
      <c r="G245" s="140" t="s">
        <v>613</v>
      </c>
      <c r="H245" s="141">
        <v>1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41</v>
      </c>
      <c r="P245" s="147">
        <f>O245*H245</f>
        <v>0</v>
      </c>
      <c r="Q245" s="147">
        <v>0.5</v>
      </c>
      <c r="R245" s="147">
        <f>Q245*H245</f>
        <v>0.5</v>
      </c>
      <c r="S245" s="147">
        <v>0</v>
      </c>
      <c r="T245" s="148">
        <f>S245*H245</f>
        <v>0</v>
      </c>
      <c r="AR245" s="149" t="s">
        <v>288</v>
      </c>
      <c r="AT245" s="149" t="s">
        <v>284</v>
      </c>
      <c r="AU245" s="149" t="s">
        <v>85</v>
      </c>
      <c r="AY245" s="17" t="s">
        <v>282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288</v>
      </c>
      <c r="BM245" s="149" t="s">
        <v>8975</v>
      </c>
    </row>
    <row r="246" spans="2:65" s="15" customFormat="1" x14ac:dyDescent="0.2">
      <c r="B246" s="173"/>
      <c r="D246" s="152" t="s">
        <v>290</v>
      </c>
      <c r="E246" s="174" t="s">
        <v>1</v>
      </c>
      <c r="F246" s="175" t="s">
        <v>7919</v>
      </c>
      <c r="H246" s="174" t="s">
        <v>1</v>
      </c>
      <c r="I246" s="176"/>
      <c r="L246" s="173"/>
      <c r="M246" s="177"/>
      <c r="T246" s="178"/>
      <c r="AT246" s="174" t="s">
        <v>290</v>
      </c>
      <c r="AU246" s="174" t="s">
        <v>85</v>
      </c>
      <c r="AV246" s="15" t="s">
        <v>83</v>
      </c>
      <c r="AW246" s="15" t="s">
        <v>32</v>
      </c>
      <c r="AX246" s="15" t="s">
        <v>76</v>
      </c>
      <c r="AY246" s="174" t="s">
        <v>282</v>
      </c>
    </row>
    <row r="247" spans="2:65" s="12" customFormat="1" x14ac:dyDescent="0.2">
      <c r="B247" s="151"/>
      <c r="D247" s="152" t="s">
        <v>290</v>
      </c>
      <c r="E247" s="153" t="s">
        <v>1</v>
      </c>
      <c r="F247" s="154" t="s">
        <v>83</v>
      </c>
      <c r="H247" s="155">
        <v>1</v>
      </c>
      <c r="I247" s="156"/>
      <c r="L247" s="151"/>
      <c r="M247" s="157"/>
      <c r="T247" s="158"/>
      <c r="AT247" s="153" t="s">
        <v>290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282</v>
      </c>
    </row>
    <row r="248" spans="2:65" s="1" customFormat="1" ht="24.2" customHeight="1" x14ac:dyDescent="0.2">
      <c r="B248" s="32"/>
      <c r="C248" s="137" t="s">
        <v>222</v>
      </c>
      <c r="D248" s="137" t="s">
        <v>284</v>
      </c>
      <c r="E248" s="138" t="s">
        <v>8976</v>
      </c>
      <c r="F248" s="139" t="s">
        <v>8977</v>
      </c>
      <c r="G248" s="140" t="s">
        <v>613</v>
      </c>
      <c r="H248" s="141">
        <v>2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41</v>
      </c>
      <c r="P248" s="147">
        <f>O248*H248</f>
        <v>0</v>
      </c>
      <c r="Q248" s="147">
        <v>0.9</v>
      </c>
      <c r="R248" s="147">
        <f>Q248*H248</f>
        <v>1.8</v>
      </c>
      <c r="S248" s="147">
        <v>0</v>
      </c>
      <c r="T248" s="148">
        <f>S248*H248</f>
        <v>0</v>
      </c>
      <c r="AR248" s="149" t="s">
        <v>288</v>
      </c>
      <c r="AT248" s="149" t="s">
        <v>284</v>
      </c>
      <c r="AU248" s="149" t="s">
        <v>85</v>
      </c>
      <c r="AY248" s="17" t="s">
        <v>282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288</v>
      </c>
      <c r="BM248" s="149" t="s">
        <v>8978</v>
      </c>
    </row>
    <row r="249" spans="2:65" s="15" customFormat="1" x14ac:dyDescent="0.2">
      <c r="B249" s="173"/>
      <c r="D249" s="152" t="s">
        <v>290</v>
      </c>
      <c r="E249" s="174" t="s">
        <v>1</v>
      </c>
      <c r="F249" s="175" t="s">
        <v>8979</v>
      </c>
      <c r="H249" s="174" t="s">
        <v>1</v>
      </c>
      <c r="I249" s="176"/>
      <c r="L249" s="173"/>
      <c r="M249" s="177"/>
      <c r="T249" s="178"/>
      <c r="AT249" s="174" t="s">
        <v>290</v>
      </c>
      <c r="AU249" s="174" t="s">
        <v>85</v>
      </c>
      <c r="AV249" s="15" t="s">
        <v>83</v>
      </c>
      <c r="AW249" s="15" t="s">
        <v>32</v>
      </c>
      <c r="AX249" s="15" t="s">
        <v>76</v>
      </c>
      <c r="AY249" s="174" t="s">
        <v>282</v>
      </c>
    </row>
    <row r="250" spans="2:65" s="12" customFormat="1" x14ac:dyDescent="0.2">
      <c r="B250" s="151"/>
      <c r="D250" s="152" t="s">
        <v>290</v>
      </c>
      <c r="E250" s="153" t="s">
        <v>1</v>
      </c>
      <c r="F250" s="154" t="s">
        <v>85</v>
      </c>
      <c r="H250" s="155">
        <v>2</v>
      </c>
      <c r="I250" s="156"/>
      <c r="L250" s="151"/>
      <c r="M250" s="157"/>
      <c r="T250" s="158"/>
      <c r="AT250" s="153" t="s">
        <v>290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282</v>
      </c>
    </row>
    <row r="251" spans="2:65" s="1" customFormat="1" ht="16.5" customHeight="1" x14ac:dyDescent="0.2">
      <c r="B251" s="32"/>
      <c r="C251" s="137" t="s">
        <v>447</v>
      </c>
      <c r="D251" s="137" t="s">
        <v>284</v>
      </c>
      <c r="E251" s="138" t="s">
        <v>8980</v>
      </c>
      <c r="F251" s="139" t="s">
        <v>8981</v>
      </c>
      <c r="G251" s="140" t="s">
        <v>613</v>
      </c>
      <c r="H251" s="141">
        <v>1</v>
      </c>
      <c r="I251" s="142"/>
      <c r="J251" s="143">
        <f>ROUND(I251*H251,2)</f>
        <v>0</v>
      </c>
      <c r="K251" s="144"/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0.5</v>
      </c>
      <c r="T251" s="148">
        <f>S251*H251</f>
        <v>0.5</v>
      </c>
      <c r="AR251" s="149" t="s">
        <v>3008</v>
      </c>
      <c r="AT251" s="149" t="s">
        <v>284</v>
      </c>
      <c r="AU251" s="149" t="s">
        <v>85</v>
      </c>
      <c r="AY251" s="17" t="s">
        <v>282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3008</v>
      </c>
      <c r="BM251" s="149" t="s">
        <v>8982</v>
      </c>
    </row>
    <row r="252" spans="2:65" s="15" customFormat="1" x14ac:dyDescent="0.2">
      <c r="B252" s="173"/>
      <c r="D252" s="152" t="s">
        <v>290</v>
      </c>
      <c r="E252" s="174" t="s">
        <v>1</v>
      </c>
      <c r="F252" s="175" t="s">
        <v>7921</v>
      </c>
      <c r="H252" s="174" t="s">
        <v>1</v>
      </c>
      <c r="I252" s="176"/>
      <c r="L252" s="173"/>
      <c r="M252" s="177"/>
      <c r="T252" s="178"/>
      <c r="AT252" s="174" t="s">
        <v>290</v>
      </c>
      <c r="AU252" s="174" t="s">
        <v>85</v>
      </c>
      <c r="AV252" s="15" t="s">
        <v>83</v>
      </c>
      <c r="AW252" s="15" t="s">
        <v>32</v>
      </c>
      <c r="AX252" s="15" t="s">
        <v>76</v>
      </c>
      <c r="AY252" s="174" t="s">
        <v>282</v>
      </c>
    </row>
    <row r="253" spans="2:65" s="12" customFormat="1" x14ac:dyDescent="0.2">
      <c r="B253" s="151"/>
      <c r="D253" s="152" t="s">
        <v>290</v>
      </c>
      <c r="E253" s="153" t="s">
        <v>1</v>
      </c>
      <c r="F253" s="154" t="s">
        <v>83</v>
      </c>
      <c r="H253" s="155">
        <v>1</v>
      </c>
      <c r="I253" s="156"/>
      <c r="L253" s="151"/>
      <c r="M253" s="157"/>
      <c r="T253" s="158"/>
      <c r="AT253" s="153" t="s">
        <v>290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282</v>
      </c>
    </row>
    <row r="254" spans="2:65" s="1" customFormat="1" ht="24.2" customHeight="1" x14ac:dyDescent="0.2">
      <c r="B254" s="32"/>
      <c r="C254" s="137" t="s">
        <v>453</v>
      </c>
      <c r="D254" s="137" t="s">
        <v>284</v>
      </c>
      <c r="E254" s="138" t="s">
        <v>8983</v>
      </c>
      <c r="F254" s="139" t="s">
        <v>8984</v>
      </c>
      <c r="G254" s="140" t="s">
        <v>613</v>
      </c>
      <c r="H254" s="141">
        <v>6</v>
      </c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7.4999999999999997E-2</v>
      </c>
      <c r="T254" s="148">
        <f>S254*H254</f>
        <v>0.44999999999999996</v>
      </c>
      <c r="AR254" s="149" t="s">
        <v>288</v>
      </c>
      <c r="AT254" s="149" t="s">
        <v>284</v>
      </c>
      <c r="AU254" s="149" t="s">
        <v>85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288</v>
      </c>
      <c r="BM254" s="149" t="s">
        <v>8985</v>
      </c>
    </row>
    <row r="255" spans="2:65" s="15" customFormat="1" x14ac:dyDescent="0.2">
      <c r="B255" s="173"/>
      <c r="D255" s="152" t="s">
        <v>290</v>
      </c>
      <c r="E255" s="174" t="s">
        <v>1</v>
      </c>
      <c r="F255" s="175" t="s">
        <v>8986</v>
      </c>
      <c r="H255" s="174" t="s">
        <v>1</v>
      </c>
      <c r="I255" s="176"/>
      <c r="L255" s="173"/>
      <c r="M255" s="177"/>
      <c r="T255" s="178"/>
      <c r="AT255" s="174" t="s">
        <v>290</v>
      </c>
      <c r="AU255" s="174" t="s">
        <v>85</v>
      </c>
      <c r="AV255" s="15" t="s">
        <v>83</v>
      </c>
      <c r="AW255" s="15" t="s">
        <v>32</v>
      </c>
      <c r="AX255" s="15" t="s">
        <v>76</v>
      </c>
      <c r="AY255" s="174" t="s">
        <v>282</v>
      </c>
    </row>
    <row r="256" spans="2:65" s="12" customFormat="1" x14ac:dyDescent="0.2">
      <c r="B256" s="151"/>
      <c r="D256" s="152" t="s">
        <v>290</v>
      </c>
      <c r="E256" s="153" t="s">
        <v>1</v>
      </c>
      <c r="F256" s="154" t="s">
        <v>288</v>
      </c>
      <c r="H256" s="155">
        <v>4</v>
      </c>
      <c r="I256" s="156"/>
      <c r="L256" s="151"/>
      <c r="M256" s="157"/>
      <c r="T256" s="158"/>
      <c r="AT256" s="153" t="s">
        <v>290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282</v>
      </c>
    </row>
    <row r="257" spans="2:65" s="15" customFormat="1" x14ac:dyDescent="0.2">
      <c r="B257" s="173"/>
      <c r="D257" s="152" t="s">
        <v>290</v>
      </c>
      <c r="E257" s="174" t="s">
        <v>1</v>
      </c>
      <c r="F257" s="175" t="s">
        <v>8987</v>
      </c>
      <c r="H257" s="174" t="s">
        <v>1</v>
      </c>
      <c r="I257" s="176"/>
      <c r="L257" s="173"/>
      <c r="M257" s="177"/>
      <c r="T257" s="178"/>
      <c r="AT257" s="174" t="s">
        <v>290</v>
      </c>
      <c r="AU257" s="174" t="s">
        <v>85</v>
      </c>
      <c r="AV257" s="15" t="s">
        <v>83</v>
      </c>
      <c r="AW257" s="15" t="s">
        <v>32</v>
      </c>
      <c r="AX257" s="15" t="s">
        <v>76</v>
      </c>
      <c r="AY257" s="174" t="s">
        <v>282</v>
      </c>
    </row>
    <row r="258" spans="2:65" s="12" customFormat="1" x14ac:dyDescent="0.2">
      <c r="B258" s="151"/>
      <c r="D258" s="152" t="s">
        <v>290</v>
      </c>
      <c r="E258" s="153" t="s">
        <v>1</v>
      </c>
      <c r="F258" s="154" t="s">
        <v>85</v>
      </c>
      <c r="H258" s="155">
        <v>2</v>
      </c>
      <c r="I258" s="156"/>
      <c r="L258" s="151"/>
      <c r="M258" s="157"/>
      <c r="T258" s="158"/>
      <c r="AT258" s="153" t="s">
        <v>290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282</v>
      </c>
    </row>
    <row r="259" spans="2:65" s="1" customFormat="1" ht="21.75" customHeight="1" x14ac:dyDescent="0.2">
      <c r="B259" s="32"/>
      <c r="C259" s="137" t="s">
        <v>459</v>
      </c>
      <c r="D259" s="137" t="s">
        <v>284</v>
      </c>
      <c r="E259" s="138" t="s">
        <v>8988</v>
      </c>
      <c r="F259" s="139" t="s">
        <v>8989</v>
      </c>
      <c r="G259" s="140" t="s">
        <v>613</v>
      </c>
      <c r="H259" s="141">
        <v>1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0.125</v>
      </c>
      <c r="T259" s="148">
        <f>S259*H259</f>
        <v>0.125</v>
      </c>
      <c r="AR259" s="149" t="s">
        <v>288</v>
      </c>
      <c r="AT259" s="149" t="s">
        <v>284</v>
      </c>
      <c r="AU259" s="149" t="s">
        <v>85</v>
      </c>
      <c r="AY259" s="17" t="s">
        <v>282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288</v>
      </c>
      <c r="BM259" s="149" t="s">
        <v>8990</v>
      </c>
    </row>
    <row r="260" spans="2:65" s="15" customFormat="1" x14ac:dyDescent="0.2">
      <c r="B260" s="173"/>
      <c r="D260" s="152" t="s">
        <v>290</v>
      </c>
      <c r="E260" s="174" t="s">
        <v>1</v>
      </c>
      <c r="F260" s="175" t="s">
        <v>8991</v>
      </c>
      <c r="H260" s="174" t="s">
        <v>1</v>
      </c>
      <c r="I260" s="176"/>
      <c r="L260" s="173"/>
      <c r="M260" s="177"/>
      <c r="T260" s="178"/>
      <c r="AT260" s="174" t="s">
        <v>290</v>
      </c>
      <c r="AU260" s="174" t="s">
        <v>85</v>
      </c>
      <c r="AV260" s="15" t="s">
        <v>83</v>
      </c>
      <c r="AW260" s="15" t="s">
        <v>32</v>
      </c>
      <c r="AX260" s="15" t="s">
        <v>76</v>
      </c>
      <c r="AY260" s="174" t="s">
        <v>282</v>
      </c>
    </row>
    <row r="261" spans="2:65" s="12" customFormat="1" x14ac:dyDescent="0.2">
      <c r="B261" s="151"/>
      <c r="D261" s="152" t="s">
        <v>290</v>
      </c>
      <c r="E261" s="153" t="s">
        <v>1</v>
      </c>
      <c r="F261" s="154" t="s">
        <v>83</v>
      </c>
      <c r="H261" s="155">
        <v>1</v>
      </c>
      <c r="I261" s="156"/>
      <c r="L261" s="151"/>
      <c r="M261" s="157"/>
      <c r="T261" s="158"/>
      <c r="AT261" s="153" t="s">
        <v>290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282</v>
      </c>
    </row>
    <row r="262" spans="2:65" s="1" customFormat="1" ht="24.2" customHeight="1" x14ac:dyDescent="0.2">
      <c r="B262" s="32"/>
      <c r="C262" s="137" t="s">
        <v>463</v>
      </c>
      <c r="D262" s="137" t="s">
        <v>284</v>
      </c>
      <c r="E262" s="138" t="s">
        <v>8992</v>
      </c>
      <c r="F262" s="139" t="s">
        <v>8993</v>
      </c>
      <c r="G262" s="140" t="s">
        <v>471</v>
      </c>
      <c r="H262" s="141">
        <v>55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5.5E-2</v>
      </c>
      <c r="T262" s="148">
        <f>S262*H262</f>
        <v>3.0249999999999999</v>
      </c>
      <c r="AR262" s="149" t="s">
        <v>288</v>
      </c>
      <c r="AT262" s="149" t="s">
        <v>284</v>
      </c>
      <c r="AU262" s="149" t="s">
        <v>85</v>
      </c>
      <c r="AY262" s="17" t="s">
        <v>282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288</v>
      </c>
      <c r="BM262" s="149" t="s">
        <v>8994</v>
      </c>
    </row>
    <row r="263" spans="2:65" s="15" customFormat="1" x14ac:dyDescent="0.2">
      <c r="B263" s="173"/>
      <c r="D263" s="152" t="s">
        <v>290</v>
      </c>
      <c r="E263" s="174" t="s">
        <v>1</v>
      </c>
      <c r="F263" s="175" t="s">
        <v>8995</v>
      </c>
      <c r="H263" s="174" t="s">
        <v>1</v>
      </c>
      <c r="I263" s="176"/>
      <c r="L263" s="173"/>
      <c r="M263" s="177"/>
      <c r="T263" s="178"/>
      <c r="AT263" s="174" t="s">
        <v>290</v>
      </c>
      <c r="AU263" s="174" t="s">
        <v>85</v>
      </c>
      <c r="AV263" s="15" t="s">
        <v>83</v>
      </c>
      <c r="AW263" s="15" t="s">
        <v>32</v>
      </c>
      <c r="AX263" s="15" t="s">
        <v>76</v>
      </c>
      <c r="AY263" s="174" t="s">
        <v>282</v>
      </c>
    </row>
    <row r="264" spans="2:65" s="12" customFormat="1" x14ac:dyDescent="0.2">
      <c r="B264" s="151"/>
      <c r="D264" s="152" t="s">
        <v>290</v>
      </c>
      <c r="E264" s="153" t="s">
        <v>1</v>
      </c>
      <c r="F264" s="154" t="s">
        <v>8996</v>
      </c>
      <c r="H264" s="155">
        <v>50</v>
      </c>
      <c r="I264" s="156"/>
      <c r="L264" s="151"/>
      <c r="M264" s="157"/>
      <c r="T264" s="158"/>
      <c r="AT264" s="153" t="s">
        <v>290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282</v>
      </c>
    </row>
    <row r="265" spans="2:65" s="15" customFormat="1" x14ac:dyDescent="0.2">
      <c r="B265" s="173"/>
      <c r="D265" s="152" t="s">
        <v>290</v>
      </c>
      <c r="E265" s="174" t="s">
        <v>1</v>
      </c>
      <c r="F265" s="175" t="s">
        <v>8997</v>
      </c>
      <c r="H265" s="174" t="s">
        <v>1</v>
      </c>
      <c r="I265" s="176"/>
      <c r="L265" s="173"/>
      <c r="M265" s="177"/>
      <c r="T265" s="178"/>
      <c r="AT265" s="174" t="s">
        <v>290</v>
      </c>
      <c r="AU265" s="174" t="s">
        <v>85</v>
      </c>
      <c r="AV265" s="15" t="s">
        <v>83</v>
      </c>
      <c r="AW265" s="15" t="s">
        <v>32</v>
      </c>
      <c r="AX265" s="15" t="s">
        <v>76</v>
      </c>
      <c r="AY265" s="174" t="s">
        <v>282</v>
      </c>
    </row>
    <row r="266" spans="2:65" s="12" customFormat="1" x14ac:dyDescent="0.2">
      <c r="B266" s="151"/>
      <c r="D266" s="152" t="s">
        <v>290</v>
      </c>
      <c r="E266" s="153" t="s">
        <v>1</v>
      </c>
      <c r="F266" s="154" t="s">
        <v>8998</v>
      </c>
      <c r="H266" s="155">
        <v>5</v>
      </c>
      <c r="I266" s="156"/>
      <c r="L266" s="151"/>
      <c r="M266" s="157"/>
      <c r="T266" s="158"/>
      <c r="AT266" s="153" t="s">
        <v>290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282</v>
      </c>
    </row>
    <row r="267" spans="2:65" s="1" customFormat="1" ht="16.5" customHeight="1" x14ac:dyDescent="0.2">
      <c r="B267" s="32"/>
      <c r="C267" s="137" t="s">
        <v>468</v>
      </c>
      <c r="D267" s="137" t="s">
        <v>284</v>
      </c>
      <c r="E267" s="138" t="s">
        <v>8999</v>
      </c>
      <c r="F267" s="139" t="s">
        <v>9000</v>
      </c>
      <c r="G267" s="140" t="s">
        <v>295</v>
      </c>
      <c r="H267" s="141">
        <v>0.97299999999999998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1.95</v>
      </c>
      <c r="T267" s="148">
        <f>S267*H267</f>
        <v>1.8973499999999999</v>
      </c>
      <c r="AR267" s="149" t="s">
        <v>288</v>
      </c>
      <c r="AT267" s="149" t="s">
        <v>284</v>
      </c>
      <c r="AU267" s="149" t="s">
        <v>85</v>
      </c>
      <c r="AY267" s="17" t="s">
        <v>282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288</v>
      </c>
      <c r="BM267" s="149" t="s">
        <v>9001</v>
      </c>
    </row>
    <row r="268" spans="2:65" s="15" customFormat="1" ht="22.5" x14ac:dyDescent="0.2">
      <c r="B268" s="173"/>
      <c r="D268" s="152" t="s">
        <v>290</v>
      </c>
      <c r="E268" s="174" t="s">
        <v>1</v>
      </c>
      <c r="F268" s="175" t="s">
        <v>9002</v>
      </c>
      <c r="H268" s="174" t="s">
        <v>1</v>
      </c>
      <c r="I268" s="176"/>
      <c r="L268" s="173"/>
      <c r="M268" s="177"/>
      <c r="T268" s="178"/>
      <c r="AT268" s="174" t="s">
        <v>290</v>
      </c>
      <c r="AU268" s="174" t="s">
        <v>85</v>
      </c>
      <c r="AV268" s="15" t="s">
        <v>83</v>
      </c>
      <c r="AW268" s="15" t="s">
        <v>32</v>
      </c>
      <c r="AX268" s="15" t="s">
        <v>76</v>
      </c>
      <c r="AY268" s="174" t="s">
        <v>282</v>
      </c>
    </row>
    <row r="269" spans="2:65" s="12" customFormat="1" x14ac:dyDescent="0.2">
      <c r="B269" s="151"/>
      <c r="D269" s="152" t="s">
        <v>290</v>
      </c>
      <c r="E269" s="153" t="s">
        <v>1</v>
      </c>
      <c r="F269" s="154" t="s">
        <v>9003</v>
      </c>
      <c r="H269" s="155">
        <v>0.65300000000000002</v>
      </c>
      <c r="I269" s="156"/>
      <c r="L269" s="151"/>
      <c r="M269" s="157"/>
      <c r="T269" s="158"/>
      <c r="AT269" s="153" t="s">
        <v>290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282</v>
      </c>
    </row>
    <row r="270" spans="2:65" s="15" customFormat="1" x14ac:dyDescent="0.2">
      <c r="B270" s="173"/>
      <c r="D270" s="152" t="s">
        <v>290</v>
      </c>
      <c r="E270" s="174" t="s">
        <v>1</v>
      </c>
      <c r="F270" s="175" t="s">
        <v>9004</v>
      </c>
      <c r="H270" s="174" t="s">
        <v>1</v>
      </c>
      <c r="I270" s="176"/>
      <c r="L270" s="173"/>
      <c r="M270" s="177"/>
      <c r="T270" s="178"/>
      <c r="AT270" s="174" t="s">
        <v>290</v>
      </c>
      <c r="AU270" s="174" t="s">
        <v>85</v>
      </c>
      <c r="AV270" s="15" t="s">
        <v>83</v>
      </c>
      <c r="AW270" s="15" t="s">
        <v>32</v>
      </c>
      <c r="AX270" s="15" t="s">
        <v>76</v>
      </c>
      <c r="AY270" s="174" t="s">
        <v>282</v>
      </c>
    </row>
    <row r="271" spans="2:65" s="12" customFormat="1" x14ac:dyDescent="0.2">
      <c r="B271" s="151"/>
      <c r="D271" s="152" t="s">
        <v>290</v>
      </c>
      <c r="E271" s="153" t="s">
        <v>1</v>
      </c>
      <c r="F271" s="154" t="s">
        <v>9005</v>
      </c>
      <c r="H271" s="155">
        <v>0.32</v>
      </c>
      <c r="I271" s="156"/>
      <c r="L271" s="151"/>
      <c r="M271" s="157"/>
      <c r="T271" s="158"/>
      <c r="AT271" s="153" t="s">
        <v>290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282</v>
      </c>
    </row>
    <row r="272" spans="2:65" s="1" customFormat="1" ht="24.2" customHeight="1" x14ac:dyDescent="0.2">
      <c r="B272" s="32"/>
      <c r="C272" s="137" t="s">
        <v>476</v>
      </c>
      <c r="D272" s="137" t="s">
        <v>284</v>
      </c>
      <c r="E272" s="138" t="s">
        <v>9006</v>
      </c>
      <c r="F272" s="139" t="s">
        <v>9007</v>
      </c>
      <c r="G272" s="140" t="s">
        <v>613</v>
      </c>
      <c r="H272" s="141">
        <v>15</v>
      </c>
      <c r="I272" s="142"/>
      <c r="J272" s="143">
        <f>ROUND(I272*H272,2)</f>
        <v>0</v>
      </c>
      <c r="K272" s="144"/>
      <c r="L272" s="32"/>
      <c r="M272" s="145" t="s">
        <v>1</v>
      </c>
      <c r="N272" s="146" t="s">
        <v>41</v>
      </c>
      <c r="P272" s="147">
        <f>O272*H272</f>
        <v>0</v>
      </c>
      <c r="Q272" s="147">
        <v>0</v>
      </c>
      <c r="R272" s="147">
        <f>Q272*H272</f>
        <v>0</v>
      </c>
      <c r="S272" s="147">
        <v>5.3999999999999999E-2</v>
      </c>
      <c r="T272" s="148">
        <f>S272*H272</f>
        <v>0.80999999999999994</v>
      </c>
      <c r="AR272" s="149" t="s">
        <v>288</v>
      </c>
      <c r="AT272" s="149" t="s">
        <v>284</v>
      </c>
      <c r="AU272" s="149" t="s">
        <v>85</v>
      </c>
      <c r="AY272" s="17" t="s">
        <v>282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288</v>
      </c>
      <c r="BM272" s="149" t="s">
        <v>9008</v>
      </c>
    </row>
    <row r="273" spans="2:65" s="15" customFormat="1" x14ac:dyDescent="0.2">
      <c r="B273" s="173"/>
      <c r="D273" s="152" t="s">
        <v>290</v>
      </c>
      <c r="E273" s="174" t="s">
        <v>1</v>
      </c>
      <c r="F273" s="175" t="s">
        <v>9009</v>
      </c>
      <c r="H273" s="174" t="s">
        <v>1</v>
      </c>
      <c r="I273" s="176"/>
      <c r="L273" s="173"/>
      <c r="M273" s="177"/>
      <c r="T273" s="178"/>
      <c r="AT273" s="174" t="s">
        <v>290</v>
      </c>
      <c r="AU273" s="174" t="s">
        <v>85</v>
      </c>
      <c r="AV273" s="15" t="s">
        <v>83</v>
      </c>
      <c r="AW273" s="15" t="s">
        <v>32</v>
      </c>
      <c r="AX273" s="15" t="s">
        <v>76</v>
      </c>
      <c r="AY273" s="174" t="s">
        <v>282</v>
      </c>
    </row>
    <row r="274" spans="2:65" s="12" customFormat="1" x14ac:dyDescent="0.2">
      <c r="B274" s="151"/>
      <c r="D274" s="152" t="s">
        <v>290</v>
      </c>
      <c r="E274" s="153" t="s">
        <v>1</v>
      </c>
      <c r="F274" s="154" t="s">
        <v>9010</v>
      </c>
      <c r="H274" s="155">
        <v>15</v>
      </c>
      <c r="I274" s="156"/>
      <c r="L274" s="151"/>
      <c r="M274" s="157"/>
      <c r="T274" s="158"/>
      <c r="AT274" s="153" t="s">
        <v>290</v>
      </c>
      <c r="AU274" s="153" t="s">
        <v>85</v>
      </c>
      <c r="AV274" s="12" t="s">
        <v>85</v>
      </c>
      <c r="AW274" s="12" t="s">
        <v>32</v>
      </c>
      <c r="AX274" s="12" t="s">
        <v>76</v>
      </c>
      <c r="AY274" s="153" t="s">
        <v>282</v>
      </c>
    </row>
    <row r="275" spans="2:65" s="1" customFormat="1" ht="24.2" customHeight="1" x14ac:dyDescent="0.2">
      <c r="B275" s="32"/>
      <c r="C275" s="137" t="s">
        <v>482</v>
      </c>
      <c r="D275" s="137" t="s">
        <v>284</v>
      </c>
      <c r="E275" s="138" t="s">
        <v>9011</v>
      </c>
      <c r="F275" s="139" t="s">
        <v>9012</v>
      </c>
      <c r="G275" s="140" t="s">
        <v>613</v>
      </c>
      <c r="H275" s="141">
        <v>72</v>
      </c>
      <c r="I275" s="142"/>
      <c r="J275" s="143">
        <f>ROUND(I275*H275,2)</f>
        <v>0</v>
      </c>
      <c r="K275" s="144"/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6.5699999999999995E-2</v>
      </c>
      <c r="T275" s="148">
        <f>S275*H275</f>
        <v>4.7303999999999995</v>
      </c>
      <c r="AR275" s="149" t="s">
        <v>288</v>
      </c>
      <c r="AT275" s="149" t="s">
        <v>284</v>
      </c>
      <c r="AU275" s="149" t="s">
        <v>85</v>
      </c>
      <c r="AY275" s="17" t="s">
        <v>282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288</v>
      </c>
      <c r="BM275" s="149" t="s">
        <v>9013</v>
      </c>
    </row>
    <row r="276" spans="2:65" s="15" customFormat="1" x14ac:dyDescent="0.2">
      <c r="B276" s="173"/>
      <c r="D276" s="152" t="s">
        <v>290</v>
      </c>
      <c r="E276" s="174" t="s">
        <v>1</v>
      </c>
      <c r="F276" s="175" t="s">
        <v>9014</v>
      </c>
      <c r="H276" s="174" t="s">
        <v>1</v>
      </c>
      <c r="I276" s="176"/>
      <c r="L276" s="173"/>
      <c r="M276" s="177"/>
      <c r="T276" s="178"/>
      <c r="AT276" s="174" t="s">
        <v>290</v>
      </c>
      <c r="AU276" s="174" t="s">
        <v>85</v>
      </c>
      <c r="AV276" s="15" t="s">
        <v>83</v>
      </c>
      <c r="AW276" s="15" t="s">
        <v>32</v>
      </c>
      <c r="AX276" s="15" t="s">
        <v>76</v>
      </c>
      <c r="AY276" s="174" t="s">
        <v>282</v>
      </c>
    </row>
    <row r="277" spans="2:65" s="15" customFormat="1" x14ac:dyDescent="0.2">
      <c r="B277" s="173"/>
      <c r="D277" s="152" t="s">
        <v>290</v>
      </c>
      <c r="E277" s="174" t="s">
        <v>1</v>
      </c>
      <c r="F277" s="175" t="s">
        <v>9015</v>
      </c>
      <c r="H277" s="174" t="s">
        <v>1</v>
      </c>
      <c r="I277" s="176"/>
      <c r="L277" s="173"/>
      <c r="M277" s="177"/>
      <c r="T277" s="178"/>
      <c r="AT277" s="174" t="s">
        <v>290</v>
      </c>
      <c r="AU277" s="174" t="s">
        <v>85</v>
      </c>
      <c r="AV277" s="15" t="s">
        <v>83</v>
      </c>
      <c r="AW277" s="15" t="s">
        <v>32</v>
      </c>
      <c r="AX277" s="15" t="s">
        <v>76</v>
      </c>
      <c r="AY277" s="174" t="s">
        <v>282</v>
      </c>
    </row>
    <row r="278" spans="2:65" s="12" customFormat="1" x14ac:dyDescent="0.2">
      <c r="B278" s="151"/>
      <c r="D278" s="152" t="s">
        <v>290</v>
      </c>
      <c r="E278" s="153" t="s">
        <v>1</v>
      </c>
      <c r="F278" s="154" t="s">
        <v>736</v>
      </c>
      <c r="H278" s="155">
        <v>72</v>
      </c>
      <c r="I278" s="156"/>
      <c r="L278" s="151"/>
      <c r="M278" s="157"/>
      <c r="T278" s="158"/>
      <c r="AT278" s="153" t="s">
        <v>290</v>
      </c>
      <c r="AU278" s="153" t="s">
        <v>85</v>
      </c>
      <c r="AV278" s="12" t="s">
        <v>85</v>
      </c>
      <c r="AW278" s="12" t="s">
        <v>32</v>
      </c>
      <c r="AX278" s="12" t="s">
        <v>76</v>
      </c>
      <c r="AY278" s="153" t="s">
        <v>282</v>
      </c>
    </row>
    <row r="279" spans="2:65" s="1" customFormat="1" ht="24.2" customHeight="1" x14ac:dyDescent="0.2">
      <c r="B279" s="32"/>
      <c r="C279" s="137" t="s">
        <v>487</v>
      </c>
      <c r="D279" s="137" t="s">
        <v>284</v>
      </c>
      <c r="E279" s="138" t="s">
        <v>9016</v>
      </c>
      <c r="F279" s="139" t="s">
        <v>9017</v>
      </c>
      <c r="G279" s="140" t="s">
        <v>471</v>
      </c>
      <c r="H279" s="141">
        <v>215.3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9.2499999999999995E-3</v>
      </c>
      <c r="T279" s="148">
        <f>S279*H279</f>
        <v>1.991525</v>
      </c>
      <c r="AR279" s="149" t="s">
        <v>288</v>
      </c>
      <c r="AT279" s="149" t="s">
        <v>284</v>
      </c>
      <c r="AU279" s="149" t="s">
        <v>85</v>
      </c>
      <c r="AY279" s="17" t="s">
        <v>282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288</v>
      </c>
      <c r="BM279" s="149" t="s">
        <v>9018</v>
      </c>
    </row>
    <row r="280" spans="2:65" s="15" customFormat="1" x14ac:dyDescent="0.2">
      <c r="B280" s="173"/>
      <c r="D280" s="152" t="s">
        <v>290</v>
      </c>
      <c r="E280" s="174" t="s">
        <v>1</v>
      </c>
      <c r="F280" s="175" t="s">
        <v>9019</v>
      </c>
      <c r="H280" s="174" t="s">
        <v>1</v>
      </c>
      <c r="I280" s="176"/>
      <c r="L280" s="173"/>
      <c r="M280" s="177"/>
      <c r="T280" s="178"/>
      <c r="AT280" s="174" t="s">
        <v>290</v>
      </c>
      <c r="AU280" s="174" t="s">
        <v>85</v>
      </c>
      <c r="AV280" s="15" t="s">
        <v>83</v>
      </c>
      <c r="AW280" s="15" t="s">
        <v>32</v>
      </c>
      <c r="AX280" s="15" t="s">
        <v>76</v>
      </c>
      <c r="AY280" s="174" t="s">
        <v>282</v>
      </c>
    </row>
    <row r="281" spans="2:65" s="12" customFormat="1" x14ac:dyDescent="0.2">
      <c r="B281" s="151"/>
      <c r="D281" s="152" t="s">
        <v>290</v>
      </c>
      <c r="E281" s="153" t="s">
        <v>1</v>
      </c>
      <c r="F281" s="154" t="s">
        <v>9020</v>
      </c>
      <c r="H281" s="155">
        <v>215.3</v>
      </c>
      <c r="I281" s="156"/>
      <c r="L281" s="151"/>
      <c r="M281" s="157"/>
      <c r="T281" s="158"/>
      <c r="AT281" s="153" t="s">
        <v>290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282</v>
      </c>
    </row>
    <row r="282" spans="2:65" s="1" customFormat="1" ht="24.2" customHeight="1" x14ac:dyDescent="0.2">
      <c r="B282" s="32"/>
      <c r="C282" s="137" t="s">
        <v>493</v>
      </c>
      <c r="D282" s="137" t="s">
        <v>284</v>
      </c>
      <c r="E282" s="138" t="s">
        <v>9021</v>
      </c>
      <c r="F282" s="139" t="s">
        <v>9022</v>
      </c>
      <c r="G282" s="140" t="s">
        <v>613</v>
      </c>
      <c r="H282" s="141">
        <v>1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41</v>
      </c>
      <c r="P282" s="147">
        <f>O282*H282</f>
        <v>0</v>
      </c>
      <c r="Q282" s="147">
        <v>0</v>
      </c>
      <c r="R282" s="147">
        <f>Q282*H282</f>
        <v>0</v>
      </c>
      <c r="S282" s="147">
        <v>0.192</v>
      </c>
      <c r="T282" s="148">
        <f>S282*H282</f>
        <v>0.192</v>
      </c>
      <c r="AR282" s="149" t="s">
        <v>288</v>
      </c>
      <c r="AT282" s="149" t="s">
        <v>284</v>
      </c>
      <c r="AU282" s="149" t="s">
        <v>85</v>
      </c>
      <c r="AY282" s="17" t="s">
        <v>282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288</v>
      </c>
      <c r="BM282" s="149" t="s">
        <v>9023</v>
      </c>
    </row>
    <row r="283" spans="2:65" s="15" customFormat="1" x14ac:dyDescent="0.2">
      <c r="B283" s="173"/>
      <c r="D283" s="152" t="s">
        <v>290</v>
      </c>
      <c r="E283" s="174" t="s">
        <v>1</v>
      </c>
      <c r="F283" s="175" t="s">
        <v>9024</v>
      </c>
      <c r="H283" s="174" t="s">
        <v>1</v>
      </c>
      <c r="I283" s="176"/>
      <c r="L283" s="173"/>
      <c r="M283" s="177"/>
      <c r="T283" s="178"/>
      <c r="AT283" s="174" t="s">
        <v>290</v>
      </c>
      <c r="AU283" s="174" t="s">
        <v>85</v>
      </c>
      <c r="AV283" s="15" t="s">
        <v>83</v>
      </c>
      <c r="AW283" s="15" t="s">
        <v>32</v>
      </c>
      <c r="AX283" s="15" t="s">
        <v>76</v>
      </c>
      <c r="AY283" s="174" t="s">
        <v>282</v>
      </c>
    </row>
    <row r="284" spans="2:65" s="12" customFormat="1" x14ac:dyDescent="0.2">
      <c r="B284" s="151"/>
      <c r="D284" s="152" t="s">
        <v>290</v>
      </c>
      <c r="E284" s="153" t="s">
        <v>1</v>
      </c>
      <c r="F284" s="154" t="s">
        <v>83</v>
      </c>
      <c r="H284" s="155">
        <v>1</v>
      </c>
      <c r="I284" s="156"/>
      <c r="L284" s="151"/>
      <c r="M284" s="157"/>
      <c r="T284" s="158"/>
      <c r="AT284" s="153" t="s">
        <v>290</v>
      </c>
      <c r="AU284" s="153" t="s">
        <v>85</v>
      </c>
      <c r="AV284" s="12" t="s">
        <v>85</v>
      </c>
      <c r="AW284" s="12" t="s">
        <v>32</v>
      </c>
      <c r="AX284" s="12" t="s">
        <v>76</v>
      </c>
      <c r="AY284" s="153" t="s">
        <v>282</v>
      </c>
    </row>
    <row r="285" spans="2:65" s="1" customFormat="1" ht="24.2" customHeight="1" x14ac:dyDescent="0.2">
      <c r="B285" s="32"/>
      <c r="C285" s="137" t="s">
        <v>498</v>
      </c>
      <c r="D285" s="137" t="s">
        <v>284</v>
      </c>
      <c r="E285" s="138" t="s">
        <v>9025</v>
      </c>
      <c r="F285" s="139" t="s">
        <v>9026</v>
      </c>
      <c r="G285" s="140" t="s">
        <v>613</v>
      </c>
      <c r="H285" s="141">
        <v>1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41</v>
      </c>
      <c r="P285" s="147">
        <f>O285*H285</f>
        <v>0</v>
      </c>
      <c r="Q285" s="147">
        <v>0</v>
      </c>
      <c r="R285" s="147">
        <f>Q285*H285</f>
        <v>0</v>
      </c>
      <c r="S285" s="147">
        <v>0.28499999999999998</v>
      </c>
      <c r="T285" s="148">
        <f>S285*H285</f>
        <v>0.28499999999999998</v>
      </c>
      <c r="AR285" s="149" t="s">
        <v>288</v>
      </c>
      <c r="AT285" s="149" t="s">
        <v>284</v>
      </c>
      <c r="AU285" s="149" t="s">
        <v>85</v>
      </c>
      <c r="AY285" s="17" t="s">
        <v>282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288</v>
      </c>
      <c r="BM285" s="149" t="s">
        <v>9027</v>
      </c>
    </row>
    <row r="286" spans="2:65" s="15" customFormat="1" x14ac:dyDescent="0.2">
      <c r="B286" s="173"/>
      <c r="D286" s="152" t="s">
        <v>290</v>
      </c>
      <c r="E286" s="174" t="s">
        <v>1</v>
      </c>
      <c r="F286" s="175" t="s">
        <v>9028</v>
      </c>
      <c r="H286" s="174" t="s">
        <v>1</v>
      </c>
      <c r="I286" s="176"/>
      <c r="L286" s="173"/>
      <c r="M286" s="177"/>
      <c r="T286" s="178"/>
      <c r="AT286" s="174" t="s">
        <v>290</v>
      </c>
      <c r="AU286" s="174" t="s">
        <v>85</v>
      </c>
      <c r="AV286" s="15" t="s">
        <v>83</v>
      </c>
      <c r="AW286" s="15" t="s">
        <v>32</v>
      </c>
      <c r="AX286" s="15" t="s">
        <v>76</v>
      </c>
      <c r="AY286" s="174" t="s">
        <v>282</v>
      </c>
    </row>
    <row r="287" spans="2:65" s="12" customFormat="1" x14ac:dyDescent="0.2">
      <c r="B287" s="151"/>
      <c r="D287" s="152" t="s">
        <v>290</v>
      </c>
      <c r="E287" s="153" t="s">
        <v>1</v>
      </c>
      <c r="F287" s="154" t="s">
        <v>83</v>
      </c>
      <c r="H287" s="155">
        <v>1</v>
      </c>
      <c r="I287" s="156"/>
      <c r="L287" s="151"/>
      <c r="M287" s="157"/>
      <c r="T287" s="158"/>
      <c r="AT287" s="153" t="s">
        <v>290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282</v>
      </c>
    </row>
    <row r="288" spans="2:65" s="11" customFormat="1" ht="22.9" customHeight="1" x14ac:dyDescent="0.2">
      <c r="B288" s="125"/>
      <c r="D288" s="126" t="s">
        <v>75</v>
      </c>
      <c r="E288" s="135" t="s">
        <v>4718</v>
      </c>
      <c r="F288" s="135" t="s">
        <v>4719</v>
      </c>
      <c r="I288" s="128"/>
      <c r="J288" s="136">
        <f>BK288</f>
        <v>0</v>
      </c>
      <c r="L288" s="125"/>
      <c r="M288" s="130"/>
      <c r="P288" s="131">
        <f>SUM(P289:P321)</f>
        <v>0</v>
      </c>
      <c r="R288" s="131">
        <f>SUM(R289:R321)</f>
        <v>0</v>
      </c>
      <c r="T288" s="132">
        <f>SUM(T289:T321)</f>
        <v>0</v>
      </c>
      <c r="AR288" s="126" t="s">
        <v>83</v>
      </c>
      <c r="AT288" s="133" t="s">
        <v>75</v>
      </c>
      <c r="AU288" s="133" t="s">
        <v>83</v>
      </c>
      <c r="AY288" s="126" t="s">
        <v>282</v>
      </c>
      <c r="BK288" s="134">
        <f>SUM(BK289:BK321)</f>
        <v>0</v>
      </c>
    </row>
    <row r="289" spans="2:65" s="1" customFormat="1" ht="33" customHeight="1" x14ac:dyDescent="0.2">
      <c r="B289" s="32"/>
      <c r="C289" s="137" t="s">
        <v>503</v>
      </c>
      <c r="D289" s="137" t="s">
        <v>284</v>
      </c>
      <c r="E289" s="138" t="s">
        <v>8223</v>
      </c>
      <c r="F289" s="139" t="s">
        <v>8224</v>
      </c>
      <c r="G289" s="140" t="s">
        <v>376</v>
      </c>
      <c r="H289" s="141">
        <v>182.76</v>
      </c>
      <c r="I289" s="142"/>
      <c r="J289" s="143">
        <f>ROUND(I289*H289,2)</f>
        <v>0</v>
      </c>
      <c r="K289" s="144"/>
      <c r="L289" s="32"/>
      <c r="M289" s="145" t="s">
        <v>1</v>
      </c>
      <c r="N289" s="146" t="s">
        <v>41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288</v>
      </c>
      <c r="AT289" s="149" t="s">
        <v>284</v>
      </c>
      <c r="AU289" s="149" t="s">
        <v>85</v>
      </c>
      <c r="AY289" s="17" t="s">
        <v>282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288</v>
      </c>
      <c r="BM289" s="149" t="s">
        <v>9029</v>
      </c>
    </row>
    <row r="290" spans="2:65" s="1" customFormat="1" ht="19.5" x14ac:dyDescent="0.2">
      <c r="B290" s="32"/>
      <c r="D290" s="152" t="s">
        <v>3804</v>
      </c>
      <c r="F290" s="198" t="s">
        <v>8226</v>
      </c>
      <c r="I290" s="199"/>
      <c r="L290" s="32"/>
      <c r="M290" s="200"/>
      <c r="T290" s="56"/>
      <c r="AT290" s="17" t="s">
        <v>3804</v>
      </c>
      <c r="AU290" s="17" t="s">
        <v>85</v>
      </c>
    </row>
    <row r="291" spans="2:65" s="15" customFormat="1" x14ac:dyDescent="0.2">
      <c r="B291" s="173"/>
      <c r="D291" s="152" t="s">
        <v>290</v>
      </c>
      <c r="E291" s="174" t="s">
        <v>1</v>
      </c>
      <c r="F291" s="175" t="s">
        <v>9030</v>
      </c>
      <c r="H291" s="174" t="s">
        <v>1</v>
      </c>
      <c r="I291" s="176"/>
      <c r="L291" s="173"/>
      <c r="M291" s="177"/>
      <c r="T291" s="178"/>
      <c r="AT291" s="174" t="s">
        <v>290</v>
      </c>
      <c r="AU291" s="174" t="s">
        <v>85</v>
      </c>
      <c r="AV291" s="15" t="s">
        <v>83</v>
      </c>
      <c r="AW291" s="15" t="s">
        <v>32</v>
      </c>
      <c r="AX291" s="15" t="s">
        <v>76</v>
      </c>
      <c r="AY291" s="174" t="s">
        <v>282</v>
      </c>
    </row>
    <row r="292" spans="2:65" s="12" customFormat="1" x14ac:dyDescent="0.2">
      <c r="B292" s="151"/>
      <c r="D292" s="152" t="s">
        <v>290</v>
      </c>
      <c r="E292" s="153" t="s">
        <v>1</v>
      </c>
      <c r="F292" s="154" t="s">
        <v>9031</v>
      </c>
      <c r="H292" s="155">
        <v>182.76</v>
      </c>
      <c r="I292" s="156"/>
      <c r="L292" s="151"/>
      <c r="M292" s="157"/>
      <c r="T292" s="158"/>
      <c r="AT292" s="153" t="s">
        <v>290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282</v>
      </c>
    </row>
    <row r="293" spans="2:65" s="1" customFormat="1" ht="33" customHeight="1" x14ac:dyDescent="0.2">
      <c r="B293" s="32"/>
      <c r="C293" s="137" t="s">
        <v>508</v>
      </c>
      <c r="D293" s="137" t="s">
        <v>284</v>
      </c>
      <c r="E293" s="138" t="s">
        <v>8235</v>
      </c>
      <c r="F293" s="139" t="s">
        <v>8236</v>
      </c>
      <c r="G293" s="140" t="s">
        <v>376</v>
      </c>
      <c r="H293" s="141">
        <v>117.446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41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288</v>
      </c>
      <c r="AT293" s="149" t="s">
        <v>284</v>
      </c>
      <c r="AU293" s="149" t="s">
        <v>85</v>
      </c>
      <c r="AY293" s="17" t="s">
        <v>282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288</v>
      </c>
      <c r="BM293" s="149" t="s">
        <v>9032</v>
      </c>
    </row>
    <row r="294" spans="2:65" s="1" customFormat="1" ht="19.5" x14ac:dyDescent="0.2">
      <c r="B294" s="32"/>
      <c r="D294" s="152" t="s">
        <v>3804</v>
      </c>
      <c r="F294" s="198" t="s">
        <v>8226</v>
      </c>
      <c r="I294" s="199"/>
      <c r="L294" s="32"/>
      <c r="M294" s="200"/>
      <c r="T294" s="56"/>
      <c r="AT294" s="17" t="s">
        <v>3804</v>
      </c>
      <c r="AU294" s="17" t="s">
        <v>85</v>
      </c>
    </row>
    <row r="295" spans="2:65" s="15" customFormat="1" x14ac:dyDescent="0.2">
      <c r="B295" s="173"/>
      <c r="D295" s="152" t="s">
        <v>290</v>
      </c>
      <c r="E295" s="174" t="s">
        <v>1</v>
      </c>
      <c r="F295" s="175" t="s">
        <v>9033</v>
      </c>
      <c r="H295" s="174" t="s">
        <v>1</v>
      </c>
      <c r="I295" s="176"/>
      <c r="L295" s="173"/>
      <c r="M295" s="177"/>
      <c r="T295" s="178"/>
      <c r="AT295" s="174" t="s">
        <v>290</v>
      </c>
      <c r="AU295" s="174" t="s">
        <v>85</v>
      </c>
      <c r="AV295" s="15" t="s">
        <v>83</v>
      </c>
      <c r="AW295" s="15" t="s">
        <v>32</v>
      </c>
      <c r="AX295" s="15" t="s">
        <v>76</v>
      </c>
      <c r="AY295" s="174" t="s">
        <v>282</v>
      </c>
    </row>
    <row r="296" spans="2:65" s="12" customFormat="1" x14ac:dyDescent="0.2">
      <c r="B296" s="151"/>
      <c r="D296" s="152" t="s">
        <v>290</v>
      </c>
      <c r="E296" s="153" t="s">
        <v>1</v>
      </c>
      <c r="F296" s="154" t="s">
        <v>9034</v>
      </c>
      <c r="H296" s="155">
        <v>117.446</v>
      </c>
      <c r="I296" s="156"/>
      <c r="L296" s="151"/>
      <c r="M296" s="157"/>
      <c r="T296" s="158"/>
      <c r="AT296" s="153" t="s">
        <v>290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282</v>
      </c>
    </row>
    <row r="297" spans="2:65" s="1" customFormat="1" ht="24.2" customHeight="1" x14ac:dyDescent="0.2">
      <c r="B297" s="32"/>
      <c r="C297" s="137" t="s">
        <v>513</v>
      </c>
      <c r="D297" s="137" t="s">
        <v>284</v>
      </c>
      <c r="E297" s="138" t="s">
        <v>4720</v>
      </c>
      <c r="F297" s="139" t="s">
        <v>4721</v>
      </c>
      <c r="G297" s="140" t="s">
        <v>376</v>
      </c>
      <c r="H297" s="141">
        <v>378.536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288</v>
      </c>
      <c r="AT297" s="149" t="s">
        <v>284</v>
      </c>
      <c r="AU297" s="149" t="s">
        <v>85</v>
      </c>
      <c r="AY297" s="17" t="s">
        <v>282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288</v>
      </c>
      <c r="BM297" s="149" t="s">
        <v>9035</v>
      </c>
    </row>
    <row r="298" spans="2:65" s="15" customFormat="1" x14ac:dyDescent="0.2">
      <c r="B298" s="173"/>
      <c r="D298" s="152" t="s">
        <v>290</v>
      </c>
      <c r="E298" s="174" t="s">
        <v>1</v>
      </c>
      <c r="F298" s="175" t="s">
        <v>9036</v>
      </c>
      <c r="H298" s="174" t="s">
        <v>1</v>
      </c>
      <c r="I298" s="176"/>
      <c r="L298" s="173"/>
      <c r="M298" s="177"/>
      <c r="T298" s="178"/>
      <c r="AT298" s="174" t="s">
        <v>290</v>
      </c>
      <c r="AU298" s="174" t="s">
        <v>85</v>
      </c>
      <c r="AV298" s="15" t="s">
        <v>83</v>
      </c>
      <c r="AW298" s="15" t="s">
        <v>32</v>
      </c>
      <c r="AX298" s="15" t="s">
        <v>76</v>
      </c>
      <c r="AY298" s="174" t="s">
        <v>282</v>
      </c>
    </row>
    <row r="299" spans="2:65" s="12" customFormat="1" x14ac:dyDescent="0.2">
      <c r="B299" s="151"/>
      <c r="D299" s="152" t="s">
        <v>290</v>
      </c>
      <c r="E299" s="153" t="s">
        <v>1</v>
      </c>
      <c r="F299" s="154" t="s">
        <v>9037</v>
      </c>
      <c r="H299" s="155">
        <v>376.79</v>
      </c>
      <c r="I299" s="156"/>
      <c r="L299" s="151"/>
      <c r="M299" s="157"/>
      <c r="T299" s="158"/>
      <c r="AT299" s="153" t="s">
        <v>290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282</v>
      </c>
    </row>
    <row r="300" spans="2:65" s="15" customFormat="1" x14ac:dyDescent="0.2">
      <c r="B300" s="173"/>
      <c r="D300" s="152" t="s">
        <v>290</v>
      </c>
      <c r="E300" s="174" t="s">
        <v>1</v>
      </c>
      <c r="F300" s="175" t="s">
        <v>9038</v>
      </c>
      <c r="H300" s="174" t="s">
        <v>1</v>
      </c>
      <c r="I300" s="176"/>
      <c r="L300" s="173"/>
      <c r="M300" s="177"/>
      <c r="T300" s="178"/>
      <c r="AT300" s="174" t="s">
        <v>290</v>
      </c>
      <c r="AU300" s="174" t="s">
        <v>85</v>
      </c>
      <c r="AV300" s="15" t="s">
        <v>83</v>
      </c>
      <c r="AW300" s="15" t="s">
        <v>32</v>
      </c>
      <c r="AX300" s="15" t="s">
        <v>76</v>
      </c>
      <c r="AY300" s="174" t="s">
        <v>282</v>
      </c>
    </row>
    <row r="301" spans="2:65" s="12" customFormat="1" x14ac:dyDescent="0.2">
      <c r="B301" s="151"/>
      <c r="D301" s="152" t="s">
        <v>290</v>
      </c>
      <c r="E301" s="153" t="s">
        <v>1</v>
      </c>
      <c r="F301" s="154" t="s">
        <v>9039</v>
      </c>
      <c r="H301" s="155">
        <v>1.746</v>
      </c>
      <c r="I301" s="156"/>
      <c r="L301" s="151"/>
      <c r="M301" s="157"/>
      <c r="T301" s="158"/>
      <c r="AT301" s="153" t="s">
        <v>290</v>
      </c>
      <c r="AU301" s="153" t="s">
        <v>85</v>
      </c>
      <c r="AV301" s="12" t="s">
        <v>85</v>
      </c>
      <c r="AW301" s="12" t="s">
        <v>32</v>
      </c>
      <c r="AX301" s="12" t="s">
        <v>76</v>
      </c>
      <c r="AY301" s="153" t="s">
        <v>282</v>
      </c>
    </row>
    <row r="302" spans="2:65" s="1" customFormat="1" ht="24.2" customHeight="1" x14ac:dyDescent="0.2">
      <c r="B302" s="32"/>
      <c r="C302" s="137" t="s">
        <v>518</v>
      </c>
      <c r="D302" s="137" t="s">
        <v>284</v>
      </c>
      <c r="E302" s="138" t="s">
        <v>7164</v>
      </c>
      <c r="F302" s="139" t="s">
        <v>8245</v>
      </c>
      <c r="G302" s="140" t="s">
        <v>376</v>
      </c>
      <c r="H302" s="141">
        <v>78.33</v>
      </c>
      <c r="I302" s="142"/>
      <c r="J302" s="143">
        <f>ROUND(I302*H302,2)</f>
        <v>0</v>
      </c>
      <c r="K302" s="144"/>
      <c r="L302" s="32"/>
      <c r="M302" s="145" t="s">
        <v>1</v>
      </c>
      <c r="N302" s="146" t="s">
        <v>41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288</v>
      </c>
      <c r="AT302" s="149" t="s">
        <v>284</v>
      </c>
      <c r="AU302" s="149" t="s">
        <v>85</v>
      </c>
      <c r="AY302" s="17" t="s">
        <v>282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288</v>
      </c>
      <c r="BM302" s="149" t="s">
        <v>9040</v>
      </c>
    </row>
    <row r="303" spans="2:65" s="15" customFormat="1" x14ac:dyDescent="0.2">
      <c r="B303" s="173"/>
      <c r="D303" s="152" t="s">
        <v>290</v>
      </c>
      <c r="E303" s="174" t="s">
        <v>1</v>
      </c>
      <c r="F303" s="175" t="s">
        <v>8767</v>
      </c>
      <c r="H303" s="174" t="s">
        <v>1</v>
      </c>
      <c r="I303" s="176"/>
      <c r="L303" s="173"/>
      <c r="M303" s="177"/>
      <c r="T303" s="178"/>
      <c r="AT303" s="174" t="s">
        <v>290</v>
      </c>
      <c r="AU303" s="174" t="s">
        <v>85</v>
      </c>
      <c r="AV303" s="15" t="s">
        <v>83</v>
      </c>
      <c r="AW303" s="15" t="s">
        <v>32</v>
      </c>
      <c r="AX303" s="15" t="s">
        <v>76</v>
      </c>
      <c r="AY303" s="174" t="s">
        <v>282</v>
      </c>
    </row>
    <row r="304" spans="2:65" s="12" customFormat="1" x14ac:dyDescent="0.2">
      <c r="B304" s="151"/>
      <c r="D304" s="152" t="s">
        <v>290</v>
      </c>
      <c r="E304" s="153" t="s">
        <v>1</v>
      </c>
      <c r="F304" s="154" t="s">
        <v>9041</v>
      </c>
      <c r="H304" s="155">
        <v>378.536</v>
      </c>
      <c r="I304" s="156"/>
      <c r="L304" s="151"/>
      <c r="M304" s="157"/>
      <c r="T304" s="158"/>
      <c r="AT304" s="153" t="s">
        <v>290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282</v>
      </c>
    </row>
    <row r="305" spans="2:65" s="15" customFormat="1" x14ac:dyDescent="0.2">
      <c r="B305" s="173"/>
      <c r="D305" s="152" t="s">
        <v>290</v>
      </c>
      <c r="E305" s="174" t="s">
        <v>1</v>
      </c>
      <c r="F305" s="175" t="s">
        <v>9042</v>
      </c>
      <c r="H305" s="174" t="s">
        <v>1</v>
      </c>
      <c r="I305" s="176"/>
      <c r="L305" s="173"/>
      <c r="M305" s="177"/>
      <c r="T305" s="178"/>
      <c r="AT305" s="174" t="s">
        <v>290</v>
      </c>
      <c r="AU305" s="174" t="s">
        <v>85</v>
      </c>
      <c r="AV305" s="15" t="s">
        <v>83</v>
      </c>
      <c r="AW305" s="15" t="s">
        <v>32</v>
      </c>
      <c r="AX305" s="15" t="s">
        <v>76</v>
      </c>
      <c r="AY305" s="174" t="s">
        <v>282</v>
      </c>
    </row>
    <row r="306" spans="2:65" s="12" customFormat="1" x14ac:dyDescent="0.2">
      <c r="B306" s="151"/>
      <c r="D306" s="152" t="s">
        <v>290</v>
      </c>
      <c r="E306" s="153" t="s">
        <v>1</v>
      </c>
      <c r="F306" s="154" t="s">
        <v>9043</v>
      </c>
      <c r="H306" s="155">
        <v>-300.20600000000002</v>
      </c>
      <c r="I306" s="156"/>
      <c r="L306" s="151"/>
      <c r="M306" s="157"/>
      <c r="T306" s="158"/>
      <c r="AT306" s="153" t="s">
        <v>290</v>
      </c>
      <c r="AU306" s="153" t="s">
        <v>85</v>
      </c>
      <c r="AV306" s="12" t="s">
        <v>85</v>
      </c>
      <c r="AW306" s="12" t="s">
        <v>32</v>
      </c>
      <c r="AX306" s="12" t="s">
        <v>76</v>
      </c>
      <c r="AY306" s="153" t="s">
        <v>282</v>
      </c>
    </row>
    <row r="307" spans="2:65" s="1" customFormat="1" ht="24.2" customHeight="1" x14ac:dyDescent="0.2">
      <c r="B307" s="32"/>
      <c r="C307" s="137" t="s">
        <v>523</v>
      </c>
      <c r="D307" s="137" t="s">
        <v>284</v>
      </c>
      <c r="E307" s="138" t="s">
        <v>7166</v>
      </c>
      <c r="F307" s="139" t="s">
        <v>8249</v>
      </c>
      <c r="G307" s="140" t="s">
        <v>376</v>
      </c>
      <c r="H307" s="141">
        <v>78.33</v>
      </c>
      <c r="I307" s="142"/>
      <c r="J307" s="143">
        <f>ROUND(I307*H307,2)</f>
        <v>0</v>
      </c>
      <c r="K307" s="144"/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288</v>
      </c>
      <c r="AT307" s="149" t="s">
        <v>284</v>
      </c>
      <c r="AU307" s="149" t="s">
        <v>85</v>
      </c>
      <c r="AY307" s="17" t="s">
        <v>282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288</v>
      </c>
      <c r="BM307" s="149" t="s">
        <v>9044</v>
      </c>
    </row>
    <row r="308" spans="2:65" s="15" customFormat="1" x14ac:dyDescent="0.2">
      <c r="B308" s="173"/>
      <c r="D308" s="152" t="s">
        <v>290</v>
      </c>
      <c r="E308" s="174" t="s">
        <v>1</v>
      </c>
      <c r="F308" s="175" t="s">
        <v>9045</v>
      </c>
      <c r="H308" s="174" t="s">
        <v>1</v>
      </c>
      <c r="I308" s="176"/>
      <c r="L308" s="173"/>
      <c r="M308" s="177"/>
      <c r="T308" s="178"/>
      <c r="AT308" s="174" t="s">
        <v>290</v>
      </c>
      <c r="AU308" s="174" t="s">
        <v>85</v>
      </c>
      <c r="AV308" s="15" t="s">
        <v>83</v>
      </c>
      <c r="AW308" s="15" t="s">
        <v>32</v>
      </c>
      <c r="AX308" s="15" t="s">
        <v>76</v>
      </c>
      <c r="AY308" s="174" t="s">
        <v>282</v>
      </c>
    </row>
    <row r="309" spans="2:65" s="12" customFormat="1" x14ac:dyDescent="0.2">
      <c r="B309" s="151"/>
      <c r="D309" s="152" t="s">
        <v>290</v>
      </c>
      <c r="E309" s="153" t="s">
        <v>1</v>
      </c>
      <c r="F309" s="154" t="s">
        <v>9046</v>
      </c>
      <c r="H309" s="155">
        <v>78.33</v>
      </c>
      <c r="I309" s="156"/>
      <c r="L309" s="151"/>
      <c r="M309" s="157"/>
      <c r="T309" s="158"/>
      <c r="AT309" s="153" t="s">
        <v>290</v>
      </c>
      <c r="AU309" s="153" t="s">
        <v>85</v>
      </c>
      <c r="AV309" s="12" t="s">
        <v>85</v>
      </c>
      <c r="AW309" s="12" t="s">
        <v>32</v>
      </c>
      <c r="AX309" s="12" t="s">
        <v>76</v>
      </c>
      <c r="AY309" s="153" t="s">
        <v>282</v>
      </c>
    </row>
    <row r="310" spans="2:65" s="1" customFormat="1" ht="33" customHeight="1" x14ac:dyDescent="0.2">
      <c r="B310" s="32"/>
      <c r="C310" s="137" t="s">
        <v>528</v>
      </c>
      <c r="D310" s="137" t="s">
        <v>284</v>
      </c>
      <c r="E310" s="138" t="s">
        <v>7168</v>
      </c>
      <c r="F310" s="139" t="s">
        <v>8253</v>
      </c>
      <c r="G310" s="140" t="s">
        <v>376</v>
      </c>
      <c r="H310" s="141">
        <v>9.2379999999999995</v>
      </c>
      <c r="I310" s="142"/>
      <c r="J310" s="143">
        <f>ROUND(I310*H310,2)</f>
        <v>0</v>
      </c>
      <c r="K310" s="144"/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288</v>
      </c>
      <c r="AT310" s="149" t="s">
        <v>284</v>
      </c>
      <c r="AU310" s="149" t="s">
        <v>85</v>
      </c>
      <c r="AY310" s="17" t="s">
        <v>282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288</v>
      </c>
      <c r="BM310" s="149" t="s">
        <v>9047</v>
      </c>
    </row>
    <row r="311" spans="2:65" s="15" customFormat="1" x14ac:dyDescent="0.2">
      <c r="B311" s="173"/>
      <c r="D311" s="152" t="s">
        <v>290</v>
      </c>
      <c r="E311" s="174" t="s">
        <v>1</v>
      </c>
      <c r="F311" s="175" t="s">
        <v>9048</v>
      </c>
      <c r="H311" s="174" t="s">
        <v>1</v>
      </c>
      <c r="I311" s="176"/>
      <c r="L311" s="173"/>
      <c r="M311" s="177"/>
      <c r="T311" s="178"/>
      <c r="AT311" s="174" t="s">
        <v>290</v>
      </c>
      <c r="AU311" s="174" t="s">
        <v>85</v>
      </c>
      <c r="AV311" s="15" t="s">
        <v>83</v>
      </c>
      <c r="AW311" s="15" t="s">
        <v>32</v>
      </c>
      <c r="AX311" s="15" t="s">
        <v>76</v>
      </c>
      <c r="AY311" s="174" t="s">
        <v>282</v>
      </c>
    </row>
    <row r="312" spans="2:65" s="12" customFormat="1" x14ac:dyDescent="0.2">
      <c r="B312" s="151"/>
      <c r="D312" s="152" t="s">
        <v>290</v>
      </c>
      <c r="E312" s="153" t="s">
        <v>1</v>
      </c>
      <c r="F312" s="154" t="s">
        <v>9049</v>
      </c>
      <c r="H312" s="155">
        <v>9.2379999999999995</v>
      </c>
      <c r="I312" s="156"/>
      <c r="L312" s="151"/>
      <c r="M312" s="157"/>
      <c r="T312" s="158"/>
      <c r="AT312" s="153" t="s">
        <v>290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282</v>
      </c>
    </row>
    <row r="313" spans="2:65" s="1" customFormat="1" ht="24.2" customHeight="1" x14ac:dyDescent="0.2">
      <c r="B313" s="32"/>
      <c r="C313" s="137" t="s">
        <v>539</v>
      </c>
      <c r="D313" s="137" t="s">
        <v>284</v>
      </c>
      <c r="E313" s="138" t="s">
        <v>8262</v>
      </c>
      <c r="F313" s="139" t="s">
        <v>8263</v>
      </c>
      <c r="G313" s="140" t="s">
        <v>376</v>
      </c>
      <c r="H313" s="141">
        <v>7.6369999999999996</v>
      </c>
      <c r="I313" s="142"/>
      <c r="J313" s="143">
        <f>ROUND(I313*H313,2)</f>
        <v>0</v>
      </c>
      <c r="K313" s="144"/>
      <c r="L313" s="32"/>
      <c r="M313" s="145" t="s">
        <v>1</v>
      </c>
      <c r="N313" s="146" t="s">
        <v>41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288</v>
      </c>
      <c r="AT313" s="149" t="s">
        <v>284</v>
      </c>
      <c r="AU313" s="149" t="s">
        <v>85</v>
      </c>
      <c r="AY313" s="17" t="s">
        <v>282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288</v>
      </c>
      <c r="BM313" s="149" t="s">
        <v>9050</v>
      </c>
    </row>
    <row r="314" spans="2:65" s="15" customFormat="1" x14ac:dyDescent="0.2">
      <c r="B314" s="173"/>
      <c r="D314" s="152" t="s">
        <v>290</v>
      </c>
      <c r="E314" s="174" t="s">
        <v>1</v>
      </c>
      <c r="F314" s="175" t="s">
        <v>9051</v>
      </c>
      <c r="H314" s="174" t="s">
        <v>1</v>
      </c>
      <c r="I314" s="176"/>
      <c r="L314" s="173"/>
      <c r="M314" s="177"/>
      <c r="T314" s="178"/>
      <c r="AT314" s="174" t="s">
        <v>290</v>
      </c>
      <c r="AU314" s="174" t="s">
        <v>85</v>
      </c>
      <c r="AV314" s="15" t="s">
        <v>83</v>
      </c>
      <c r="AW314" s="15" t="s">
        <v>32</v>
      </c>
      <c r="AX314" s="15" t="s">
        <v>76</v>
      </c>
      <c r="AY314" s="174" t="s">
        <v>282</v>
      </c>
    </row>
    <row r="315" spans="2:65" s="12" customFormat="1" x14ac:dyDescent="0.2">
      <c r="B315" s="151"/>
      <c r="D315" s="152" t="s">
        <v>290</v>
      </c>
      <c r="E315" s="153" t="s">
        <v>1</v>
      </c>
      <c r="F315" s="154" t="s">
        <v>9052</v>
      </c>
      <c r="H315" s="155">
        <v>7.6369999999999996</v>
      </c>
      <c r="I315" s="156"/>
      <c r="L315" s="151"/>
      <c r="M315" s="157"/>
      <c r="T315" s="158"/>
      <c r="AT315" s="153" t="s">
        <v>290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282</v>
      </c>
    </row>
    <row r="316" spans="2:65" s="1" customFormat="1" ht="33" customHeight="1" x14ac:dyDescent="0.2">
      <c r="B316" s="32"/>
      <c r="C316" s="137" t="s">
        <v>545</v>
      </c>
      <c r="D316" s="137" t="s">
        <v>284</v>
      </c>
      <c r="E316" s="138" t="s">
        <v>8267</v>
      </c>
      <c r="F316" s="139" t="s">
        <v>8268</v>
      </c>
      <c r="G316" s="140" t="s">
        <v>376</v>
      </c>
      <c r="H316" s="141">
        <v>7.7750000000000004</v>
      </c>
      <c r="I316" s="142"/>
      <c r="J316" s="143">
        <f>ROUND(I316*H316,2)</f>
        <v>0</v>
      </c>
      <c r="K316" s="144"/>
      <c r="L316" s="32"/>
      <c r="M316" s="145" t="s">
        <v>1</v>
      </c>
      <c r="N316" s="146" t="s">
        <v>41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288</v>
      </c>
      <c r="AT316" s="149" t="s">
        <v>284</v>
      </c>
      <c r="AU316" s="149" t="s">
        <v>85</v>
      </c>
      <c r="AY316" s="17" t="s">
        <v>282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288</v>
      </c>
      <c r="BM316" s="149" t="s">
        <v>9053</v>
      </c>
    </row>
    <row r="317" spans="2:65" s="15" customFormat="1" x14ac:dyDescent="0.2">
      <c r="B317" s="173"/>
      <c r="D317" s="152" t="s">
        <v>290</v>
      </c>
      <c r="E317" s="174" t="s">
        <v>1</v>
      </c>
      <c r="F317" s="175" t="s">
        <v>9054</v>
      </c>
      <c r="H317" s="174" t="s">
        <v>1</v>
      </c>
      <c r="I317" s="176"/>
      <c r="L317" s="173"/>
      <c r="M317" s="177"/>
      <c r="T317" s="178"/>
      <c r="AT317" s="174" t="s">
        <v>290</v>
      </c>
      <c r="AU317" s="174" t="s">
        <v>85</v>
      </c>
      <c r="AV317" s="15" t="s">
        <v>83</v>
      </c>
      <c r="AW317" s="15" t="s">
        <v>32</v>
      </c>
      <c r="AX317" s="15" t="s">
        <v>76</v>
      </c>
      <c r="AY317" s="174" t="s">
        <v>282</v>
      </c>
    </row>
    <row r="318" spans="2:65" s="12" customFormat="1" x14ac:dyDescent="0.2">
      <c r="B318" s="151"/>
      <c r="D318" s="152" t="s">
        <v>290</v>
      </c>
      <c r="E318" s="153" t="s">
        <v>1</v>
      </c>
      <c r="F318" s="154" t="s">
        <v>9055</v>
      </c>
      <c r="H318" s="155">
        <v>7.7750000000000004</v>
      </c>
      <c r="I318" s="156"/>
      <c r="L318" s="151"/>
      <c r="M318" s="157"/>
      <c r="T318" s="158"/>
      <c r="AT318" s="153" t="s">
        <v>290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282</v>
      </c>
    </row>
    <row r="319" spans="2:65" s="1" customFormat="1" ht="33" customHeight="1" x14ac:dyDescent="0.2">
      <c r="B319" s="32"/>
      <c r="C319" s="137" t="s">
        <v>550</v>
      </c>
      <c r="D319" s="137" t="s">
        <v>284</v>
      </c>
      <c r="E319" s="138" t="s">
        <v>8276</v>
      </c>
      <c r="F319" s="139" t="s">
        <v>8277</v>
      </c>
      <c r="G319" s="140" t="s">
        <v>376</v>
      </c>
      <c r="H319" s="141">
        <v>53.68</v>
      </c>
      <c r="I319" s="142"/>
      <c r="J319" s="143">
        <f>ROUND(I319*H319,2)</f>
        <v>0</v>
      </c>
      <c r="K319" s="144"/>
      <c r="L319" s="32"/>
      <c r="M319" s="145" t="s">
        <v>1</v>
      </c>
      <c r="N319" s="146" t="s">
        <v>41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288</v>
      </c>
      <c r="AT319" s="149" t="s">
        <v>284</v>
      </c>
      <c r="AU319" s="149" t="s">
        <v>85</v>
      </c>
      <c r="AY319" s="17" t="s">
        <v>282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288</v>
      </c>
      <c r="BM319" s="149" t="s">
        <v>9056</v>
      </c>
    </row>
    <row r="320" spans="2:65" s="15" customFormat="1" x14ac:dyDescent="0.2">
      <c r="B320" s="173"/>
      <c r="D320" s="152" t="s">
        <v>290</v>
      </c>
      <c r="E320" s="174" t="s">
        <v>1</v>
      </c>
      <c r="F320" s="175" t="s">
        <v>9057</v>
      </c>
      <c r="H320" s="174" t="s">
        <v>1</v>
      </c>
      <c r="I320" s="176"/>
      <c r="L320" s="173"/>
      <c r="M320" s="177"/>
      <c r="T320" s="178"/>
      <c r="AT320" s="174" t="s">
        <v>290</v>
      </c>
      <c r="AU320" s="174" t="s">
        <v>85</v>
      </c>
      <c r="AV320" s="15" t="s">
        <v>83</v>
      </c>
      <c r="AW320" s="15" t="s">
        <v>32</v>
      </c>
      <c r="AX320" s="15" t="s">
        <v>76</v>
      </c>
      <c r="AY320" s="174" t="s">
        <v>282</v>
      </c>
    </row>
    <row r="321" spans="2:65" s="12" customFormat="1" x14ac:dyDescent="0.2">
      <c r="B321" s="151"/>
      <c r="D321" s="152" t="s">
        <v>290</v>
      </c>
      <c r="E321" s="153" t="s">
        <v>1</v>
      </c>
      <c r="F321" s="154" t="s">
        <v>9058</v>
      </c>
      <c r="H321" s="155">
        <v>53.68</v>
      </c>
      <c r="I321" s="156"/>
      <c r="L321" s="151"/>
      <c r="M321" s="157"/>
      <c r="T321" s="158"/>
      <c r="AT321" s="153" t="s">
        <v>290</v>
      </c>
      <c r="AU321" s="153" t="s">
        <v>85</v>
      </c>
      <c r="AV321" s="12" t="s">
        <v>85</v>
      </c>
      <c r="AW321" s="12" t="s">
        <v>32</v>
      </c>
      <c r="AX321" s="12" t="s">
        <v>76</v>
      </c>
      <c r="AY321" s="153" t="s">
        <v>282</v>
      </c>
    </row>
    <row r="322" spans="2:65" s="11" customFormat="1" ht="22.9" customHeight="1" x14ac:dyDescent="0.2">
      <c r="B322" s="125"/>
      <c r="D322" s="126" t="s">
        <v>75</v>
      </c>
      <c r="E322" s="135" t="s">
        <v>1425</v>
      </c>
      <c r="F322" s="135" t="s">
        <v>1426</v>
      </c>
      <c r="I322" s="128"/>
      <c r="J322" s="136">
        <f>BK322</f>
        <v>0</v>
      </c>
      <c r="L322" s="125"/>
      <c r="M322" s="130"/>
      <c r="P322" s="131">
        <f>P323</f>
        <v>0</v>
      </c>
      <c r="R322" s="131">
        <f>R323</f>
        <v>0</v>
      </c>
      <c r="T322" s="132">
        <f>T323</f>
        <v>0</v>
      </c>
      <c r="AR322" s="126" t="s">
        <v>83</v>
      </c>
      <c r="AT322" s="133" t="s">
        <v>75</v>
      </c>
      <c r="AU322" s="133" t="s">
        <v>83</v>
      </c>
      <c r="AY322" s="126" t="s">
        <v>282</v>
      </c>
      <c r="BK322" s="134">
        <f>BK323</f>
        <v>0</v>
      </c>
    </row>
    <row r="323" spans="2:65" s="1" customFormat="1" ht="24.2" customHeight="1" x14ac:dyDescent="0.2">
      <c r="B323" s="32"/>
      <c r="C323" s="137" t="s">
        <v>555</v>
      </c>
      <c r="D323" s="137" t="s">
        <v>284</v>
      </c>
      <c r="E323" s="138" t="s">
        <v>9059</v>
      </c>
      <c r="F323" s="139" t="s">
        <v>9060</v>
      </c>
      <c r="G323" s="140" t="s">
        <v>376</v>
      </c>
      <c r="H323" s="141">
        <v>35.020000000000003</v>
      </c>
      <c r="I323" s="142"/>
      <c r="J323" s="143">
        <f>ROUND(I323*H323,2)</f>
        <v>0</v>
      </c>
      <c r="K323" s="144"/>
      <c r="L323" s="32"/>
      <c r="M323" s="145" t="s">
        <v>1</v>
      </c>
      <c r="N323" s="146" t="s">
        <v>41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288</v>
      </c>
      <c r="AT323" s="149" t="s">
        <v>284</v>
      </c>
      <c r="AU323" s="149" t="s">
        <v>85</v>
      </c>
      <c r="AY323" s="17" t="s">
        <v>282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288</v>
      </c>
      <c r="BM323" s="149" t="s">
        <v>9061</v>
      </c>
    </row>
    <row r="324" spans="2:65" s="11" customFormat="1" ht="25.9" customHeight="1" x14ac:dyDescent="0.2">
      <c r="B324" s="125"/>
      <c r="D324" s="126" t="s">
        <v>75</v>
      </c>
      <c r="E324" s="127" t="s">
        <v>1431</v>
      </c>
      <c r="F324" s="127" t="s">
        <v>1432</v>
      </c>
      <c r="I324" s="128"/>
      <c r="J324" s="129">
        <f>BK324</f>
        <v>0</v>
      </c>
      <c r="L324" s="125"/>
      <c r="M324" s="130"/>
      <c r="P324" s="131">
        <f>P325</f>
        <v>0</v>
      </c>
      <c r="R324" s="131">
        <f>R325</f>
        <v>0</v>
      </c>
      <c r="T324" s="132">
        <f>T325</f>
        <v>1.7457</v>
      </c>
      <c r="AR324" s="126" t="s">
        <v>85</v>
      </c>
      <c r="AT324" s="133" t="s">
        <v>75</v>
      </c>
      <c r="AU324" s="133" t="s">
        <v>76</v>
      </c>
      <c r="AY324" s="126" t="s">
        <v>282</v>
      </c>
      <c r="BK324" s="134">
        <f>BK325</f>
        <v>0</v>
      </c>
    </row>
    <row r="325" spans="2:65" s="11" customFormat="1" ht="22.9" customHeight="1" x14ac:dyDescent="0.2">
      <c r="B325" s="125"/>
      <c r="D325" s="126" t="s">
        <v>75</v>
      </c>
      <c r="E325" s="135" t="s">
        <v>1849</v>
      </c>
      <c r="F325" s="135" t="s">
        <v>1850</v>
      </c>
      <c r="I325" s="128"/>
      <c r="J325" s="136">
        <f>BK325</f>
        <v>0</v>
      </c>
      <c r="L325" s="125"/>
      <c r="M325" s="130"/>
      <c r="P325" s="131">
        <f>SUM(P326:P339)</f>
        <v>0</v>
      </c>
      <c r="R325" s="131">
        <f>SUM(R326:R339)</f>
        <v>0</v>
      </c>
      <c r="T325" s="132">
        <f>SUM(T326:T339)</f>
        <v>1.7457</v>
      </c>
      <c r="AR325" s="126" t="s">
        <v>85</v>
      </c>
      <c r="AT325" s="133" t="s">
        <v>75</v>
      </c>
      <c r="AU325" s="133" t="s">
        <v>83</v>
      </c>
      <c r="AY325" s="126" t="s">
        <v>282</v>
      </c>
      <c r="BK325" s="134">
        <f>SUM(BK326:BK339)</f>
        <v>0</v>
      </c>
    </row>
    <row r="326" spans="2:65" s="1" customFormat="1" ht="16.5" customHeight="1" x14ac:dyDescent="0.2">
      <c r="B326" s="32"/>
      <c r="C326" s="137" t="s">
        <v>560</v>
      </c>
      <c r="D326" s="137" t="s">
        <v>284</v>
      </c>
      <c r="E326" s="138" t="s">
        <v>9062</v>
      </c>
      <c r="F326" s="139" t="s">
        <v>9063</v>
      </c>
      <c r="G326" s="140" t="s">
        <v>3565</v>
      </c>
      <c r="H326" s="141">
        <v>1</v>
      </c>
      <c r="I326" s="142"/>
      <c r="J326" s="143">
        <f>ROUND(I326*H326,2)</f>
        <v>0</v>
      </c>
      <c r="K326" s="144"/>
      <c r="L326" s="32"/>
      <c r="M326" s="145" t="s">
        <v>1</v>
      </c>
      <c r="N326" s="146" t="s">
        <v>41</v>
      </c>
      <c r="P326" s="147">
        <f>O326*H326</f>
        <v>0</v>
      </c>
      <c r="Q326" s="147">
        <v>0</v>
      </c>
      <c r="R326" s="147">
        <f>Q326*H326</f>
        <v>0</v>
      </c>
      <c r="S326" s="147">
        <v>0.15</v>
      </c>
      <c r="T326" s="148">
        <f>S326*H326</f>
        <v>0.15</v>
      </c>
      <c r="AR326" s="149" t="s">
        <v>199</v>
      </c>
      <c r="AT326" s="149" t="s">
        <v>284</v>
      </c>
      <c r="AU326" s="149" t="s">
        <v>85</v>
      </c>
      <c r="AY326" s="17" t="s">
        <v>282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199</v>
      </c>
      <c r="BM326" s="149" t="s">
        <v>9064</v>
      </c>
    </row>
    <row r="327" spans="2:65" s="15" customFormat="1" x14ac:dyDescent="0.2">
      <c r="B327" s="173"/>
      <c r="D327" s="152" t="s">
        <v>290</v>
      </c>
      <c r="E327" s="174" t="s">
        <v>1</v>
      </c>
      <c r="F327" s="175" t="s">
        <v>9065</v>
      </c>
      <c r="H327" s="174" t="s">
        <v>1</v>
      </c>
      <c r="I327" s="176"/>
      <c r="L327" s="173"/>
      <c r="M327" s="177"/>
      <c r="T327" s="178"/>
      <c r="AT327" s="174" t="s">
        <v>290</v>
      </c>
      <c r="AU327" s="174" t="s">
        <v>85</v>
      </c>
      <c r="AV327" s="15" t="s">
        <v>83</v>
      </c>
      <c r="AW327" s="15" t="s">
        <v>32</v>
      </c>
      <c r="AX327" s="15" t="s">
        <v>76</v>
      </c>
      <c r="AY327" s="174" t="s">
        <v>282</v>
      </c>
    </row>
    <row r="328" spans="2:65" s="12" customFormat="1" x14ac:dyDescent="0.2">
      <c r="B328" s="151"/>
      <c r="D328" s="152" t="s">
        <v>290</v>
      </c>
      <c r="E328" s="153" t="s">
        <v>1</v>
      </c>
      <c r="F328" s="154" t="s">
        <v>83</v>
      </c>
      <c r="H328" s="155">
        <v>1</v>
      </c>
      <c r="I328" s="156"/>
      <c r="L328" s="151"/>
      <c r="M328" s="157"/>
      <c r="T328" s="158"/>
      <c r="AT328" s="153" t="s">
        <v>290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282</v>
      </c>
    </row>
    <row r="329" spans="2:65" s="1" customFormat="1" ht="24.2" customHeight="1" x14ac:dyDescent="0.2">
      <c r="B329" s="32"/>
      <c r="C329" s="137" t="s">
        <v>566</v>
      </c>
      <c r="D329" s="137" t="s">
        <v>284</v>
      </c>
      <c r="E329" s="138" t="s">
        <v>9066</v>
      </c>
      <c r="F329" s="139" t="s">
        <v>9067</v>
      </c>
      <c r="G329" s="140" t="s">
        <v>287</v>
      </c>
      <c r="H329" s="141">
        <v>59.1</v>
      </c>
      <c r="I329" s="142"/>
      <c r="J329" s="143">
        <f>ROUND(I329*H329,2)</f>
        <v>0</v>
      </c>
      <c r="K329" s="144"/>
      <c r="L329" s="32"/>
      <c r="M329" s="145" t="s">
        <v>1</v>
      </c>
      <c r="N329" s="146" t="s">
        <v>41</v>
      </c>
      <c r="P329" s="147">
        <f>O329*H329</f>
        <v>0</v>
      </c>
      <c r="Q329" s="147">
        <v>0</v>
      </c>
      <c r="R329" s="147">
        <f>Q329*H329</f>
        <v>0</v>
      </c>
      <c r="S329" s="147">
        <v>2.7E-2</v>
      </c>
      <c r="T329" s="148">
        <f>S329*H329</f>
        <v>1.5957000000000001</v>
      </c>
      <c r="AR329" s="149" t="s">
        <v>199</v>
      </c>
      <c r="AT329" s="149" t="s">
        <v>284</v>
      </c>
      <c r="AU329" s="149" t="s">
        <v>85</v>
      </c>
      <c r="AY329" s="17" t="s">
        <v>282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83</v>
      </c>
      <c r="BK329" s="150">
        <f>ROUND(I329*H329,2)</f>
        <v>0</v>
      </c>
      <c r="BL329" s="17" t="s">
        <v>199</v>
      </c>
      <c r="BM329" s="149" t="s">
        <v>9068</v>
      </c>
    </row>
    <row r="330" spans="2:65" s="15" customFormat="1" x14ac:dyDescent="0.2">
      <c r="B330" s="173"/>
      <c r="D330" s="152" t="s">
        <v>290</v>
      </c>
      <c r="E330" s="174" t="s">
        <v>1</v>
      </c>
      <c r="F330" s="175" t="s">
        <v>9069</v>
      </c>
      <c r="H330" s="174" t="s">
        <v>1</v>
      </c>
      <c r="I330" s="176"/>
      <c r="L330" s="173"/>
      <c r="M330" s="177"/>
      <c r="T330" s="178"/>
      <c r="AT330" s="174" t="s">
        <v>290</v>
      </c>
      <c r="AU330" s="174" t="s">
        <v>85</v>
      </c>
      <c r="AV330" s="15" t="s">
        <v>83</v>
      </c>
      <c r="AW330" s="15" t="s">
        <v>32</v>
      </c>
      <c r="AX330" s="15" t="s">
        <v>76</v>
      </c>
      <c r="AY330" s="174" t="s">
        <v>282</v>
      </c>
    </row>
    <row r="331" spans="2:65" s="12" customFormat="1" x14ac:dyDescent="0.2">
      <c r="B331" s="151"/>
      <c r="D331" s="152" t="s">
        <v>290</v>
      </c>
      <c r="E331" s="153" t="s">
        <v>1</v>
      </c>
      <c r="F331" s="154" t="s">
        <v>9070</v>
      </c>
      <c r="H331" s="155">
        <v>31.8</v>
      </c>
      <c r="I331" s="156"/>
      <c r="L331" s="151"/>
      <c r="M331" s="157"/>
      <c r="T331" s="158"/>
      <c r="AT331" s="153" t="s">
        <v>290</v>
      </c>
      <c r="AU331" s="153" t="s">
        <v>85</v>
      </c>
      <c r="AV331" s="12" t="s">
        <v>85</v>
      </c>
      <c r="AW331" s="12" t="s">
        <v>32</v>
      </c>
      <c r="AX331" s="12" t="s">
        <v>76</v>
      </c>
      <c r="AY331" s="153" t="s">
        <v>282</v>
      </c>
    </row>
    <row r="332" spans="2:65" s="15" customFormat="1" x14ac:dyDescent="0.2">
      <c r="B332" s="173"/>
      <c r="D332" s="152" t="s">
        <v>290</v>
      </c>
      <c r="E332" s="174" t="s">
        <v>1</v>
      </c>
      <c r="F332" s="175" t="s">
        <v>9071</v>
      </c>
      <c r="H332" s="174" t="s">
        <v>1</v>
      </c>
      <c r="I332" s="176"/>
      <c r="L332" s="173"/>
      <c r="M332" s="177"/>
      <c r="T332" s="178"/>
      <c r="AT332" s="174" t="s">
        <v>290</v>
      </c>
      <c r="AU332" s="174" t="s">
        <v>85</v>
      </c>
      <c r="AV332" s="15" t="s">
        <v>83</v>
      </c>
      <c r="AW332" s="15" t="s">
        <v>32</v>
      </c>
      <c r="AX332" s="15" t="s">
        <v>76</v>
      </c>
      <c r="AY332" s="174" t="s">
        <v>282</v>
      </c>
    </row>
    <row r="333" spans="2:65" s="12" customFormat="1" x14ac:dyDescent="0.2">
      <c r="B333" s="151"/>
      <c r="D333" s="152" t="s">
        <v>290</v>
      </c>
      <c r="E333" s="153" t="s">
        <v>1</v>
      </c>
      <c r="F333" s="154" t="s">
        <v>9072</v>
      </c>
      <c r="H333" s="155">
        <v>4.88</v>
      </c>
      <c r="I333" s="156"/>
      <c r="L333" s="151"/>
      <c r="M333" s="157"/>
      <c r="T333" s="158"/>
      <c r="AT333" s="153" t="s">
        <v>290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282</v>
      </c>
    </row>
    <row r="334" spans="2:65" s="15" customFormat="1" x14ac:dyDescent="0.2">
      <c r="B334" s="173"/>
      <c r="D334" s="152" t="s">
        <v>290</v>
      </c>
      <c r="E334" s="174" t="s">
        <v>1</v>
      </c>
      <c r="F334" s="175" t="s">
        <v>9073</v>
      </c>
      <c r="H334" s="174" t="s">
        <v>1</v>
      </c>
      <c r="I334" s="176"/>
      <c r="L334" s="173"/>
      <c r="M334" s="177"/>
      <c r="T334" s="178"/>
      <c r="AT334" s="174" t="s">
        <v>290</v>
      </c>
      <c r="AU334" s="174" t="s">
        <v>85</v>
      </c>
      <c r="AV334" s="15" t="s">
        <v>83</v>
      </c>
      <c r="AW334" s="15" t="s">
        <v>32</v>
      </c>
      <c r="AX334" s="15" t="s">
        <v>76</v>
      </c>
      <c r="AY334" s="174" t="s">
        <v>282</v>
      </c>
    </row>
    <row r="335" spans="2:65" s="12" customFormat="1" x14ac:dyDescent="0.2">
      <c r="B335" s="151"/>
      <c r="D335" s="152" t="s">
        <v>290</v>
      </c>
      <c r="E335" s="153" t="s">
        <v>1</v>
      </c>
      <c r="F335" s="154" t="s">
        <v>9074</v>
      </c>
      <c r="H335" s="155">
        <v>7.76</v>
      </c>
      <c r="I335" s="156"/>
      <c r="L335" s="151"/>
      <c r="M335" s="157"/>
      <c r="T335" s="158"/>
      <c r="AT335" s="153" t="s">
        <v>290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282</v>
      </c>
    </row>
    <row r="336" spans="2:65" s="15" customFormat="1" x14ac:dyDescent="0.2">
      <c r="B336" s="173"/>
      <c r="D336" s="152" t="s">
        <v>290</v>
      </c>
      <c r="E336" s="174" t="s">
        <v>1</v>
      </c>
      <c r="F336" s="175" t="s">
        <v>9075</v>
      </c>
      <c r="H336" s="174" t="s">
        <v>1</v>
      </c>
      <c r="I336" s="176"/>
      <c r="L336" s="173"/>
      <c r="M336" s="177"/>
      <c r="T336" s="178"/>
      <c r="AT336" s="174" t="s">
        <v>290</v>
      </c>
      <c r="AU336" s="174" t="s">
        <v>85</v>
      </c>
      <c r="AV336" s="15" t="s">
        <v>83</v>
      </c>
      <c r="AW336" s="15" t="s">
        <v>32</v>
      </c>
      <c r="AX336" s="15" t="s">
        <v>76</v>
      </c>
      <c r="AY336" s="174" t="s">
        <v>282</v>
      </c>
    </row>
    <row r="337" spans="2:65" s="12" customFormat="1" x14ac:dyDescent="0.2">
      <c r="B337" s="151"/>
      <c r="D337" s="152" t="s">
        <v>290</v>
      </c>
      <c r="E337" s="153" t="s">
        <v>1</v>
      </c>
      <c r="F337" s="154" t="s">
        <v>9076</v>
      </c>
      <c r="H337" s="155">
        <v>3.32</v>
      </c>
      <c r="I337" s="156"/>
      <c r="L337" s="151"/>
      <c r="M337" s="157"/>
      <c r="T337" s="158"/>
      <c r="AT337" s="153" t="s">
        <v>290</v>
      </c>
      <c r="AU337" s="153" t="s">
        <v>85</v>
      </c>
      <c r="AV337" s="12" t="s">
        <v>85</v>
      </c>
      <c r="AW337" s="12" t="s">
        <v>32</v>
      </c>
      <c r="AX337" s="12" t="s">
        <v>76</v>
      </c>
      <c r="AY337" s="153" t="s">
        <v>282</v>
      </c>
    </row>
    <row r="338" spans="2:65" s="15" customFormat="1" ht="22.5" x14ac:dyDescent="0.2">
      <c r="B338" s="173"/>
      <c r="D338" s="152" t="s">
        <v>290</v>
      </c>
      <c r="E338" s="174" t="s">
        <v>1</v>
      </c>
      <c r="F338" s="175" t="s">
        <v>9077</v>
      </c>
      <c r="H338" s="174" t="s">
        <v>1</v>
      </c>
      <c r="I338" s="176"/>
      <c r="L338" s="173"/>
      <c r="M338" s="177"/>
      <c r="T338" s="178"/>
      <c r="AT338" s="174" t="s">
        <v>290</v>
      </c>
      <c r="AU338" s="174" t="s">
        <v>85</v>
      </c>
      <c r="AV338" s="15" t="s">
        <v>83</v>
      </c>
      <c r="AW338" s="15" t="s">
        <v>32</v>
      </c>
      <c r="AX338" s="15" t="s">
        <v>76</v>
      </c>
      <c r="AY338" s="174" t="s">
        <v>282</v>
      </c>
    </row>
    <row r="339" spans="2:65" s="12" customFormat="1" x14ac:dyDescent="0.2">
      <c r="B339" s="151"/>
      <c r="D339" s="152" t="s">
        <v>290</v>
      </c>
      <c r="E339" s="153" t="s">
        <v>1</v>
      </c>
      <c r="F339" s="154" t="s">
        <v>9078</v>
      </c>
      <c r="H339" s="155">
        <v>11.34</v>
      </c>
      <c r="I339" s="156"/>
      <c r="L339" s="151"/>
      <c r="M339" s="157"/>
      <c r="T339" s="158"/>
      <c r="AT339" s="153" t="s">
        <v>290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282</v>
      </c>
    </row>
    <row r="340" spans="2:65" s="11" customFormat="1" ht="25.9" customHeight="1" x14ac:dyDescent="0.2">
      <c r="B340" s="125"/>
      <c r="D340" s="126" t="s">
        <v>75</v>
      </c>
      <c r="E340" s="127" t="s">
        <v>3359</v>
      </c>
      <c r="F340" s="127" t="s">
        <v>3360</v>
      </c>
      <c r="I340" s="128"/>
      <c r="J340" s="129">
        <f>BK340</f>
        <v>0</v>
      </c>
      <c r="L340" s="125"/>
      <c r="M340" s="130"/>
      <c r="P340" s="131">
        <f>P341</f>
        <v>0</v>
      </c>
      <c r="R340" s="131">
        <f>R341</f>
        <v>0</v>
      </c>
      <c r="T340" s="132">
        <f>T341</f>
        <v>0</v>
      </c>
      <c r="AR340" s="126" t="s">
        <v>330</v>
      </c>
      <c r="AT340" s="133" t="s">
        <v>75</v>
      </c>
      <c r="AU340" s="133" t="s">
        <v>76</v>
      </c>
      <c r="AY340" s="126" t="s">
        <v>282</v>
      </c>
      <c r="BK340" s="134">
        <f>BK341</f>
        <v>0</v>
      </c>
    </row>
    <row r="341" spans="2:65" s="11" customFormat="1" ht="22.9" customHeight="1" x14ac:dyDescent="0.2">
      <c r="B341" s="125"/>
      <c r="D341" s="126" t="s">
        <v>75</v>
      </c>
      <c r="E341" s="135" t="s">
        <v>3410</v>
      </c>
      <c r="F341" s="135" t="s">
        <v>3411</v>
      </c>
      <c r="I341" s="128"/>
      <c r="J341" s="136">
        <f>BK341</f>
        <v>0</v>
      </c>
      <c r="L341" s="125"/>
      <c r="M341" s="130"/>
      <c r="P341" s="131">
        <f>SUM(P342:P344)</f>
        <v>0</v>
      </c>
      <c r="R341" s="131">
        <f>SUM(R342:R344)</f>
        <v>0</v>
      </c>
      <c r="T341" s="132">
        <f>SUM(T342:T344)</f>
        <v>0</v>
      </c>
      <c r="AR341" s="126" t="s">
        <v>330</v>
      </c>
      <c r="AT341" s="133" t="s">
        <v>75</v>
      </c>
      <c r="AU341" s="133" t="s">
        <v>83</v>
      </c>
      <c r="AY341" s="126" t="s">
        <v>282</v>
      </c>
      <c r="BK341" s="134">
        <f>SUM(BK342:BK344)</f>
        <v>0</v>
      </c>
    </row>
    <row r="342" spans="2:65" s="1" customFormat="1" ht="16.5" customHeight="1" x14ac:dyDescent="0.2">
      <c r="B342" s="32"/>
      <c r="C342" s="137" t="s">
        <v>574</v>
      </c>
      <c r="D342" s="137" t="s">
        <v>284</v>
      </c>
      <c r="E342" s="138" t="s">
        <v>3413</v>
      </c>
      <c r="F342" s="139" t="s">
        <v>3411</v>
      </c>
      <c r="G342" s="140" t="s">
        <v>792</v>
      </c>
      <c r="H342" s="141">
        <v>1</v>
      </c>
      <c r="I342" s="142"/>
      <c r="J342" s="143">
        <f>ROUND(I342*H342,2)</f>
        <v>0</v>
      </c>
      <c r="K342" s="144"/>
      <c r="L342" s="32"/>
      <c r="M342" s="145" t="s">
        <v>1</v>
      </c>
      <c r="N342" s="146" t="s">
        <v>41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3366</v>
      </c>
      <c r="AT342" s="149" t="s">
        <v>284</v>
      </c>
      <c r="AU342" s="149" t="s">
        <v>85</v>
      </c>
      <c r="AY342" s="17" t="s">
        <v>282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3366</v>
      </c>
      <c r="BM342" s="149" t="s">
        <v>9079</v>
      </c>
    </row>
    <row r="343" spans="2:65" s="15" customFormat="1" x14ac:dyDescent="0.2">
      <c r="B343" s="173"/>
      <c r="D343" s="152" t="s">
        <v>290</v>
      </c>
      <c r="E343" s="174" t="s">
        <v>1</v>
      </c>
      <c r="F343" s="175" t="s">
        <v>9080</v>
      </c>
      <c r="H343" s="174" t="s">
        <v>1</v>
      </c>
      <c r="I343" s="176"/>
      <c r="L343" s="173"/>
      <c r="M343" s="177"/>
      <c r="T343" s="178"/>
      <c r="AT343" s="174" t="s">
        <v>290</v>
      </c>
      <c r="AU343" s="174" t="s">
        <v>85</v>
      </c>
      <c r="AV343" s="15" t="s">
        <v>83</v>
      </c>
      <c r="AW343" s="15" t="s">
        <v>32</v>
      </c>
      <c r="AX343" s="15" t="s">
        <v>76</v>
      </c>
      <c r="AY343" s="174" t="s">
        <v>282</v>
      </c>
    </row>
    <row r="344" spans="2:65" s="12" customFormat="1" x14ac:dyDescent="0.2">
      <c r="B344" s="151"/>
      <c r="D344" s="152" t="s">
        <v>290</v>
      </c>
      <c r="E344" s="153" t="s">
        <v>1</v>
      </c>
      <c r="F344" s="154" t="s">
        <v>83</v>
      </c>
      <c r="H344" s="155">
        <v>1</v>
      </c>
      <c r="I344" s="156"/>
      <c r="L344" s="151"/>
      <c r="M344" s="205"/>
      <c r="N344" s="206"/>
      <c r="O344" s="206"/>
      <c r="P344" s="206"/>
      <c r="Q344" s="206"/>
      <c r="R344" s="206"/>
      <c r="S344" s="206"/>
      <c r="T344" s="207"/>
      <c r="AT344" s="153" t="s">
        <v>290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282</v>
      </c>
    </row>
    <row r="345" spans="2:65" s="1" customFormat="1" ht="6.95" customHeight="1" x14ac:dyDescent="0.2">
      <c r="B345" s="44"/>
      <c r="C345" s="45"/>
      <c r="D345" s="45"/>
      <c r="E345" s="45"/>
      <c r="F345" s="45"/>
      <c r="G345" s="45"/>
      <c r="H345" s="45"/>
      <c r="I345" s="45"/>
      <c r="J345" s="45"/>
      <c r="K345" s="45"/>
      <c r="L345" s="32"/>
    </row>
  </sheetData>
  <sheetProtection algorithmName="SHA-512" hashValue="ns5iFLdbi3b/OSWGmfJz4RGqsWENXxrHstSXn3KV98L5Dqkmg813VsABCexq6N8EVTwbAQb6OghJpTLA/Q/oAg==" saltValue="4BsEcad3sEqa5z4Em7CkJc5YrVBQapnoyVJFbvCJyAQy19kYWhS6YWNMkATLlBxTLAZdsFq8fAj0/iUN1JItoA==" spinCount="100000" sheet="1" objects="1" scenarios="1" formatColumns="0" formatRows="0" autoFilter="0"/>
  <autoFilter ref="C128:K34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09"/>
  <sheetViews>
    <sheetView showGridLines="0" topLeftCell="A361" workbookViewId="0">
      <selection activeCell="W371" sqref="W37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224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4" t="str">
        <f>'Rekapitulace stavby'!K6</f>
        <v>MŠ Vokovická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226</v>
      </c>
      <c r="L8" s="32"/>
    </row>
    <row r="9" spans="2:46" s="1" customFormat="1" ht="16.5" customHeight="1" x14ac:dyDescent="0.2">
      <c r="B9" s="32"/>
      <c r="E9" s="231" t="s">
        <v>9081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42"/>
      <c r="G18" s="242"/>
      <c r="H18" s="24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94"/>
      <c r="E27" s="246" t="s">
        <v>1</v>
      </c>
      <c r="F27" s="246"/>
      <c r="G27" s="246"/>
      <c r="H27" s="246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36</v>
      </c>
      <c r="J30" s="66">
        <f>ROUND(J122,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6">
        <f>ROUND((SUM(BE122:BE408)),  2)</f>
        <v>0</v>
      </c>
      <c r="I33" s="96">
        <v>0.21</v>
      </c>
      <c r="J33" s="86">
        <f>ROUND(((SUM(BE122:BE408))*I33),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6">
        <f>ROUND((SUM(BF122:BF408)),  2)</f>
        <v>0</v>
      </c>
      <c r="I34" s="96">
        <v>0.15</v>
      </c>
      <c r="J34" s="86">
        <f>ROUND(((SUM(BF122:BF408))*I34),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6">
        <f>ROUND((SUM(BG122:BG408)),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6">
        <f>ROUND((SUM(BH122:BH408)),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6">
        <f>ROUND((SUM(BI122:BI408)),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230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4" t="str">
        <f>E7</f>
        <v>MŠ Vokovická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226</v>
      </c>
      <c r="L86" s="32"/>
    </row>
    <row r="87" spans="2:47" s="1" customFormat="1" ht="16.5" customHeight="1" x14ac:dyDescent="0.2">
      <c r="B87" s="32"/>
      <c r="E87" s="231" t="str">
        <f>E9</f>
        <v>22 - FS 4.b - Projekt interiéru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Vokovice, p.č. 1281/256, 1281/257</v>
      </c>
      <c r="I89" s="27" t="s">
        <v>22</v>
      </c>
      <c r="J89" s="52" t="str">
        <f>IF(J12="","",J12)</f>
        <v>21. 2. 2023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Městská část Praha 6, Čs. Armády 601/23</v>
      </c>
      <c r="I91" s="27" t="s">
        <v>30</v>
      </c>
      <c r="J91" s="30" t="str">
        <f>E21</f>
        <v>ra15 a.s., ATELIER SEVER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Ecoten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233</v>
      </c>
      <c r="J96" s="66">
        <f>J122</f>
        <v>0</v>
      </c>
      <c r="L96" s="32"/>
      <c r="AU96" s="17" t="s">
        <v>234</v>
      </c>
    </row>
    <row r="97" spans="2:12" s="8" customFormat="1" ht="24.95" customHeight="1" x14ac:dyDescent="0.2">
      <c r="B97" s="108"/>
      <c r="D97" s="109" t="s">
        <v>9082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8" customFormat="1" ht="24.95" customHeight="1" x14ac:dyDescent="0.2">
      <c r="B98" s="108"/>
      <c r="D98" s="109" t="s">
        <v>9083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8" customFormat="1" ht="24.95" customHeight="1" x14ac:dyDescent="0.2">
      <c r="B99" s="108"/>
      <c r="D99" s="109" t="s">
        <v>9084</v>
      </c>
      <c r="E99" s="110"/>
      <c r="F99" s="110"/>
      <c r="G99" s="110"/>
      <c r="H99" s="110"/>
      <c r="I99" s="110"/>
      <c r="J99" s="111">
        <f>J235</f>
        <v>0</v>
      </c>
      <c r="L99" s="108"/>
    </row>
    <row r="100" spans="2:12" s="8" customFormat="1" ht="24.95" customHeight="1" x14ac:dyDescent="0.2">
      <c r="B100" s="108"/>
      <c r="D100" s="109" t="s">
        <v>9085</v>
      </c>
      <c r="E100" s="110"/>
      <c r="F100" s="110"/>
      <c r="G100" s="110"/>
      <c r="H100" s="110"/>
      <c r="I100" s="110"/>
      <c r="J100" s="111">
        <f>J268</f>
        <v>0</v>
      </c>
      <c r="L100" s="108"/>
    </row>
    <row r="101" spans="2:12" s="8" customFormat="1" ht="24.95" customHeight="1" x14ac:dyDescent="0.2">
      <c r="B101" s="108"/>
      <c r="D101" s="109" t="s">
        <v>9086</v>
      </c>
      <c r="E101" s="110"/>
      <c r="F101" s="110"/>
      <c r="G101" s="110"/>
      <c r="H101" s="110"/>
      <c r="I101" s="110"/>
      <c r="J101" s="111">
        <f>J303</f>
        <v>0</v>
      </c>
      <c r="L101" s="108"/>
    </row>
    <row r="102" spans="2:12" s="8" customFormat="1" ht="24.95" customHeight="1" x14ac:dyDescent="0.2">
      <c r="B102" s="108"/>
      <c r="D102" s="109" t="s">
        <v>9087</v>
      </c>
      <c r="E102" s="110"/>
      <c r="F102" s="110"/>
      <c r="G102" s="110"/>
      <c r="H102" s="110"/>
      <c r="I102" s="110"/>
      <c r="J102" s="111">
        <f>J372</f>
        <v>0</v>
      </c>
      <c r="L102" s="108"/>
    </row>
    <row r="103" spans="2:12" s="1" customFormat="1" ht="21.75" customHeight="1" x14ac:dyDescent="0.2">
      <c r="B103" s="32"/>
      <c r="L103" s="32"/>
    </row>
    <row r="104" spans="2:12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 x14ac:dyDescent="0.2">
      <c r="B109" s="32"/>
      <c r="C109" s="21" t="s">
        <v>267</v>
      </c>
      <c r="L109" s="32"/>
    </row>
    <row r="110" spans="2:12" s="1" customFormat="1" ht="6.95" customHeight="1" x14ac:dyDescent="0.2">
      <c r="B110" s="32"/>
      <c r="L110" s="32"/>
    </row>
    <row r="111" spans="2:12" s="1" customFormat="1" ht="12" customHeight="1" x14ac:dyDescent="0.2">
      <c r="B111" s="32"/>
      <c r="C111" s="27" t="s">
        <v>16</v>
      </c>
      <c r="L111" s="32"/>
    </row>
    <row r="112" spans="2:12" s="1" customFormat="1" ht="16.5" customHeight="1" x14ac:dyDescent="0.2">
      <c r="B112" s="32"/>
      <c r="E112" s="254" t="str">
        <f>E7</f>
        <v>MŠ Vokovická</v>
      </c>
      <c r="F112" s="255"/>
      <c r="G112" s="255"/>
      <c r="H112" s="255"/>
      <c r="L112" s="32"/>
    </row>
    <row r="113" spans="2:65" s="1" customFormat="1" ht="12" customHeight="1" x14ac:dyDescent="0.2">
      <c r="B113" s="32"/>
      <c r="C113" s="27" t="s">
        <v>226</v>
      </c>
      <c r="L113" s="32"/>
    </row>
    <row r="114" spans="2:65" s="1" customFormat="1" ht="16.5" customHeight="1" x14ac:dyDescent="0.2">
      <c r="B114" s="32"/>
      <c r="E114" s="231" t="str">
        <f>E9</f>
        <v>22 - FS 4.b - Projekt interiéru</v>
      </c>
      <c r="F114" s="253"/>
      <c r="G114" s="253"/>
      <c r="H114" s="253"/>
      <c r="L114" s="32"/>
    </row>
    <row r="115" spans="2:65" s="1" customFormat="1" ht="6.95" customHeight="1" x14ac:dyDescent="0.2">
      <c r="B115" s="32"/>
      <c r="L115" s="32"/>
    </row>
    <row r="116" spans="2:65" s="1" customFormat="1" ht="12" customHeight="1" x14ac:dyDescent="0.2">
      <c r="B116" s="32"/>
      <c r="C116" s="27" t="s">
        <v>20</v>
      </c>
      <c r="F116" s="25" t="str">
        <f>F12</f>
        <v>Vokovice, p.č. 1281/256, 1281/257</v>
      </c>
      <c r="I116" s="27" t="s">
        <v>22</v>
      </c>
      <c r="J116" s="52" t="str">
        <f>IF(J12="","",J12)</f>
        <v>21. 2. 2023</v>
      </c>
      <c r="L116" s="32"/>
    </row>
    <row r="117" spans="2:65" s="1" customFormat="1" ht="6.95" customHeight="1" x14ac:dyDescent="0.2">
      <c r="B117" s="32"/>
      <c r="L117" s="32"/>
    </row>
    <row r="118" spans="2:65" s="1" customFormat="1" ht="25.7" customHeight="1" x14ac:dyDescent="0.2">
      <c r="B118" s="32"/>
      <c r="C118" s="27" t="s">
        <v>24</v>
      </c>
      <c r="F118" s="25" t="str">
        <f>E15</f>
        <v>Městská část Praha 6, Čs. Armády 601/23</v>
      </c>
      <c r="I118" s="27" t="s">
        <v>30</v>
      </c>
      <c r="J118" s="30" t="str">
        <f>E21</f>
        <v>ra15 a.s., ATELIER SEVER s.r.o.</v>
      </c>
      <c r="L118" s="32"/>
    </row>
    <row r="119" spans="2:65" s="1" customFormat="1" ht="15.2" customHeight="1" x14ac:dyDescent="0.2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Ecoten s.r.o.</v>
      </c>
      <c r="L119" s="32"/>
    </row>
    <row r="120" spans="2:65" s="1" customFormat="1" ht="10.35" customHeight="1" x14ac:dyDescent="0.2">
      <c r="B120" s="32"/>
      <c r="L120" s="32"/>
    </row>
    <row r="121" spans="2:65" s="10" customFormat="1" ht="29.25" customHeight="1" x14ac:dyDescent="0.2">
      <c r="B121" s="116"/>
      <c r="C121" s="117" t="s">
        <v>268</v>
      </c>
      <c r="D121" s="118" t="s">
        <v>61</v>
      </c>
      <c r="E121" s="118" t="s">
        <v>57</v>
      </c>
      <c r="F121" s="118" t="s">
        <v>58</v>
      </c>
      <c r="G121" s="118" t="s">
        <v>269</v>
      </c>
      <c r="H121" s="118" t="s">
        <v>270</v>
      </c>
      <c r="I121" s="118" t="s">
        <v>271</v>
      </c>
      <c r="J121" s="119" t="s">
        <v>232</v>
      </c>
      <c r="K121" s="120" t="s">
        <v>272</v>
      </c>
      <c r="L121" s="116"/>
      <c r="M121" s="59" t="s">
        <v>1</v>
      </c>
      <c r="N121" s="60" t="s">
        <v>40</v>
      </c>
      <c r="O121" s="60" t="s">
        <v>273</v>
      </c>
      <c r="P121" s="60" t="s">
        <v>274</v>
      </c>
      <c r="Q121" s="60" t="s">
        <v>275</v>
      </c>
      <c r="R121" s="60" t="s">
        <v>276</v>
      </c>
      <c r="S121" s="60" t="s">
        <v>277</v>
      </c>
      <c r="T121" s="61" t="s">
        <v>278</v>
      </c>
    </row>
    <row r="122" spans="2:65" s="1" customFormat="1" ht="22.9" customHeight="1" x14ac:dyDescent="0.25">
      <c r="B122" s="32"/>
      <c r="C122" s="64" t="s">
        <v>279</v>
      </c>
      <c r="J122" s="121">
        <f>BK122</f>
        <v>0</v>
      </c>
      <c r="L122" s="32"/>
      <c r="M122" s="62"/>
      <c r="N122" s="53"/>
      <c r="O122" s="53"/>
      <c r="P122" s="122">
        <f>P123+P142+P235+P268+P303+P372</f>
        <v>0</v>
      </c>
      <c r="Q122" s="53"/>
      <c r="R122" s="122">
        <f>R123+R142+R235+R268+R303+R372</f>
        <v>0</v>
      </c>
      <c r="S122" s="53"/>
      <c r="T122" s="123">
        <f>T123+T142+T235+T268+T303+T372</f>
        <v>0</v>
      </c>
      <c r="AT122" s="17" t="s">
        <v>75</v>
      </c>
      <c r="AU122" s="17" t="s">
        <v>234</v>
      </c>
      <c r="BK122" s="124">
        <f>BK123+BK142+BK235+BK268+BK303+BK372</f>
        <v>0</v>
      </c>
    </row>
    <row r="123" spans="2:65" s="11" customFormat="1" ht="25.9" customHeight="1" x14ac:dyDescent="0.2">
      <c r="B123" s="125"/>
      <c r="D123" s="126" t="s">
        <v>75</v>
      </c>
      <c r="E123" s="127" t="s">
        <v>3676</v>
      </c>
      <c r="F123" s="127" t="s">
        <v>9088</v>
      </c>
      <c r="I123" s="128"/>
      <c r="J123" s="129">
        <f>BK123</f>
        <v>0</v>
      </c>
      <c r="L123" s="125"/>
      <c r="M123" s="130"/>
      <c r="P123" s="131">
        <f>SUM(P124:P141)</f>
        <v>0</v>
      </c>
      <c r="R123" s="131">
        <f>SUM(R124:R141)</f>
        <v>0</v>
      </c>
      <c r="T123" s="132">
        <f>SUM(T124:T141)</f>
        <v>0</v>
      </c>
      <c r="AR123" s="126" t="s">
        <v>83</v>
      </c>
      <c r="AT123" s="133" t="s">
        <v>75</v>
      </c>
      <c r="AU123" s="133" t="s">
        <v>76</v>
      </c>
      <c r="AY123" s="126" t="s">
        <v>282</v>
      </c>
      <c r="BK123" s="134">
        <f>SUM(BK124:BK141)</f>
        <v>0</v>
      </c>
    </row>
    <row r="124" spans="2:65" s="1" customFormat="1" ht="37.9" customHeight="1" x14ac:dyDescent="0.2">
      <c r="B124" s="32"/>
      <c r="C124" s="137" t="s">
        <v>83</v>
      </c>
      <c r="D124" s="137" t="s">
        <v>284</v>
      </c>
      <c r="E124" s="138" t="s">
        <v>9089</v>
      </c>
      <c r="F124" s="139" t="s">
        <v>9090</v>
      </c>
      <c r="G124" s="140" t="s">
        <v>2246</v>
      </c>
      <c r="H124" s="141">
        <v>25</v>
      </c>
      <c r="I124" s="142"/>
      <c r="J124" s="143">
        <f>ROUND(I124*H124,2)</f>
        <v>0</v>
      </c>
      <c r="K124" s="144"/>
      <c r="L124" s="32"/>
      <c r="M124" s="145" t="s">
        <v>1</v>
      </c>
      <c r="N124" s="146" t="s">
        <v>41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199</v>
      </c>
      <c r="AT124" s="149" t="s">
        <v>284</v>
      </c>
      <c r="AU124" s="149" t="s">
        <v>83</v>
      </c>
      <c r="AY124" s="17" t="s">
        <v>282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83</v>
      </c>
      <c r="BK124" s="150">
        <f>ROUND(I124*H124,2)</f>
        <v>0</v>
      </c>
      <c r="BL124" s="17" t="s">
        <v>199</v>
      </c>
      <c r="BM124" s="149" t="s">
        <v>85</v>
      </c>
    </row>
    <row r="125" spans="2:65" s="1" customFormat="1" ht="68.25" x14ac:dyDescent="0.2">
      <c r="B125" s="32"/>
      <c r="D125" s="152" t="s">
        <v>3804</v>
      </c>
      <c r="F125" s="198" t="s">
        <v>9091</v>
      </c>
      <c r="I125" s="199"/>
      <c r="L125" s="32"/>
      <c r="M125" s="200"/>
      <c r="T125" s="56"/>
      <c r="AT125" s="17" t="s">
        <v>3804</v>
      </c>
      <c r="AU125" s="17" t="s">
        <v>83</v>
      </c>
    </row>
    <row r="126" spans="2:65" s="1" customFormat="1" ht="37.9" customHeight="1" x14ac:dyDescent="0.2">
      <c r="B126" s="32"/>
      <c r="C126" s="137" t="s">
        <v>85</v>
      </c>
      <c r="D126" s="137" t="s">
        <v>284</v>
      </c>
      <c r="E126" s="138" t="s">
        <v>9092</v>
      </c>
      <c r="F126" s="139" t="s">
        <v>9093</v>
      </c>
      <c r="G126" s="140" t="s">
        <v>2246</v>
      </c>
      <c r="H126" s="141">
        <v>15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199</v>
      </c>
      <c r="AT126" s="149" t="s">
        <v>284</v>
      </c>
      <c r="AU126" s="149" t="s">
        <v>83</v>
      </c>
      <c r="AY126" s="17" t="s">
        <v>282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199</v>
      </c>
      <c r="BM126" s="149" t="s">
        <v>288</v>
      </c>
    </row>
    <row r="127" spans="2:65" s="1" customFormat="1" ht="107.25" x14ac:dyDescent="0.2">
      <c r="B127" s="32"/>
      <c r="D127" s="152" t="s">
        <v>3804</v>
      </c>
      <c r="F127" s="198" t="s">
        <v>9094</v>
      </c>
      <c r="I127" s="199"/>
      <c r="L127" s="32"/>
      <c r="M127" s="200"/>
      <c r="T127" s="56"/>
      <c r="AT127" s="17" t="s">
        <v>3804</v>
      </c>
      <c r="AU127" s="17" t="s">
        <v>83</v>
      </c>
    </row>
    <row r="128" spans="2:65" s="1" customFormat="1" ht="33" customHeight="1" x14ac:dyDescent="0.2">
      <c r="B128" s="32"/>
      <c r="C128" s="137" t="s">
        <v>105</v>
      </c>
      <c r="D128" s="137" t="s">
        <v>284</v>
      </c>
      <c r="E128" s="138" t="s">
        <v>9095</v>
      </c>
      <c r="F128" s="139" t="s">
        <v>9096</v>
      </c>
      <c r="G128" s="140" t="s">
        <v>2246</v>
      </c>
      <c r="H128" s="141">
        <v>32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199</v>
      </c>
      <c r="AT128" s="149" t="s">
        <v>284</v>
      </c>
      <c r="AU128" s="149" t="s">
        <v>83</v>
      </c>
      <c r="AY128" s="17" t="s">
        <v>282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199</v>
      </c>
      <c r="BM128" s="149" t="s">
        <v>338</v>
      </c>
    </row>
    <row r="129" spans="2:65" s="1" customFormat="1" ht="48.75" x14ac:dyDescent="0.2">
      <c r="B129" s="32"/>
      <c r="D129" s="152" t="s">
        <v>3804</v>
      </c>
      <c r="F129" s="198" t="s">
        <v>9097</v>
      </c>
      <c r="I129" s="199"/>
      <c r="L129" s="32"/>
      <c r="M129" s="200"/>
      <c r="T129" s="56"/>
      <c r="AT129" s="17" t="s">
        <v>3804</v>
      </c>
      <c r="AU129" s="17" t="s">
        <v>83</v>
      </c>
    </row>
    <row r="130" spans="2:65" s="1" customFormat="1" ht="33" customHeight="1" x14ac:dyDescent="0.2">
      <c r="B130" s="32"/>
      <c r="C130" s="137" t="s">
        <v>288</v>
      </c>
      <c r="D130" s="137" t="s">
        <v>284</v>
      </c>
      <c r="E130" s="138" t="s">
        <v>9098</v>
      </c>
      <c r="F130" s="139" t="s">
        <v>9099</v>
      </c>
      <c r="G130" s="140" t="s">
        <v>2246</v>
      </c>
      <c r="H130" s="141">
        <v>15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199</v>
      </c>
      <c r="AT130" s="149" t="s">
        <v>284</v>
      </c>
      <c r="AU130" s="149" t="s">
        <v>83</v>
      </c>
      <c r="AY130" s="17" t="s">
        <v>282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199</v>
      </c>
      <c r="BM130" s="149" t="s">
        <v>350</v>
      </c>
    </row>
    <row r="131" spans="2:65" s="1" customFormat="1" ht="97.5" x14ac:dyDescent="0.2">
      <c r="B131" s="32"/>
      <c r="D131" s="152" t="s">
        <v>3804</v>
      </c>
      <c r="F131" s="198" t="s">
        <v>9100</v>
      </c>
      <c r="I131" s="199"/>
      <c r="L131" s="32"/>
      <c r="M131" s="200"/>
      <c r="T131" s="56"/>
      <c r="AT131" s="17" t="s">
        <v>3804</v>
      </c>
      <c r="AU131" s="17" t="s">
        <v>83</v>
      </c>
    </row>
    <row r="132" spans="2:65" s="1" customFormat="1" ht="37.9" customHeight="1" x14ac:dyDescent="0.2">
      <c r="B132" s="32"/>
      <c r="C132" s="137" t="s">
        <v>330</v>
      </c>
      <c r="D132" s="137" t="s">
        <v>284</v>
      </c>
      <c r="E132" s="138" t="s">
        <v>9101</v>
      </c>
      <c r="F132" s="139" t="s">
        <v>9102</v>
      </c>
      <c r="G132" s="140" t="s">
        <v>2246</v>
      </c>
      <c r="H132" s="141">
        <v>27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199</v>
      </c>
      <c r="AT132" s="149" t="s">
        <v>284</v>
      </c>
      <c r="AU132" s="149" t="s">
        <v>83</v>
      </c>
      <c r="AY132" s="17" t="s">
        <v>282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199</v>
      </c>
      <c r="BM132" s="149" t="s">
        <v>361</v>
      </c>
    </row>
    <row r="133" spans="2:65" s="1" customFormat="1" ht="165.75" x14ac:dyDescent="0.2">
      <c r="B133" s="32"/>
      <c r="D133" s="152" t="s">
        <v>3804</v>
      </c>
      <c r="F133" s="198" t="s">
        <v>9103</v>
      </c>
      <c r="I133" s="199"/>
      <c r="L133" s="32"/>
      <c r="M133" s="200"/>
      <c r="T133" s="56"/>
      <c r="AT133" s="17" t="s">
        <v>3804</v>
      </c>
      <c r="AU133" s="17" t="s">
        <v>83</v>
      </c>
    </row>
    <row r="134" spans="2:65" s="1" customFormat="1" ht="33" customHeight="1" x14ac:dyDescent="0.2">
      <c r="B134" s="32"/>
      <c r="C134" s="137" t="s">
        <v>338</v>
      </c>
      <c r="D134" s="137" t="s">
        <v>284</v>
      </c>
      <c r="E134" s="138" t="s">
        <v>9104</v>
      </c>
      <c r="F134" s="139" t="s">
        <v>9105</v>
      </c>
      <c r="G134" s="140" t="s">
        <v>2246</v>
      </c>
      <c r="H134" s="141">
        <v>11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199</v>
      </c>
      <c r="AT134" s="149" t="s">
        <v>284</v>
      </c>
      <c r="AU134" s="149" t="s">
        <v>83</v>
      </c>
      <c r="AY134" s="17" t="s">
        <v>282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199</v>
      </c>
      <c r="BM134" s="149" t="s">
        <v>188</v>
      </c>
    </row>
    <row r="135" spans="2:65" s="1" customFormat="1" ht="78" x14ac:dyDescent="0.2">
      <c r="B135" s="32"/>
      <c r="D135" s="152" t="s">
        <v>3804</v>
      </c>
      <c r="F135" s="198" t="s">
        <v>9106</v>
      </c>
      <c r="I135" s="199"/>
      <c r="L135" s="32"/>
      <c r="M135" s="200"/>
      <c r="T135" s="56"/>
      <c r="AT135" s="17" t="s">
        <v>3804</v>
      </c>
      <c r="AU135" s="17" t="s">
        <v>83</v>
      </c>
    </row>
    <row r="136" spans="2:65" s="1" customFormat="1" ht="33" customHeight="1" x14ac:dyDescent="0.2">
      <c r="B136" s="32"/>
      <c r="C136" s="137" t="s">
        <v>343</v>
      </c>
      <c r="D136" s="137" t="s">
        <v>284</v>
      </c>
      <c r="E136" s="138" t="s">
        <v>9107</v>
      </c>
      <c r="F136" s="139" t="s">
        <v>9108</v>
      </c>
      <c r="G136" s="140" t="s">
        <v>2246</v>
      </c>
      <c r="H136" s="141">
        <v>5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199</v>
      </c>
      <c r="AT136" s="149" t="s">
        <v>284</v>
      </c>
      <c r="AU136" s="149" t="s">
        <v>83</v>
      </c>
      <c r="AY136" s="17" t="s">
        <v>282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199</v>
      </c>
      <c r="BM136" s="149" t="s">
        <v>194</v>
      </c>
    </row>
    <row r="137" spans="2:65" s="1" customFormat="1" ht="68.25" x14ac:dyDescent="0.2">
      <c r="B137" s="32"/>
      <c r="D137" s="152" t="s">
        <v>3804</v>
      </c>
      <c r="F137" s="198" t="s">
        <v>9109</v>
      </c>
      <c r="I137" s="199"/>
      <c r="L137" s="32"/>
      <c r="M137" s="200"/>
      <c r="T137" s="56"/>
      <c r="AT137" s="17" t="s">
        <v>3804</v>
      </c>
      <c r="AU137" s="17" t="s">
        <v>83</v>
      </c>
    </row>
    <row r="138" spans="2:65" s="1" customFormat="1" ht="33" customHeight="1" x14ac:dyDescent="0.2">
      <c r="B138" s="32"/>
      <c r="C138" s="137" t="s">
        <v>350</v>
      </c>
      <c r="D138" s="137" t="s">
        <v>284</v>
      </c>
      <c r="E138" s="138" t="s">
        <v>9110</v>
      </c>
      <c r="F138" s="139" t="s">
        <v>9111</v>
      </c>
      <c r="G138" s="140" t="s">
        <v>2246</v>
      </c>
      <c r="H138" s="141">
        <v>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199</v>
      </c>
      <c r="AT138" s="149" t="s">
        <v>284</v>
      </c>
      <c r="AU138" s="149" t="s">
        <v>83</v>
      </c>
      <c r="AY138" s="17" t="s">
        <v>282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199</v>
      </c>
      <c r="BM138" s="149" t="s">
        <v>199</v>
      </c>
    </row>
    <row r="139" spans="2:65" s="1" customFormat="1" ht="78" x14ac:dyDescent="0.2">
      <c r="B139" s="32"/>
      <c r="D139" s="152" t="s">
        <v>3804</v>
      </c>
      <c r="F139" s="198" t="s">
        <v>9112</v>
      </c>
      <c r="I139" s="199"/>
      <c r="L139" s="32"/>
      <c r="M139" s="200"/>
      <c r="T139" s="56"/>
      <c r="AT139" s="17" t="s">
        <v>3804</v>
      </c>
      <c r="AU139" s="17" t="s">
        <v>83</v>
      </c>
    </row>
    <row r="140" spans="2:65" s="1" customFormat="1" ht="33" customHeight="1" x14ac:dyDescent="0.2">
      <c r="B140" s="32"/>
      <c r="C140" s="137" t="s">
        <v>356</v>
      </c>
      <c r="D140" s="137" t="s">
        <v>284</v>
      </c>
      <c r="E140" s="138" t="s">
        <v>9113</v>
      </c>
      <c r="F140" s="139" t="s">
        <v>9114</v>
      </c>
      <c r="G140" s="140" t="s">
        <v>2246</v>
      </c>
      <c r="H140" s="141">
        <v>33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199</v>
      </c>
      <c r="AT140" s="149" t="s">
        <v>284</v>
      </c>
      <c r="AU140" s="149" t="s">
        <v>83</v>
      </c>
      <c r="AY140" s="17" t="s">
        <v>282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199</v>
      </c>
      <c r="BM140" s="149" t="s">
        <v>205</v>
      </c>
    </row>
    <row r="141" spans="2:65" s="1" customFormat="1" ht="58.5" x14ac:dyDescent="0.2">
      <c r="B141" s="32"/>
      <c r="D141" s="152" t="s">
        <v>3804</v>
      </c>
      <c r="F141" s="198" t="s">
        <v>9115</v>
      </c>
      <c r="I141" s="199"/>
      <c r="L141" s="32"/>
      <c r="M141" s="200"/>
      <c r="T141" s="56"/>
      <c r="AT141" s="17" t="s">
        <v>3804</v>
      </c>
      <c r="AU141" s="17" t="s">
        <v>83</v>
      </c>
    </row>
    <row r="142" spans="2:65" s="11" customFormat="1" ht="25.9" customHeight="1" x14ac:dyDescent="0.2">
      <c r="B142" s="125"/>
      <c r="D142" s="126" t="s">
        <v>75</v>
      </c>
      <c r="E142" s="127" t="s">
        <v>3687</v>
      </c>
      <c r="F142" s="127" t="s">
        <v>9116</v>
      </c>
      <c r="I142" s="128"/>
      <c r="J142" s="129">
        <f>BK142</f>
        <v>0</v>
      </c>
      <c r="L142" s="125"/>
      <c r="M142" s="130"/>
      <c r="P142" s="131">
        <f>SUM(P143:P234)</f>
        <v>0</v>
      </c>
      <c r="R142" s="131">
        <f>SUM(R143:R234)</f>
        <v>0</v>
      </c>
      <c r="T142" s="132">
        <f>SUM(T143:T234)</f>
        <v>0</v>
      </c>
      <c r="AR142" s="126" t="s">
        <v>83</v>
      </c>
      <c r="AT142" s="133" t="s">
        <v>75</v>
      </c>
      <c r="AU142" s="133" t="s">
        <v>76</v>
      </c>
      <c r="AY142" s="126" t="s">
        <v>282</v>
      </c>
      <c r="BK142" s="134">
        <f>SUM(BK143:BK234)</f>
        <v>0</v>
      </c>
    </row>
    <row r="143" spans="2:65" s="1" customFormat="1" ht="24.2" customHeight="1" x14ac:dyDescent="0.2">
      <c r="B143" s="32"/>
      <c r="C143" s="137" t="s">
        <v>361</v>
      </c>
      <c r="D143" s="137" t="s">
        <v>284</v>
      </c>
      <c r="E143" s="138" t="s">
        <v>9117</v>
      </c>
      <c r="F143" s="139" t="s">
        <v>9118</v>
      </c>
      <c r="G143" s="140" t="s">
        <v>2246</v>
      </c>
      <c r="H143" s="141">
        <v>4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199</v>
      </c>
      <c r="AT143" s="149" t="s">
        <v>284</v>
      </c>
      <c r="AU143" s="149" t="s">
        <v>83</v>
      </c>
      <c r="AY143" s="17" t="s">
        <v>282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199</v>
      </c>
      <c r="BM143" s="149" t="s">
        <v>208</v>
      </c>
    </row>
    <row r="144" spans="2:65" s="1" customFormat="1" ht="78" x14ac:dyDescent="0.2">
      <c r="B144" s="32"/>
      <c r="D144" s="152" t="s">
        <v>3804</v>
      </c>
      <c r="F144" s="198" t="s">
        <v>9119</v>
      </c>
      <c r="I144" s="199"/>
      <c r="L144" s="32"/>
      <c r="M144" s="200"/>
      <c r="T144" s="56"/>
      <c r="AT144" s="17" t="s">
        <v>3804</v>
      </c>
      <c r="AU144" s="17" t="s">
        <v>83</v>
      </c>
    </row>
    <row r="145" spans="2:65" s="1" customFormat="1" ht="24.2" customHeight="1" x14ac:dyDescent="0.2">
      <c r="B145" s="32"/>
      <c r="C145" s="137" t="s">
        <v>185</v>
      </c>
      <c r="D145" s="137" t="s">
        <v>284</v>
      </c>
      <c r="E145" s="138" t="s">
        <v>9120</v>
      </c>
      <c r="F145" s="139" t="s">
        <v>9121</v>
      </c>
      <c r="G145" s="140" t="s">
        <v>2246</v>
      </c>
      <c r="H145" s="141">
        <v>4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199</v>
      </c>
      <c r="AT145" s="149" t="s">
        <v>284</v>
      </c>
      <c r="AU145" s="149" t="s">
        <v>83</v>
      </c>
      <c r="AY145" s="17" t="s">
        <v>282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199</v>
      </c>
      <c r="BM145" s="149" t="s">
        <v>222</v>
      </c>
    </row>
    <row r="146" spans="2:65" s="1" customFormat="1" ht="68.25" x14ac:dyDescent="0.2">
      <c r="B146" s="32"/>
      <c r="D146" s="152" t="s">
        <v>3804</v>
      </c>
      <c r="F146" s="198" t="s">
        <v>9122</v>
      </c>
      <c r="I146" s="199"/>
      <c r="L146" s="32"/>
      <c r="M146" s="200"/>
      <c r="T146" s="56"/>
      <c r="AT146" s="17" t="s">
        <v>3804</v>
      </c>
      <c r="AU146" s="17" t="s">
        <v>83</v>
      </c>
    </row>
    <row r="147" spans="2:65" s="1" customFormat="1" ht="24.2" customHeight="1" x14ac:dyDescent="0.2">
      <c r="B147" s="32"/>
      <c r="C147" s="137" t="s">
        <v>188</v>
      </c>
      <c r="D147" s="137" t="s">
        <v>284</v>
      </c>
      <c r="E147" s="138" t="s">
        <v>9123</v>
      </c>
      <c r="F147" s="139" t="s">
        <v>9124</v>
      </c>
      <c r="G147" s="140" t="s">
        <v>2246</v>
      </c>
      <c r="H147" s="141">
        <v>1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199</v>
      </c>
      <c r="AT147" s="149" t="s">
        <v>284</v>
      </c>
      <c r="AU147" s="149" t="s">
        <v>83</v>
      </c>
      <c r="AY147" s="17" t="s">
        <v>282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199</v>
      </c>
      <c r="BM147" s="149" t="s">
        <v>453</v>
      </c>
    </row>
    <row r="148" spans="2:65" s="1" customFormat="1" ht="87.75" x14ac:dyDescent="0.2">
      <c r="B148" s="32"/>
      <c r="D148" s="152" t="s">
        <v>3804</v>
      </c>
      <c r="F148" s="198" t="s">
        <v>9125</v>
      </c>
      <c r="I148" s="199"/>
      <c r="L148" s="32"/>
      <c r="M148" s="200"/>
      <c r="T148" s="56"/>
      <c r="AT148" s="17" t="s">
        <v>3804</v>
      </c>
      <c r="AU148" s="17" t="s">
        <v>83</v>
      </c>
    </row>
    <row r="149" spans="2:65" s="1" customFormat="1" ht="24.2" customHeight="1" x14ac:dyDescent="0.2">
      <c r="B149" s="32"/>
      <c r="C149" s="137" t="s">
        <v>191</v>
      </c>
      <c r="D149" s="137" t="s">
        <v>284</v>
      </c>
      <c r="E149" s="138" t="s">
        <v>9126</v>
      </c>
      <c r="F149" s="139" t="s">
        <v>9127</v>
      </c>
      <c r="G149" s="140" t="s">
        <v>2246</v>
      </c>
      <c r="H149" s="141">
        <v>4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199</v>
      </c>
      <c r="AT149" s="149" t="s">
        <v>284</v>
      </c>
      <c r="AU149" s="149" t="s">
        <v>83</v>
      </c>
      <c r="AY149" s="17" t="s">
        <v>282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199</v>
      </c>
      <c r="BM149" s="149" t="s">
        <v>463</v>
      </c>
    </row>
    <row r="150" spans="2:65" s="1" customFormat="1" ht="48.75" x14ac:dyDescent="0.2">
      <c r="B150" s="32"/>
      <c r="D150" s="152" t="s">
        <v>3804</v>
      </c>
      <c r="F150" s="198" t="s">
        <v>9128</v>
      </c>
      <c r="I150" s="199"/>
      <c r="L150" s="32"/>
      <c r="M150" s="200"/>
      <c r="T150" s="56"/>
      <c r="AT150" s="17" t="s">
        <v>3804</v>
      </c>
      <c r="AU150" s="17" t="s">
        <v>83</v>
      </c>
    </row>
    <row r="151" spans="2:65" s="1" customFormat="1" ht="24.2" customHeight="1" x14ac:dyDescent="0.2">
      <c r="B151" s="32"/>
      <c r="C151" s="137" t="s">
        <v>194</v>
      </c>
      <c r="D151" s="137" t="s">
        <v>284</v>
      </c>
      <c r="E151" s="138" t="s">
        <v>9129</v>
      </c>
      <c r="F151" s="139" t="s">
        <v>9130</v>
      </c>
      <c r="G151" s="140" t="s">
        <v>2246</v>
      </c>
      <c r="H151" s="141">
        <v>4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199</v>
      </c>
      <c r="AT151" s="149" t="s">
        <v>284</v>
      </c>
      <c r="AU151" s="149" t="s">
        <v>83</v>
      </c>
      <c r="AY151" s="17" t="s">
        <v>282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199</v>
      </c>
      <c r="BM151" s="149" t="s">
        <v>476</v>
      </c>
    </row>
    <row r="152" spans="2:65" s="1" customFormat="1" ht="48.75" x14ac:dyDescent="0.2">
      <c r="B152" s="32"/>
      <c r="D152" s="152" t="s">
        <v>3804</v>
      </c>
      <c r="F152" s="198" t="s">
        <v>9131</v>
      </c>
      <c r="I152" s="199"/>
      <c r="L152" s="32"/>
      <c r="M152" s="200"/>
      <c r="T152" s="56"/>
      <c r="AT152" s="17" t="s">
        <v>3804</v>
      </c>
      <c r="AU152" s="17" t="s">
        <v>83</v>
      </c>
    </row>
    <row r="153" spans="2:65" s="1" customFormat="1" ht="33" customHeight="1" x14ac:dyDescent="0.2">
      <c r="B153" s="32"/>
      <c r="C153" s="137" t="s">
        <v>8</v>
      </c>
      <c r="D153" s="137" t="s">
        <v>284</v>
      </c>
      <c r="E153" s="138" t="s">
        <v>9132</v>
      </c>
      <c r="F153" s="139" t="s">
        <v>9133</v>
      </c>
      <c r="G153" s="140" t="s">
        <v>2246</v>
      </c>
      <c r="H153" s="141">
        <v>12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199</v>
      </c>
      <c r="AT153" s="149" t="s">
        <v>284</v>
      </c>
      <c r="AU153" s="149" t="s">
        <v>83</v>
      </c>
      <c r="AY153" s="17" t="s">
        <v>282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199</v>
      </c>
      <c r="BM153" s="149" t="s">
        <v>487</v>
      </c>
    </row>
    <row r="154" spans="2:65" s="1" customFormat="1" ht="58.5" x14ac:dyDescent="0.2">
      <c r="B154" s="32"/>
      <c r="D154" s="152" t="s">
        <v>3804</v>
      </c>
      <c r="F154" s="198" t="s">
        <v>9134</v>
      </c>
      <c r="I154" s="199"/>
      <c r="L154" s="32"/>
      <c r="M154" s="200"/>
      <c r="T154" s="56"/>
      <c r="AT154" s="17" t="s">
        <v>3804</v>
      </c>
      <c r="AU154" s="17" t="s">
        <v>83</v>
      </c>
    </row>
    <row r="155" spans="2:65" s="1" customFormat="1" ht="33" customHeight="1" x14ac:dyDescent="0.2">
      <c r="B155" s="32"/>
      <c r="C155" s="137" t="s">
        <v>199</v>
      </c>
      <c r="D155" s="137" t="s">
        <v>284</v>
      </c>
      <c r="E155" s="138" t="s">
        <v>9135</v>
      </c>
      <c r="F155" s="139" t="s">
        <v>9136</v>
      </c>
      <c r="G155" s="140" t="s">
        <v>2246</v>
      </c>
      <c r="H155" s="141">
        <v>3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199</v>
      </c>
      <c r="AT155" s="149" t="s">
        <v>284</v>
      </c>
      <c r="AU155" s="149" t="s">
        <v>83</v>
      </c>
      <c r="AY155" s="17" t="s">
        <v>282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199</v>
      </c>
      <c r="BM155" s="149" t="s">
        <v>498</v>
      </c>
    </row>
    <row r="156" spans="2:65" s="1" customFormat="1" ht="58.5" x14ac:dyDescent="0.2">
      <c r="B156" s="32"/>
      <c r="D156" s="152" t="s">
        <v>3804</v>
      </c>
      <c r="F156" s="198" t="s">
        <v>9137</v>
      </c>
      <c r="I156" s="199"/>
      <c r="L156" s="32"/>
      <c r="M156" s="200"/>
      <c r="T156" s="56"/>
      <c r="AT156" s="17" t="s">
        <v>3804</v>
      </c>
      <c r="AU156" s="17" t="s">
        <v>83</v>
      </c>
    </row>
    <row r="157" spans="2:65" s="1" customFormat="1" ht="24.2" customHeight="1" x14ac:dyDescent="0.2">
      <c r="B157" s="32"/>
      <c r="C157" s="137" t="s">
        <v>202</v>
      </c>
      <c r="D157" s="137" t="s">
        <v>284</v>
      </c>
      <c r="E157" s="138" t="s">
        <v>9138</v>
      </c>
      <c r="F157" s="139" t="s">
        <v>9139</v>
      </c>
      <c r="G157" s="140" t="s">
        <v>2246</v>
      </c>
      <c r="H157" s="141">
        <v>2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199</v>
      </c>
      <c r="AT157" s="149" t="s">
        <v>284</v>
      </c>
      <c r="AU157" s="149" t="s">
        <v>83</v>
      </c>
      <c r="AY157" s="17" t="s">
        <v>282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199</v>
      </c>
      <c r="BM157" s="149" t="s">
        <v>508</v>
      </c>
    </row>
    <row r="158" spans="2:65" s="1" customFormat="1" ht="156" x14ac:dyDescent="0.2">
      <c r="B158" s="32"/>
      <c r="D158" s="152" t="s">
        <v>3804</v>
      </c>
      <c r="F158" s="198" t="s">
        <v>9140</v>
      </c>
      <c r="I158" s="199"/>
      <c r="L158" s="32"/>
      <c r="M158" s="200"/>
      <c r="T158" s="56"/>
      <c r="AT158" s="17" t="s">
        <v>3804</v>
      </c>
      <c r="AU158" s="17" t="s">
        <v>83</v>
      </c>
    </row>
    <row r="159" spans="2:65" s="1" customFormat="1" ht="24.2" customHeight="1" x14ac:dyDescent="0.2">
      <c r="B159" s="32"/>
      <c r="C159" s="137" t="s">
        <v>205</v>
      </c>
      <c r="D159" s="137" t="s">
        <v>284</v>
      </c>
      <c r="E159" s="138" t="s">
        <v>9141</v>
      </c>
      <c r="F159" s="139" t="s">
        <v>9142</v>
      </c>
      <c r="G159" s="140" t="s">
        <v>2246</v>
      </c>
      <c r="H159" s="141">
        <v>5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199</v>
      </c>
      <c r="AT159" s="149" t="s">
        <v>284</v>
      </c>
      <c r="AU159" s="149" t="s">
        <v>83</v>
      </c>
      <c r="AY159" s="17" t="s">
        <v>282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199</v>
      </c>
      <c r="BM159" s="149" t="s">
        <v>518</v>
      </c>
    </row>
    <row r="160" spans="2:65" s="1" customFormat="1" ht="78" x14ac:dyDescent="0.2">
      <c r="B160" s="32"/>
      <c r="D160" s="152" t="s">
        <v>3804</v>
      </c>
      <c r="F160" s="198" t="s">
        <v>9143</v>
      </c>
      <c r="I160" s="199"/>
      <c r="L160" s="32"/>
      <c r="M160" s="200"/>
      <c r="T160" s="56"/>
      <c r="AT160" s="17" t="s">
        <v>3804</v>
      </c>
      <c r="AU160" s="17" t="s">
        <v>83</v>
      </c>
    </row>
    <row r="161" spans="2:65" s="1" customFormat="1" ht="33" customHeight="1" x14ac:dyDescent="0.2">
      <c r="B161" s="32"/>
      <c r="C161" s="137" t="s">
        <v>416</v>
      </c>
      <c r="D161" s="137" t="s">
        <v>284</v>
      </c>
      <c r="E161" s="138" t="s">
        <v>9144</v>
      </c>
      <c r="F161" s="139" t="s">
        <v>9145</v>
      </c>
      <c r="G161" s="140" t="s">
        <v>2246</v>
      </c>
      <c r="H161" s="141">
        <v>5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199</v>
      </c>
      <c r="AT161" s="149" t="s">
        <v>284</v>
      </c>
      <c r="AU161" s="149" t="s">
        <v>83</v>
      </c>
      <c r="AY161" s="17" t="s">
        <v>282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199</v>
      </c>
      <c r="BM161" s="149" t="s">
        <v>528</v>
      </c>
    </row>
    <row r="162" spans="2:65" s="1" customFormat="1" ht="117" x14ac:dyDescent="0.2">
      <c r="B162" s="32"/>
      <c r="D162" s="152" t="s">
        <v>3804</v>
      </c>
      <c r="F162" s="198" t="s">
        <v>9146</v>
      </c>
      <c r="I162" s="199"/>
      <c r="L162" s="32"/>
      <c r="M162" s="200"/>
      <c r="T162" s="56"/>
      <c r="AT162" s="17" t="s">
        <v>3804</v>
      </c>
      <c r="AU162" s="17" t="s">
        <v>83</v>
      </c>
    </row>
    <row r="163" spans="2:65" s="1" customFormat="1" ht="24.2" customHeight="1" x14ac:dyDescent="0.2">
      <c r="B163" s="32"/>
      <c r="C163" s="137" t="s">
        <v>208</v>
      </c>
      <c r="D163" s="137" t="s">
        <v>284</v>
      </c>
      <c r="E163" s="138" t="s">
        <v>9147</v>
      </c>
      <c r="F163" s="139" t="s">
        <v>9148</v>
      </c>
      <c r="G163" s="140" t="s">
        <v>2246</v>
      </c>
      <c r="H163" s="141">
        <v>1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199</v>
      </c>
      <c r="AT163" s="149" t="s">
        <v>284</v>
      </c>
      <c r="AU163" s="149" t="s">
        <v>83</v>
      </c>
      <c r="AY163" s="17" t="s">
        <v>282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199</v>
      </c>
      <c r="BM163" s="149" t="s">
        <v>545</v>
      </c>
    </row>
    <row r="164" spans="2:65" s="1" customFormat="1" ht="126.75" x14ac:dyDescent="0.2">
      <c r="B164" s="32"/>
      <c r="D164" s="152" t="s">
        <v>3804</v>
      </c>
      <c r="F164" s="198" t="s">
        <v>9149</v>
      </c>
      <c r="I164" s="199"/>
      <c r="L164" s="32"/>
      <c r="M164" s="200"/>
      <c r="T164" s="56"/>
      <c r="AT164" s="17" t="s">
        <v>3804</v>
      </c>
      <c r="AU164" s="17" t="s">
        <v>83</v>
      </c>
    </row>
    <row r="165" spans="2:65" s="1" customFormat="1" ht="33" customHeight="1" x14ac:dyDescent="0.2">
      <c r="B165" s="32"/>
      <c r="C165" s="137" t="s">
        <v>7</v>
      </c>
      <c r="D165" s="137" t="s">
        <v>284</v>
      </c>
      <c r="E165" s="138" t="s">
        <v>9150</v>
      </c>
      <c r="F165" s="139" t="s">
        <v>9151</v>
      </c>
      <c r="G165" s="140" t="s">
        <v>2246</v>
      </c>
      <c r="H165" s="141">
        <v>6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199</v>
      </c>
      <c r="AT165" s="149" t="s">
        <v>284</v>
      </c>
      <c r="AU165" s="149" t="s">
        <v>83</v>
      </c>
      <c r="AY165" s="17" t="s">
        <v>282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199</v>
      </c>
      <c r="BM165" s="149" t="s">
        <v>555</v>
      </c>
    </row>
    <row r="166" spans="2:65" s="1" customFormat="1" ht="48.75" x14ac:dyDescent="0.2">
      <c r="B166" s="32"/>
      <c r="D166" s="152" t="s">
        <v>3804</v>
      </c>
      <c r="F166" s="198" t="s">
        <v>9152</v>
      </c>
      <c r="I166" s="199"/>
      <c r="L166" s="32"/>
      <c r="M166" s="200"/>
      <c r="T166" s="56"/>
      <c r="AT166" s="17" t="s">
        <v>3804</v>
      </c>
      <c r="AU166" s="17" t="s">
        <v>83</v>
      </c>
    </row>
    <row r="167" spans="2:65" s="1" customFormat="1" ht="24.2" customHeight="1" x14ac:dyDescent="0.2">
      <c r="B167" s="32"/>
      <c r="C167" s="137" t="s">
        <v>222</v>
      </c>
      <c r="D167" s="137" t="s">
        <v>284</v>
      </c>
      <c r="E167" s="138" t="s">
        <v>9153</v>
      </c>
      <c r="F167" s="139" t="s">
        <v>9154</v>
      </c>
      <c r="G167" s="140" t="s">
        <v>2246</v>
      </c>
      <c r="H167" s="141">
        <v>5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199</v>
      </c>
      <c r="AT167" s="149" t="s">
        <v>284</v>
      </c>
      <c r="AU167" s="149" t="s">
        <v>83</v>
      </c>
      <c r="AY167" s="17" t="s">
        <v>282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199</v>
      </c>
      <c r="BM167" s="149" t="s">
        <v>566</v>
      </c>
    </row>
    <row r="168" spans="2:65" s="1" customFormat="1" ht="136.5" x14ac:dyDescent="0.2">
      <c r="B168" s="32"/>
      <c r="D168" s="152" t="s">
        <v>3804</v>
      </c>
      <c r="F168" s="198" t="s">
        <v>9155</v>
      </c>
      <c r="I168" s="199"/>
      <c r="L168" s="32"/>
      <c r="M168" s="200"/>
      <c r="T168" s="56"/>
      <c r="AT168" s="17" t="s">
        <v>3804</v>
      </c>
      <c r="AU168" s="17" t="s">
        <v>83</v>
      </c>
    </row>
    <row r="169" spans="2:65" s="1" customFormat="1" ht="37.9" customHeight="1" x14ac:dyDescent="0.2">
      <c r="B169" s="32"/>
      <c r="C169" s="137" t="s">
        <v>447</v>
      </c>
      <c r="D169" s="137" t="s">
        <v>284</v>
      </c>
      <c r="E169" s="138" t="s">
        <v>9156</v>
      </c>
      <c r="F169" s="139" t="s">
        <v>9157</v>
      </c>
      <c r="G169" s="140" t="s">
        <v>2246</v>
      </c>
      <c r="H169" s="141">
        <v>24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199</v>
      </c>
      <c r="AT169" s="149" t="s">
        <v>284</v>
      </c>
      <c r="AU169" s="149" t="s">
        <v>83</v>
      </c>
      <c r="AY169" s="17" t="s">
        <v>282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199</v>
      </c>
      <c r="BM169" s="149" t="s">
        <v>580</v>
      </c>
    </row>
    <row r="170" spans="2:65" s="1" customFormat="1" ht="87.75" x14ac:dyDescent="0.2">
      <c r="B170" s="32"/>
      <c r="D170" s="152" t="s">
        <v>3804</v>
      </c>
      <c r="F170" s="198" t="s">
        <v>9158</v>
      </c>
      <c r="I170" s="199"/>
      <c r="L170" s="32"/>
      <c r="M170" s="200"/>
      <c r="T170" s="56"/>
      <c r="AT170" s="17" t="s">
        <v>3804</v>
      </c>
      <c r="AU170" s="17" t="s">
        <v>83</v>
      </c>
    </row>
    <row r="171" spans="2:65" s="1" customFormat="1" ht="24.2" customHeight="1" x14ac:dyDescent="0.2">
      <c r="B171" s="32"/>
      <c r="C171" s="137" t="s">
        <v>453</v>
      </c>
      <c r="D171" s="137" t="s">
        <v>284</v>
      </c>
      <c r="E171" s="138" t="s">
        <v>9159</v>
      </c>
      <c r="F171" s="139" t="s">
        <v>9160</v>
      </c>
      <c r="G171" s="140" t="s">
        <v>2246</v>
      </c>
      <c r="H171" s="141">
        <v>4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199</v>
      </c>
      <c r="AT171" s="149" t="s">
        <v>284</v>
      </c>
      <c r="AU171" s="149" t="s">
        <v>83</v>
      </c>
      <c r="AY171" s="17" t="s">
        <v>282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199</v>
      </c>
      <c r="BM171" s="149" t="s">
        <v>615</v>
      </c>
    </row>
    <row r="172" spans="2:65" s="1" customFormat="1" ht="58.5" x14ac:dyDescent="0.2">
      <c r="B172" s="32"/>
      <c r="D172" s="152" t="s">
        <v>3804</v>
      </c>
      <c r="F172" s="198" t="s">
        <v>9161</v>
      </c>
      <c r="I172" s="199"/>
      <c r="L172" s="32"/>
      <c r="M172" s="200"/>
      <c r="T172" s="56"/>
      <c r="AT172" s="17" t="s">
        <v>3804</v>
      </c>
      <c r="AU172" s="17" t="s">
        <v>83</v>
      </c>
    </row>
    <row r="173" spans="2:65" s="1" customFormat="1" ht="24.2" customHeight="1" x14ac:dyDescent="0.2">
      <c r="B173" s="32"/>
      <c r="C173" s="137" t="s">
        <v>459</v>
      </c>
      <c r="D173" s="137" t="s">
        <v>284</v>
      </c>
      <c r="E173" s="138" t="s">
        <v>9162</v>
      </c>
      <c r="F173" s="139" t="s">
        <v>9163</v>
      </c>
      <c r="G173" s="140" t="s">
        <v>2246</v>
      </c>
      <c r="H173" s="141">
        <v>4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199</v>
      </c>
      <c r="AT173" s="149" t="s">
        <v>284</v>
      </c>
      <c r="AU173" s="149" t="s">
        <v>83</v>
      </c>
      <c r="AY173" s="17" t="s">
        <v>282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199</v>
      </c>
      <c r="BM173" s="149" t="s">
        <v>623</v>
      </c>
    </row>
    <row r="174" spans="2:65" s="1" customFormat="1" ht="107.25" x14ac:dyDescent="0.2">
      <c r="B174" s="32"/>
      <c r="D174" s="152" t="s">
        <v>3804</v>
      </c>
      <c r="F174" s="198" t="s">
        <v>9164</v>
      </c>
      <c r="I174" s="199"/>
      <c r="L174" s="32"/>
      <c r="M174" s="200"/>
      <c r="T174" s="56"/>
      <c r="AT174" s="17" t="s">
        <v>3804</v>
      </c>
      <c r="AU174" s="17" t="s">
        <v>83</v>
      </c>
    </row>
    <row r="175" spans="2:65" s="1" customFormat="1" ht="24.2" customHeight="1" x14ac:dyDescent="0.2">
      <c r="B175" s="32"/>
      <c r="C175" s="137" t="s">
        <v>463</v>
      </c>
      <c r="D175" s="137" t="s">
        <v>284</v>
      </c>
      <c r="E175" s="138" t="s">
        <v>9165</v>
      </c>
      <c r="F175" s="139" t="s">
        <v>9166</v>
      </c>
      <c r="G175" s="140" t="s">
        <v>2246</v>
      </c>
      <c r="H175" s="141">
        <v>10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199</v>
      </c>
      <c r="AT175" s="149" t="s">
        <v>284</v>
      </c>
      <c r="AU175" s="149" t="s">
        <v>83</v>
      </c>
      <c r="AY175" s="17" t="s">
        <v>282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199</v>
      </c>
      <c r="BM175" s="149" t="s">
        <v>631</v>
      </c>
    </row>
    <row r="176" spans="2:65" s="1" customFormat="1" ht="78" x14ac:dyDescent="0.2">
      <c r="B176" s="32"/>
      <c r="D176" s="152" t="s">
        <v>3804</v>
      </c>
      <c r="F176" s="198" t="s">
        <v>9167</v>
      </c>
      <c r="I176" s="199"/>
      <c r="L176" s="32"/>
      <c r="M176" s="200"/>
      <c r="T176" s="56"/>
      <c r="AT176" s="17" t="s">
        <v>3804</v>
      </c>
      <c r="AU176" s="17" t="s">
        <v>83</v>
      </c>
    </row>
    <row r="177" spans="2:65" s="1" customFormat="1" ht="24.2" customHeight="1" x14ac:dyDescent="0.2">
      <c r="B177" s="32"/>
      <c r="C177" s="137" t="s">
        <v>468</v>
      </c>
      <c r="D177" s="137" t="s">
        <v>284</v>
      </c>
      <c r="E177" s="138" t="s">
        <v>9168</v>
      </c>
      <c r="F177" s="139" t="s">
        <v>9169</v>
      </c>
      <c r="G177" s="140" t="s">
        <v>2246</v>
      </c>
      <c r="H177" s="141">
        <v>10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199</v>
      </c>
      <c r="AT177" s="149" t="s">
        <v>284</v>
      </c>
      <c r="AU177" s="149" t="s">
        <v>83</v>
      </c>
      <c r="AY177" s="17" t="s">
        <v>282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199</v>
      </c>
      <c r="BM177" s="149" t="s">
        <v>639</v>
      </c>
    </row>
    <row r="178" spans="2:65" s="1" customFormat="1" ht="78" x14ac:dyDescent="0.2">
      <c r="B178" s="32"/>
      <c r="D178" s="152" t="s">
        <v>3804</v>
      </c>
      <c r="F178" s="198" t="s">
        <v>9170</v>
      </c>
      <c r="I178" s="199"/>
      <c r="L178" s="32"/>
      <c r="M178" s="200"/>
      <c r="T178" s="56"/>
      <c r="AT178" s="17" t="s">
        <v>3804</v>
      </c>
      <c r="AU178" s="17" t="s">
        <v>83</v>
      </c>
    </row>
    <row r="179" spans="2:65" s="1" customFormat="1" ht="24.2" customHeight="1" x14ac:dyDescent="0.2">
      <c r="B179" s="32"/>
      <c r="C179" s="137" t="s">
        <v>476</v>
      </c>
      <c r="D179" s="137" t="s">
        <v>284</v>
      </c>
      <c r="E179" s="138" t="s">
        <v>9171</v>
      </c>
      <c r="F179" s="139" t="s">
        <v>9172</v>
      </c>
      <c r="G179" s="140" t="s">
        <v>2246</v>
      </c>
      <c r="H179" s="141">
        <v>10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199</v>
      </c>
      <c r="AT179" s="149" t="s">
        <v>284</v>
      </c>
      <c r="AU179" s="149" t="s">
        <v>83</v>
      </c>
      <c r="AY179" s="17" t="s">
        <v>282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199</v>
      </c>
      <c r="BM179" s="149" t="s">
        <v>647</v>
      </c>
    </row>
    <row r="180" spans="2:65" s="1" customFormat="1" ht="78" x14ac:dyDescent="0.2">
      <c r="B180" s="32"/>
      <c r="D180" s="152" t="s">
        <v>3804</v>
      </c>
      <c r="F180" s="198" t="s">
        <v>9173</v>
      </c>
      <c r="I180" s="199"/>
      <c r="L180" s="32"/>
      <c r="M180" s="200"/>
      <c r="T180" s="56"/>
      <c r="AT180" s="17" t="s">
        <v>3804</v>
      </c>
      <c r="AU180" s="17" t="s">
        <v>83</v>
      </c>
    </row>
    <row r="181" spans="2:65" s="1" customFormat="1" ht="24.2" customHeight="1" x14ac:dyDescent="0.2">
      <c r="B181" s="32"/>
      <c r="C181" s="137" t="s">
        <v>482</v>
      </c>
      <c r="D181" s="137" t="s">
        <v>284</v>
      </c>
      <c r="E181" s="138" t="s">
        <v>9174</v>
      </c>
      <c r="F181" s="139" t="s">
        <v>9175</v>
      </c>
      <c r="G181" s="140" t="s">
        <v>2246</v>
      </c>
      <c r="H181" s="141">
        <v>2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199</v>
      </c>
      <c r="AT181" s="149" t="s">
        <v>284</v>
      </c>
      <c r="AU181" s="149" t="s">
        <v>83</v>
      </c>
      <c r="AY181" s="17" t="s">
        <v>282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199</v>
      </c>
      <c r="BM181" s="149" t="s">
        <v>655</v>
      </c>
    </row>
    <row r="182" spans="2:65" s="1" customFormat="1" ht="78" x14ac:dyDescent="0.2">
      <c r="B182" s="32"/>
      <c r="D182" s="152" t="s">
        <v>3804</v>
      </c>
      <c r="F182" s="198" t="s">
        <v>9176</v>
      </c>
      <c r="I182" s="199"/>
      <c r="L182" s="32"/>
      <c r="M182" s="200"/>
      <c r="T182" s="56"/>
      <c r="AT182" s="17" t="s">
        <v>3804</v>
      </c>
      <c r="AU182" s="17" t="s">
        <v>83</v>
      </c>
    </row>
    <row r="183" spans="2:65" s="1" customFormat="1" ht="24.2" customHeight="1" x14ac:dyDescent="0.2">
      <c r="B183" s="32"/>
      <c r="C183" s="137" t="s">
        <v>487</v>
      </c>
      <c r="D183" s="137" t="s">
        <v>284</v>
      </c>
      <c r="E183" s="138" t="s">
        <v>9177</v>
      </c>
      <c r="F183" s="139" t="s">
        <v>9178</v>
      </c>
      <c r="G183" s="140" t="s">
        <v>2246</v>
      </c>
      <c r="H183" s="141">
        <v>1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199</v>
      </c>
      <c r="AT183" s="149" t="s">
        <v>284</v>
      </c>
      <c r="AU183" s="149" t="s">
        <v>83</v>
      </c>
      <c r="AY183" s="17" t="s">
        <v>282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199</v>
      </c>
      <c r="BM183" s="149" t="s">
        <v>663</v>
      </c>
    </row>
    <row r="184" spans="2:65" s="1" customFormat="1" ht="146.25" x14ac:dyDescent="0.2">
      <c r="B184" s="32"/>
      <c r="D184" s="152" t="s">
        <v>3804</v>
      </c>
      <c r="F184" s="198" t="s">
        <v>9179</v>
      </c>
      <c r="I184" s="199"/>
      <c r="L184" s="32"/>
      <c r="M184" s="200"/>
      <c r="T184" s="56"/>
      <c r="AT184" s="17" t="s">
        <v>3804</v>
      </c>
      <c r="AU184" s="17" t="s">
        <v>83</v>
      </c>
    </row>
    <row r="185" spans="2:65" s="1" customFormat="1" ht="24.2" customHeight="1" x14ac:dyDescent="0.2">
      <c r="B185" s="32"/>
      <c r="C185" s="137" t="s">
        <v>493</v>
      </c>
      <c r="D185" s="137" t="s">
        <v>284</v>
      </c>
      <c r="E185" s="138" t="s">
        <v>9180</v>
      </c>
      <c r="F185" s="139" t="s">
        <v>9181</v>
      </c>
      <c r="G185" s="140" t="s">
        <v>2246</v>
      </c>
      <c r="H185" s="141">
        <v>1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199</v>
      </c>
      <c r="AT185" s="149" t="s">
        <v>284</v>
      </c>
      <c r="AU185" s="149" t="s">
        <v>83</v>
      </c>
      <c r="AY185" s="17" t="s">
        <v>282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199</v>
      </c>
      <c r="BM185" s="149" t="s">
        <v>671</v>
      </c>
    </row>
    <row r="186" spans="2:65" s="1" customFormat="1" ht="87.75" x14ac:dyDescent="0.2">
      <c r="B186" s="32"/>
      <c r="D186" s="152" t="s">
        <v>3804</v>
      </c>
      <c r="F186" s="198" t="s">
        <v>9182</v>
      </c>
      <c r="I186" s="199"/>
      <c r="L186" s="32"/>
      <c r="M186" s="200"/>
      <c r="T186" s="56"/>
      <c r="AT186" s="17" t="s">
        <v>3804</v>
      </c>
      <c r="AU186" s="17" t="s">
        <v>83</v>
      </c>
    </row>
    <row r="187" spans="2:65" s="1" customFormat="1" ht="24.2" customHeight="1" x14ac:dyDescent="0.2">
      <c r="B187" s="32"/>
      <c r="C187" s="137" t="s">
        <v>498</v>
      </c>
      <c r="D187" s="137" t="s">
        <v>284</v>
      </c>
      <c r="E187" s="138" t="s">
        <v>9183</v>
      </c>
      <c r="F187" s="139" t="s">
        <v>9184</v>
      </c>
      <c r="G187" s="140" t="s">
        <v>2246</v>
      </c>
      <c r="H187" s="141">
        <v>2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199</v>
      </c>
      <c r="AT187" s="149" t="s">
        <v>284</v>
      </c>
      <c r="AU187" s="149" t="s">
        <v>83</v>
      </c>
      <c r="AY187" s="17" t="s">
        <v>282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199</v>
      </c>
      <c r="BM187" s="149" t="s">
        <v>679</v>
      </c>
    </row>
    <row r="188" spans="2:65" s="1" customFormat="1" ht="68.25" x14ac:dyDescent="0.2">
      <c r="B188" s="32"/>
      <c r="D188" s="152" t="s">
        <v>3804</v>
      </c>
      <c r="F188" s="198" t="s">
        <v>9185</v>
      </c>
      <c r="I188" s="199"/>
      <c r="L188" s="32"/>
      <c r="M188" s="200"/>
      <c r="T188" s="56"/>
      <c r="AT188" s="17" t="s">
        <v>3804</v>
      </c>
      <c r="AU188" s="17" t="s">
        <v>83</v>
      </c>
    </row>
    <row r="189" spans="2:65" s="1" customFormat="1" ht="24.2" customHeight="1" x14ac:dyDescent="0.2">
      <c r="B189" s="32"/>
      <c r="C189" s="137" t="s">
        <v>503</v>
      </c>
      <c r="D189" s="137" t="s">
        <v>284</v>
      </c>
      <c r="E189" s="138" t="s">
        <v>9186</v>
      </c>
      <c r="F189" s="139" t="s">
        <v>9187</v>
      </c>
      <c r="G189" s="140" t="s">
        <v>2246</v>
      </c>
      <c r="H189" s="141">
        <v>4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199</v>
      </c>
      <c r="AT189" s="149" t="s">
        <v>284</v>
      </c>
      <c r="AU189" s="149" t="s">
        <v>83</v>
      </c>
      <c r="AY189" s="17" t="s">
        <v>282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199</v>
      </c>
      <c r="BM189" s="149" t="s">
        <v>689</v>
      </c>
    </row>
    <row r="190" spans="2:65" s="1" customFormat="1" ht="68.25" x14ac:dyDescent="0.2">
      <c r="B190" s="32"/>
      <c r="D190" s="152" t="s">
        <v>3804</v>
      </c>
      <c r="F190" s="198" t="s">
        <v>9188</v>
      </c>
      <c r="I190" s="199"/>
      <c r="L190" s="32"/>
      <c r="M190" s="200"/>
      <c r="T190" s="56"/>
      <c r="AT190" s="17" t="s">
        <v>3804</v>
      </c>
      <c r="AU190" s="17" t="s">
        <v>83</v>
      </c>
    </row>
    <row r="191" spans="2:65" s="1" customFormat="1" ht="24.2" customHeight="1" x14ac:dyDescent="0.2">
      <c r="B191" s="32"/>
      <c r="C191" s="137" t="s">
        <v>508</v>
      </c>
      <c r="D191" s="137" t="s">
        <v>284</v>
      </c>
      <c r="E191" s="138" t="s">
        <v>9189</v>
      </c>
      <c r="F191" s="139" t="s">
        <v>9190</v>
      </c>
      <c r="G191" s="140" t="s">
        <v>2246</v>
      </c>
      <c r="H191" s="141">
        <v>2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199</v>
      </c>
      <c r="AT191" s="149" t="s">
        <v>284</v>
      </c>
      <c r="AU191" s="149" t="s">
        <v>83</v>
      </c>
      <c r="AY191" s="17" t="s">
        <v>282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199</v>
      </c>
      <c r="BM191" s="149" t="s">
        <v>699</v>
      </c>
    </row>
    <row r="192" spans="2:65" s="1" customFormat="1" ht="78" x14ac:dyDescent="0.2">
      <c r="B192" s="32"/>
      <c r="D192" s="152" t="s">
        <v>3804</v>
      </c>
      <c r="F192" s="198" t="s">
        <v>9191</v>
      </c>
      <c r="I192" s="199"/>
      <c r="L192" s="32"/>
      <c r="M192" s="200"/>
      <c r="T192" s="56"/>
      <c r="AT192" s="17" t="s">
        <v>3804</v>
      </c>
      <c r="AU192" s="17" t="s">
        <v>83</v>
      </c>
    </row>
    <row r="193" spans="2:65" s="1" customFormat="1" ht="24.2" customHeight="1" x14ac:dyDescent="0.2">
      <c r="B193" s="32"/>
      <c r="C193" s="137" t="s">
        <v>513</v>
      </c>
      <c r="D193" s="137" t="s">
        <v>284</v>
      </c>
      <c r="E193" s="138" t="s">
        <v>9192</v>
      </c>
      <c r="F193" s="139" t="s">
        <v>9193</v>
      </c>
      <c r="G193" s="140" t="s">
        <v>2246</v>
      </c>
      <c r="H193" s="141">
        <v>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199</v>
      </c>
      <c r="AT193" s="149" t="s">
        <v>284</v>
      </c>
      <c r="AU193" s="149" t="s">
        <v>83</v>
      </c>
      <c r="AY193" s="17" t="s">
        <v>282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199</v>
      </c>
      <c r="BM193" s="149" t="s">
        <v>709</v>
      </c>
    </row>
    <row r="194" spans="2:65" s="1" customFormat="1" ht="117" x14ac:dyDescent="0.2">
      <c r="B194" s="32"/>
      <c r="D194" s="152" t="s">
        <v>3804</v>
      </c>
      <c r="F194" s="198" t="s">
        <v>9194</v>
      </c>
      <c r="I194" s="199"/>
      <c r="L194" s="32"/>
      <c r="M194" s="200"/>
      <c r="T194" s="56"/>
      <c r="AT194" s="17" t="s">
        <v>3804</v>
      </c>
      <c r="AU194" s="17" t="s">
        <v>83</v>
      </c>
    </row>
    <row r="195" spans="2:65" s="1" customFormat="1" ht="24.2" customHeight="1" x14ac:dyDescent="0.2">
      <c r="B195" s="32"/>
      <c r="C195" s="137" t="s">
        <v>518</v>
      </c>
      <c r="D195" s="137" t="s">
        <v>284</v>
      </c>
      <c r="E195" s="138" t="s">
        <v>9195</v>
      </c>
      <c r="F195" s="139" t="s">
        <v>9196</v>
      </c>
      <c r="G195" s="140" t="s">
        <v>2246</v>
      </c>
      <c r="H195" s="141">
        <v>2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199</v>
      </c>
      <c r="AT195" s="149" t="s">
        <v>284</v>
      </c>
      <c r="AU195" s="149" t="s">
        <v>83</v>
      </c>
      <c r="AY195" s="17" t="s">
        <v>282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199</v>
      </c>
      <c r="BM195" s="149" t="s">
        <v>736</v>
      </c>
    </row>
    <row r="196" spans="2:65" s="1" customFormat="1" ht="136.5" x14ac:dyDescent="0.2">
      <c r="B196" s="32"/>
      <c r="D196" s="152" t="s">
        <v>3804</v>
      </c>
      <c r="F196" s="198" t="s">
        <v>9197</v>
      </c>
      <c r="I196" s="199"/>
      <c r="L196" s="32"/>
      <c r="M196" s="200"/>
      <c r="T196" s="56"/>
      <c r="AT196" s="17" t="s">
        <v>3804</v>
      </c>
      <c r="AU196" s="17" t="s">
        <v>83</v>
      </c>
    </row>
    <row r="197" spans="2:65" s="1" customFormat="1" ht="24.2" customHeight="1" x14ac:dyDescent="0.2">
      <c r="B197" s="32"/>
      <c r="C197" s="137" t="s">
        <v>523</v>
      </c>
      <c r="D197" s="137" t="s">
        <v>284</v>
      </c>
      <c r="E197" s="138" t="s">
        <v>9198</v>
      </c>
      <c r="F197" s="139" t="s">
        <v>9199</v>
      </c>
      <c r="G197" s="140" t="s">
        <v>2246</v>
      </c>
      <c r="H197" s="141">
        <v>20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199</v>
      </c>
      <c r="AT197" s="149" t="s">
        <v>284</v>
      </c>
      <c r="AU197" s="149" t="s">
        <v>83</v>
      </c>
      <c r="AY197" s="17" t="s">
        <v>282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199</v>
      </c>
      <c r="BM197" s="149" t="s">
        <v>749</v>
      </c>
    </row>
    <row r="198" spans="2:65" s="1" customFormat="1" ht="117" x14ac:dyDescent="0.2">
      <c r="B198" s="32"/>
      <c r="D198" s="152" t="s">
        <v>3804</v>
      </c>
      <c r="F198" s="198" t="s">
        <v>9200</v>
      </c>
      <c r="I198" s="199"/>
      <c r="L198" s="32"/>
      <c r="M198" s="200"/>
      <c r="T198" s="56"/>
      <c r="AT198" s="17" t="s">
        <v>3804</v>
      </c>
      <c r="AU198" s="17" t="s">
        <v>83</v>
      </c>
    </row>
    <row r="199" spans="2:65" s="1" customFormat="1" ht="24.2" customHeight="1" x14ac:dyDescent="0.2">
      <c r="B199" s="32"/>
      <c r="C199" s="137" t="s">
        <v>528</v>
      </c>
      <c r="D199" s="137" t="s">
        <v>284</v>
      </c>
      <c r="E199" s="138" t="s">
        <v>9201</v>
      </c>
      <c r="F199" s="139" t="s">
        <v>9202</v>
      </c>
      <c r="G199" s="140" t="s">
        <v>2246</v>
      </c>
      <c r="H199" s="141">
        <v>1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199</v>
      </c>
      <c r="AT199" s="149" t="s">
        <v>284</v>
      </c>
      <c r="AU199" s="149" t="s">
        <v>83</v>
      </c>
      <c r="AY199" s="17" t="s">
        <v>282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199</v>
      </c>
      <c r="BM199" s="149" t="s">
        <v>765</v>
      </c>
    </row>
    <row r="200" spans="2:65" s="1" customFormat="1" ht="48.75" x14ac:dyDescent="0.2">
      <c r="B200" s="32"/>
      <c r="D200" s="152" t="s">
        <v>3804</v>
      </c>
      <c r="F200" s="198" t="s">
        <v>9203</v>
      </c>
      <c r="I200" s="199"/>
      <c r="L200" s="32"/>
      <c r="M200" s="200"/>
      <c r="T200" s="56"/>
      <c r="AT200" s="17" t="s">
        <v>3804</v>
      </c>
      <c r="AU200" s="17" t="s">
        <v>83</v>
      </c>
    </row>
    <row r="201" spans="2:65" s="1" customFormat="1" ht="24.2" customHeight="1" x14ac:dyDescent="0.2">
      <c r="B201" s="32"/>
      <c r="C201" s="137" t="s">
        <v>539</v>
      </c>
      <c r="D201" s="137" t="s">
        <v>284</v>
      </c>
      <c r="E201" s="138" t="s">
        <v>9204</v>
      </c>
      <c r="F201" s="139" t="s">
        <v>9205</v>
      </c>
      <c r="G201" s="140" t="s">
        <v>2246</v>
      </c>
      <c r="H201" s="141">
        <v>30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199</v>
      </c>
      <c r="AT201" s="149" t="s">
        <v>284</v>
      </c>
      <c r="AU201" s="149" t="s">
        <v>83</v>
      </c>
      <c r="AY201" s="17" t="s">
        <v>282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199</v>
      </c>
      <c r="BM201" s="149" t="s">
        <v>775</v>
      </c>
    </row>
    <row r="202" spans="2:65" s="1" customFormat="1" ht="78" x14ac:dyDescent="0.2">
      <c r="B202" s="32"/>
      <c r="D202" s="152" t="s">
        <v>3804</v>
      </c>
      <c r="F202" s="198" t="s">
        <v>9206</v>
      </c>
      <c r="I202" s="199"/>
      <c r="L202" s="32"/>
      <c r="M202" s="200"/>
      <c r="T202" s="56"/>
      <c r="AT202" s="17" t="s">
        <v>3804</v>
      </c>
      <c r="AU202" s="17" t="s">
        <v>83</v>
      </c>
    </row>
    <row r="203" spans="2:65" s="1" customFormat="1" ht="24.2" customHeight="1" x14ac:dyDescent="0.2">
      <c r="B203" s="32"/>
      <c r="C203" s="137" t="s">
        <v>545</v>
      </c>
      <c r="D203" s="137" t="s">
        <v>284</v>
      </c>
      <c r="E203" s="138" t="s">
        <v>9207</v>
      </c>
      <c r="F203" s="139" t="s">
        <v>9208</v>
      </c>
      <c r="G203" s="140" t="s">
        <v>2246</v>
      </c>
      <c r="H203" s="141">
        <v>132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199</v>
      </c>
      <c r="AT203" s="149" t="s">
        <v>284</v>
      </c>
      <c r="AU203" s="149" t="s">
        <v>83</v>
      </c>
      <c r="AY203" s="17" t="s">
        <v>282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199</v>
      </c>
      <c r="BM203" s="149" t="s">
        <v>784</v>
      </c>
    </row>
    <row r="204" spans="2:65" s="1" customFormat="1" ht="97.5" x14ac:dyDescent="0.2">
      <c r="B204" s="32"/>
      <c r="D204" s="152" t="s">
        <v>3804</v>
      </c>
      <c r="F204" s="198" t="s">
        <v>9209</v>
      </c>
      <c r="I204" s="199"/>
      <c r="L204" s="32"/>
      <c r="M204" s="200"/>
      <c r="T204" s="56"/>
      <c r="AT204" s="17" t="s">
        <v>3804</v>
      </c>
      <c r="AU204" s="17" t="s">
        <v>83</v>
      </c>
    </row>
    <row r="205" spans="2:65" s="1" customFormat="1" ht="24.2" customHeight="1" x14ac:dyDescent="0.2">
      <c r="B205" s="32"/>
      <c r="C205" s="137" t="s">
        <v>550</v>
      </c>
      <c r="D205" s="137" t="s">
        <v>284</v>
      </c>
      <c r="E205" s="138" t="s">
        <v>9210</v>
      </c>
      <c r="F205" s="139" t="s">
        <v>9211</v>
      </c>
      <c r="G205" s="140" t="s">
        <v>2246</v>
      </c>
      <c r="H205" s="141">
        <v>4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199</v>
      </c>
      <c r="AT205" s="149" t="s">
        <v>284</v>
      </c>
      <c r="AU205" s="149" t="s">
        <v>83</v>
      </c>
      <c r="AY205" s="17" t="s">
        <v>282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199</v>
      </c>
      <c r="BM205" s="149" t="s">
        <v>795</v>
      </c>
    </row>
    <row r="206" spans="2:65" s="1" customFormat="1" ht="126.75" x14ac:dyDescent="0.2">
      <c r="B206" s="32"/>
      <c r="D206" s="152" t="s">
        <v>3804</v>
      </c>
      <c r="F206" s="198" t="s">
        <v>9212</v>
      </c>
      <c r="I206" s="199"/>
      <c r="L206" s="32"/>
      <c r="M206" s="200"/>
      <c r="T206" s="56"/>
      <c r="AT206" s="17" t="s">
        <v>3804</v>
      </c>
      <c r="AU206" s="17" t="s">
        <v>83</v>
      </c>
    </row>
    <row r="207" spans="2:65" s="1" customFormat="1" ht="24.2" customHeight="1" x14ac:dyDescent="0.2">
      <c r="B207" s="32"/>
      <c r="C207" s="137" t="s">
        <v>555</v>
      </c>
      <c r="D207" s="137" t="s">
        <v>284</v>
      </c>
      <c r="E207" s="138" t="s">
        <v>9213</v>
      </c>
      <c r="F207" s="139" t="s">
        <v>9214</v>
      </c>
      <c r="G207" s="140" t="s">
        <v>2246</v>
      </c>
      <c r="H207" s="141">
        <v>2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199</v>
      </c>
      <c r="AT207" s="149" t="s">
        <v>284</v>
      </c>
      <c r="AU207" s="149" t="s">
        <v>83</v>
      </c>
      <c r="AY207" s="17" t="s">
        <v>282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199</v>
      </c>
      <c r="BM207" s="149" t="s">
        <v>809</v>
      </c>
    </row>
    <row r="208" spans="2:65" s="1" customFormat="1" ht="68.25" x14ac:dyDescent="0.2">
      <c r="B208" s="32"/>
      <c r="D208" s="152" t="s">
        <v>3804</v>
      </c>
      <c r="F208" s="198" t="s">
        <v>9215</v>
      </c>
      <c r="I208" s="199"/>
      <c r="L208" s="32"/>
      <c r="M208" s="200"/>
      <c r="T208" s="56"/>
      <c r="AT208" s="17" t="s">
        <v>3804</v>
      </c>
      <c r="AU208" s="17" t="s">
        <v>83</v>
      </c>
    </row>
    <row r="209" spans="2:65" s="1" customFormat="1" ht="24.2" customHeight="1" x14ac:dyDescent="0.2">
      <c r="B209" s="32"/>
      <c r="C209" s="137" t="s">
        <v>560</v>
      </c>
      <c r="D209" s="137" t="s">
        <v>284</v>
      </c>
      <c r="E209" s="138" t="s">
        <v>9216</v>
      </c>
      <c r="F209" s="139" t="s">
        <v>9217</v>
      </c>
      <c r="G209" s="140" t="s">
        <v>2246</v>
      </c>
      <c r="H209" s="141">
        <v>1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199</v>
      </c>
      <c r="AT209" s="149" t="s">
        <v>284</v>
      </c>
      <c r="AU209" s="149" t="s">
        <v>83</v>
      </c>
      <c r="AY209" s="17" t="s">
        <v>282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199</v>
      </c>
      <c r="BM209" s="149" t="s">
        <v>817</v>
      </c>
    </row>
    <row r="210" spans="2:65" s="1" customFormat="1" ht="107.25" x14ac:dyDescent="0.2">
      <c r="B210" s="32"/>
      <c r="D210" s="152" t="s">
        <v>3804</v>
      </c>
      <c r="F210" s="198" t="s">
        <v>9218</v>
      </c>
      <c r="I210" s="199"/>
      <c r="L210" s="32"/>
      <c r="M210" s="200"/>
      <c r="T210" s="56"/>
      <c r="AT210" s="17" t="s">
        <v>3804</v>
      </c>
      <c r="AU210" s="17" t="s">
        <v>83</v>
      </c>
    </row>
    <row r="211" spans="2:65" s="1" customFormat="1" ht="24.2" customHeight="1" x14ac:dyDescent="0.2">
      <c r="B211" s="32"/>
      <c r="C211" s="137" t="s">
        <v>566</v>
      </c>
      <c r="D211" s="137" t="s">
        <v>284</v>
      </c>
      <c r="E211" s="138" t="s">
        <v>9219</v>
      </c>
      <c r="F211" s="139" t="s">
        <v>9220</v>
      </c>
      <c r="G211" s="140" t="s">
        <v>2246</v>
      </c>
      <c r="H211" s="141">
        <v>4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199</v>
      </c>
      <c r="AT211" s="149" t="s">
        <v>284</v>
      </c>
      <c r="AU211" s="149" t="s">
        <v>83</v>
      </c>
      <c r="AY211" s="17" t="s">
        <v>282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199</v>
      </c>
      <c r="BM211" s="149" t="s">
        <v>826</v>
      </c>
    </row>
    <row r="212" spans="2:65" s="1" customFormat="1" ht="136.5" x14ac:dyDescent="0.2">
      <c r="B212" s="32"/>
      <c r="D212" s="152" t="s">
        <v>3804</v>
      </c>
      <c r="F212" s="198" t="s">
        <v>9221</v>
      </c>
      <c r="I212" s="199"/>
      <c r="L212" s="32"/>
      <c r="M212" s="200"/>
      <c r="T212" s="56"/>
      <c r="AT212" s="17" t="s">
        <v>3804</v>
      </c>
      <c r="AU212" s="17" t="s">
        <v>83</v>
      </c>
    </row>
    <row r="213" spans="2:65" s="1" customFormat="1" ht="24.2" customHeight="1" x14ac:dyDescent="0.2">
      <c r="B213" s="32"/>
      <c r="C213" s="137" t="s">
        <v>574</v>
      </c>
      <c r="D213" s="137" t="s">
        <v>284</v>
      </c>
      <c r="E213" s="138" t="s">
        <v>9222</v>
      </c>
      <c r="F213" s="139" t="s">
        <v>9223</v>
      </c>
      <c r="G213" s="140" t="s">
        <v>2246</v>
      </c>
      <c r="H213" s="141">
        <v>4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199</v>
      </c>
      <c r="AT213" s="149" t="s">
        <v>284</v>
      </c>
      <c r="AU213" s="149" t="s">
        <v>83</v>
      </c>
      <c r="AY213" s="17" t="s">
        <v>282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199</v>
      </c>
      <c r="BM213" s="149" t="s">
        <v>836</v>
      </c>
    </row>
    <row r="214" spans="2:65" s="1" customFormat="1" ht="58.5" x14ac:dyDescent="0.2">
      <c r="B214" s="32"/>
      <c r="D214" s="152" t="s">
        <v>3804</v>
      </c>
      <c r="F214" s="198" t="s">
        <v>9224</v>
      </c>
      <c r="I214" s="199"/>
      <c r="L214" s="32"/>
      <c r="M214" s="200"/>
      <c r="T214" s="56"/>
      <c r="AT214" s="17" t="s">
        <v>3804</v>
      </c>
      <c r="AU214" s="17" t="s">
        <v>83</v>
      </c>
    </row>
    <row r="215" spans="2:65" s="1" customFormat="1" ht="33" customHeight="1" x14ac:dyDescent="0.2">
      <c r="B215" s="32"/>
      <c r="C215" s="137" t="s">
        <v>580</v>
      </c>
      <c r="D215" s="137" t="s">
        <v>284</v>
      </c>
      <c r="E215" s="138" t="s">
        <v>9225</v>
      </c>
      <c r="F215" s="139" t="s">
        <v>9226</v>
      </c>
      <c r="G215" s="140" t="s">
        <v>2246</v>
      </c>
      <c r="H215" s="141">
        <v>2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199</v>
      </c>
      <c r="AT215" s="149" t="s">
        <v>284</v>
      </c>
      <c r="AU215" s="149" t="s">
        <v>83</v>
      </c>
      <c r="AY215" s="17" t="s">
        <v>282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199</v>
      </c>
      <c r="BM215" s="149" t="s">
        <v>845</v>
      </c>
    </row>
    <row r="216" spans="2:65" s="1" customFormat="1" ht="107.25" x14ac:dyDescent="0.2">
      <c r="B216" s="32"/>
      <c r="D216" s="152" t="s">
        <v>3804</v>
      </c>
      <c r="F216" s="198" t="s">
        <v>9227</v>
      </c>
      <c r="I216" s="199"/>
      <c r="L216" s="32"/>
      <c r="M216" s="200"/>
      <c r="T216" s="56"/>
      <c r="AT216" s="17" t="s">
        <v>3804</v>
      </c>
      <c r="AU216" s="17" t="s">
        <v>83</v>
      </c>
    </row>
    <row r="217" spans="2:65" s="1" customFormat="1" ht="24.2" customHeight="1" x14ac:dyDescent="0.2">
      <c r="B217" s="32"/>
      <c r="C217" s="137" t="s">
        <v>610</v>
      </c>
      <c r="D217" s="137" t="s">
        <v>284</v>
      </c>
      <c r="E217" s="138" t="s">
        <v>9228</v>
      </c>
      <c r="F217" s="139" t="s">
        <v>9229</v>
      </c>
      <c r="G217" s="140" t="s">
        <v>2246</v>
      </c>
      <c r="H217" s="141">
        <v>5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199</v>
      </c>
      <c r="AT217" s="149" t="s">
        <v>284</v>
      </c>
      <c r="AU217" s="149" t="s">
        <v>83</v>
      </c>
      <c r="AY217" s="17" t="s">
        <v>282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199</v>
      </c>
      <c r="BM217" s="149" t="s">
        <v>855</v>
      </c>
    </row>
    <row r="218" spans="2:65" s="1" customFormat="1" ht="87.75" x14ac:dyDescent="0.2">
      <c r="B218" s="32"/>
      <c r="D218" s="152" t="s">
        <v>3804</v>
      </c>
      <c r="F218" s="198" t="s">
        <v>9230</v>
      </c>
      <c r="I218" s="199"/>
      <c r="L218" s="32"/>
      <c r="M218" s="200"/>
      <c r="T218" s="56"/>
      <c r="AT218" s="17" t="s">
        <v>3804</v>
      </c>
      <c r="AU218" s="17" t="s">
        <v>83</v>
      </c>
    </row>
    <row r="219" spans="2:65" s="1" customFormat="1" ht="24.2" customHeight="1" x14ac:dyDescent="0.2">
      <c r="B219" s="32"/>
      <c r="C219" s="137" t="s">
        <v>615</v>
      </c>
      <c r="D219" s="137" t="s">
        <v>284</v>
      </c>
      <c r="E219" s="138" t="s">
        <v>9231</v>
      </c>
      <c r="F219" s="139" t="s">
        <v>9232</v>
      </c>
      <c r="G219" s="140" t="s">
        <v>2246</v>
      </c>
      <c r="H219" s="141">
        <v>4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199</v>
      </c>
      <c r="AT219" s="149" t="s">
        <v>284</v>
      </c>
      <c r="AU219" s="149" t="s">
        <v>83</v>
      </c>
      <c r="AY219" s="17" t="s">
        <v>282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199</v>
      </c>
      <c r="BM219" s="149" t="s">
        <v>868</v>
      </c>
    </row>
    <row r="220" spans="2:65" s="1" customFormat="1" ht="68.25" x14ac:dyDescent="0.2">
      <c r="B220" s="32"/>
      <c r="D220" s="152" t="s">
        <v>3804</v>
      </c>
      <c r="F220" s="198" t="s">
        <v>9233</v>
      </c>
      <c r="I220" s="199"/>
      <c r="L220" s="32"/>
      <c r="M220" s="200"/>
      <c r="T220" s="56"/>
      <c r="AT220" s="17" t="s">
        <v>3804</v>
      </c>
      <c r="AU220" s="17" t="s">
        <v>83</v>
      </c>
    </row>
    <row r="221" spans="2:65" s="1" customFormat="1" ht="24.2" customHeight="1" x14ac:dyDescent="0.2">
      <c r="B221" s="32"/>
      <c r="C221" s="137" t="s">
        <v>619</v>
      </c>
      <c r="D221" s="137" t="s">
        <v>284</v>
      </c>
      <c r="E221" s="138" t="s">
        <v>9234</v>
      </c>
      <c r="F221" s="139" t="s">
        <v>9235</v>
      </c>
      <c r="G221" s="140" t="s">
        <v>2246</v>
      </c>
      <c r="H221" s="141">
        <v>104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199</v>
      </c>
      <c r="AT221" s="149" t="s">
        <v>284</v>
      </c>
      <c r="AU221" s="149" t="s">
        <v>83</v>
      </c>
      <c r="AY221" s="17" t="s">
        <v>282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199</v>
      </c>
      <c r="BM221" s="149" t="s">
        <v>881</v>
      </c>
    </row>
    <row r="222" spans="2:65" s="1" customFormat="1" ht="68.25" x14ac:dyDescent="0.2">
      <c r="B222" s="32"/>
      <c r="D222" s="152" t="s">
        <v>3804</v>
      </c>
      <c r="F222" s="198" t="s">
        <v>9236</v>
      </c>
      <c r="I222" s="199"/>
      <c r="L222" s="32"/>
      <c r="M222" s="200"/>
      <c r="T222" s="56"/>
      <c r="AT222" s="17" t="s">
        <v>3804</v>
      </c>
      <c r="AU222" s="17" t="s">
        <v>83</v>
      </c>
    </row>
    <row r="223" spans="2:65" s="1" customFormat="1" ht="33" customHeight="1" x14ac:dyDescent="0.2">
      <c r="B223" s="32"/>
      <c r="C223" s="137" t="s">
        <v>623</v>
      </c>
      <c r="D223" s="137" t="s">
        <v>284</v>
      </c>
      <c r="E223" s="138" t="s">
        <v>9237</v>
      </c>
      <c r="F223" s="139" t="s">
        <v>9238</v>
      </c>
      <c r="G223" s="140" t="s">
        <v>2246</v>
      </c>
      <c r="H223" s="141">
        <v>10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199</v>
      </c>
      <c r="AT223" s="149" t="s">
        <v>284</v>
      </c>
      <c r="AU223" s="149" t="s">
        <v>83</v>
      </c>
      <c r="AY223" s="17" t="s">
        <v>282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199</v>
      </c>
      <c r="BM223" s="149" t="s">
        <v>893</v>
      </c>
    </row>
    <row r="224" spans="2:65" s="1" customFormat="1" ht="39" x14ac:dyDescent="0.2">
      <c r="B224" s="32"/>
      <c r="D224" s="152" t="s">
        <v>3804</v>
      </c>
      <c r="F224" s="198" t="s">
        <v>9239</v>
      </c>
      <c r="I224" s="199"/>
      <c r="L224" s="32"/>
      <c r="M224" s="200"/>
      <c r="T224" s="56"/>
      <c r="AT224" s="17" t="s">
        <v>3804</v>
      </c>
      <c r="AU224" s="17" t="s">
        <v>83</v>
      </c>
    </row>
    <row r="225" spans="2:65" s="1" customFormat="1" ht="24.2" customHeight="1" x14ac:dyDescent="0.2">
      <c r="B225" s="32"/>
      <c r="C225" s="137" t="s">
        <v>627</v>
      </c>
      <c r="D225" s="137" t="s">
        <v>284</v>
      </c>
      <c r="E225" s="138" t="s">
        <v>9240</v>
      </c>
      <c r="F225" s="139" t="s">
        <v>9241</v>
      </c>
      <c r="G225" s="140" t="s">
        <v>2221</v>
      </c>
      <c r="H225" s="141">
        <v>125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199</v>
      </c>
      <c r="AT225" s="149" t="s">
        <v>284</v>
      </c>
      <c r="AU225" s="149" t="s">
        <v>83</v>
      </c>
      <c r="AY225" s="17" t="s">
        <v>282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199</v>
      </c>
      <c r="BM225" s="149" t="s">
        <v>901</v>
      </c>
    </row>
    <row r="226" spans="2:65" s="1" customFormat="1" ht="39" x14ac:dyDescent="0.2">
      <c r="B226" s="32"/>
      <c r="D226" s="152" t="s">
        <v>3804</v>
      </c>
      <c r="F226" s="198" t="s">
        <v>9242</v>
      </c>
      <c r="I226" s="199"/>
      <c r="L226" s="32"/>
      <c r="M226" s="200"/>
      <c r="T226" s="56"/>
      <c r="AT226" s="17" t="s">
        <v>3804</v>
      </c>
      <c r="AU226" s="17" t="s">
        <v>83</v>
      </c>
    </row>
    <row r="227" spans="2:65" s="1" customFormat="1" ht="24.2" customHeight="1" x14ac:dyDescent="0.2">
      <c r="B227" s="32"/>
      <c r="C227" s="137" t="s">
        <v>631</v>
      </c>
      <c r="D227" s="137" t="s">
        <v>284</v>
      </c>
      <c r="E227" s="138" t="s">
        <v>9243</v>
      </c>
      <c r="F227" s="139" t="s">
        <v>9244</v>
      </c>
      <c r="G227" s="140" t="s">
        <v>2221</v>
      </c>
      <c r="H227" s="141">
        <v>125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199</v>
      </c>
      <c r="AT227" s="149" t="s">
        <v>284</v>
      </c>
      <c r="AU227" s="149" t="s">
        <v>83</v>
      </c>
      <c r="AY227" s="17" t="s">
        <v>282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199</v>
      </c>
      <c r="BM227" s="149" t="s">
        <v>922</v>
      </c>
    </row>
    <row r="228" spans="2:65" s="1" customFormat="1" ht="39" x14ac:dyDescent="0.2">
      <c r="B228" s="32"/>
      <c r="D228" s="152" t="s">
        <v>3804</v>
      </c>
      <c r="F228" s="198" t="s">
        <v>9245</v>
      </c>
      <c r="I228" s="199"/>
      <c r="L228" s="32"/>
      <c r="M228" s="200"/>
      <c r="T228" s="56"/>
      <c r="AT228" s="17" t="s">
        <v>3804</v>
      </c>
      <c r="AU228" s="17" t="s">
        <v>83</v>
      </c>
    </row>
    <row r="229" spans="2:65" s="1" customFormat="1" ht="24.2" customHeight="1" x14ac:dyDescent="0.2">
      <c r="B229" s="32"/>
      <c r="C229" s="137" t="s">
        <v>635</v>
      </c>
      <c r="D229" s="137" t="s">
        <v>284</v>
      </c>
      <c r="E229" s="138" t="s">
        <v>9246</v>
      </c>
      <c r="F229" s="139" t="s">
        <v>9247</v>
      </c>
      <c r="G229" s="140" t="s">
        <v>2221</v>
      </c>
      <c r="H229" s="141">
        <v>125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199</v>
      </c>
      <c r="AT229" s="149" t="s">
        <v>284</v>
      </c>
      <c r="AU229" s="149" t="s">
        <v>83</v>
      </c>
      <c r="AY229" s="17" t="s">
        <v>282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199</v>
      </c>
      <c r="BM229" s="149" t="s">
        <v>935</v>
      </c>
    </row>
    <row r="230" spans="2:65" s="1" customFormat="1" ht="39" x14ac:dyDescent="0.2">
      <c r="B230" s="32"/>
      <c r="D230" s="152" t="s">
        <v>3804</v>
      </c>
      <c r="F230" s="198" t="s">
        <v>9248</v>
      </c>
      <c r="I230" s="199"/>
      <c r="L230" s="32"/>
      <c r="M230" s="200"/>
      <c r="T230" s="56"/>
      <c r="AT230" s="17" t="s">
        <v>3804</v>
      </c>
      <c r="AU230" s="17" t="s">
        <v>83</v>
      </c>
    </row>
    <row r="231" spans="2:65" s="1" customFormat="1" ht="24.2" customHeight="1" x14ac:dyDescent="0.2">
      <c r="B231" s="32"/>
      <c r="C231" s="137" t="s">
        <v>639</v>
      </c>
      <c r="D231" s="137" t="s">
        <v>284</v>
      </c>
      <c r="E231" s="138" t="s">
        <v>9249</v>
      </c>
      <c r="F231" s="139" t="s">
        <v>9250</v>
      </c>
      <c r="G231" s="140" t="s">
        <v>2246</v>
      </c>
      <c r="H231" s="141">
        <v>1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199</v>
      </c>
      <c r="AT231" s="149" t="s">
        <v>284</v>
      </c>
      <c r="AU231" s="149" t="s">
        <v>83</v>
      </c>
      <c r="AY231" s="17" t="s">
        <v>282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199</v>
      </c>
      <c r="BM231" s="149" t="s">
        <v>951</v>
      </c>
    </row>
    <row r="232" spans="2:65" s="1" customFormat="1" ht="156" x14ac:dyDescent="0.2">
      <c r="B232" s="32"/>
      <c r="D232" s="152" t="s">
        <v>3804</v>
      </c>
      <c r="F232" s="198" t="s">
        <v>9251</v>
      </c>
      <c r="I232" s="199"/>
      <c r="L232" s="32"/>
      <c r="M232" s="200"/>
      <c r="T232" s="56"/>
      <c r="AT232" s="17" t="s">
        <v>3804</v>
      </c>
      <c r="AU232" s="17" t="s">
        <v>83</v>
      </c>
    </row>
    <row r="233" spans="2:65" s="1" customFormat="1" ht="24.2" customHeight="1" x14ac:dyDescent="0.2">
      <c r="B233" s="32"/>
      <c r="C233" s="137" t="s">
        <v>643</v>
      </c>
      <c r="D233" s="137" t="s">
        <v>284</v>
      </c>
      <c r="E233" s="138" t="s">
        <v>9252</v>
      </c>
      <c r="F233" s="139" t="s">
        <v>9253</v>
      </c>
      <c r="G233" s="140" t="s">
        <v>2246</v>
      </c>
      <c r="H233" s="141">
        <v>1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199</v>
      </c>
      <c r="AT233" s="149" t="s">
        <v>284</v>
      </c>
      <c r="AU233" s="149" t="s">
        <v>83</v>
      </c>
      <c r="AY233" s="17" t="s">
        <v>282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199</v>
      </c>
      <c r="BM233" s="149" t="s">
        <v>964</v>
      </c>
    </row>
    <row r="234" spans="2:65" s="1" customFormat="1" ht="136.5" x14ac:dyDescent="0.2">
      <c r="B234" s="32"/>
      <c r="D234" s="152" t="s">
        <v>3804</v>
      </c>
      <c r="F234" s="198" t="s">
        <v>9254</v>
      </c>
      <c r="I234" s="199"/>
      <c r="L234" s="32"/>
      <c r="M234" s="200"/>
      <c r="T234" s="56"/>
      <c r="AT234" s="17" t="s">
        <v>3804</v>
      </c>
      <c r="AU234" s="17" t="s">
        <v>83</v>
      </c>
    </row>
    <row r="235" spans="2:65" s="11" customFormat="1" ht="25.9" customHeight="1" x14ac:dyDescent="0.2">
      <c r="B235" s="125"/>
      <c r="D235" s="126" t="s">
        <v>75</v>
      </c>
      <c r="E235" s="127" t="s">
        <v>3830</v>
      </c>
      <c r="F235" s="127" t="s">
        <v>9255</v>
      </c>
      <c r="I235" s="128"/>
      <c r="J235" s="129">
        <f>BK235</f>
        <v>0</v>
      </c>
      <c r="L235" s="125"/>
      <c r="M235" s="130"/>
      <c r="P235" s="131">
        <f>SUM(P236:P267)</f>
        <v>0</v>
      </c>
      <c r="R235" s="131">
        <f>SUM(R236:R267)</f>
        <v>0</v>
      </c>
      <c r="T235" s="132">
        <f>SUM(T236:T267)</f>
        <v>0</v>
      </c>
      <c r="AR235" s="126" t="s">
        <v>83</v>
      </c>
      <c r="AT235" s="133" t="s">
        <v>75</v>
      </c>
      <c r="AU235" s="133" t="s">
        <v>76</v>
      </c>
      <c r="AY235" s="126" t="s">
        <v>282</v>
      </c>
      <c r="BK235" s="134">
        <f>SUM(BK236:BK267)</f>
        <v>0</v>
      </c>
    </row>
    <row r="236" spans="2:65" s="1" customFormat="1" ht="24.2" customHeight="1" x14ac:dyDescent="0.2">
      <c r="B236" s="32"/>
      <c r="C236" s="137" t="s">
        <v>647</v>
      </c>
      <c r="D236" s="137" t="s">
        <v>284</v>
      </c>
      <c r="E236" s="138" t="s">
        <v>9256</v>
      </c>
      <c r="F236" s="139" t="s">
        <v>9257</v>
      </c>
      <c r="G236" s="140" t="s">
        <v>2246</v>
      </c>
      <c r="H236" s="141">
        <v>15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199</v>
      </c>
      <c r="AT236" s="149" t="s">
        <v>284</v>
      </c>
      <c r="AU236" s="149" t="s">
        <v>83</v>
      </c>
      <c r="AY236" s="17" t="s">
        <v>282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199</v>
      </c>
      <c r="BM236" s="149" t="s">
        <v>973</v>
      </c>
    </row>
    <row r="237" spans="2:65" s="1" customFormat="1" ht="87.75" x14ac:dyDescent="0.2">
      <c r="B237" s="32"/>
      <c r="D237" s="152" t="s">
        <v>3804</v>
      </c>
      <c r="F237" s="198" t="s">
        <v>9258</v>
      </c>
      <c r="I237" s="199"/>
      <c r="L237" s="32"/>
      <c r="M237" s="200"/>
      <c r="T237" s="56"/>
      <c r="AT237" s="17" t="s">
        <v>3804</v>
      </c>
      <c r="AU237" s="17" t="s">
        <v>83</v>
      </c>
    </row>
    <row r="238" spans="2:65" s="1" customFormat="1" ht="24.2" customHeight="1" x14ac:dyDescent="0.2">
      <c r="B238" s="32"/>
      <c r="C238" s="137" t="s">
        <v>651</v>
      </c>
      <c r="D238" s="137" t="s">
        <v>284</v>
      </c>
      <c r="E238" s="138" t="s">
        <v>9259</v>
      </c>
      <c r="F238" s="139" t="s">
        <v>9260</v>
      </c>
      <c r="G238" s="140" t="s">
        <v>2246</v>
      </c>
      <c r="H238" s="141">
        <v>2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199</v>
      </c>
      <c r="AT238" s="149" t="s">
        <v>284</v>
      </c>
      <c r="AU238" s="149" t="s">
        <v>83</v>
      </c>
      <c r="AY238" s="17" t="s">
        <v>282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199</v>
      </c>
      <c r="BM238" s="149" t="s">
        <v>981</v>
      </c>
    </row>
    <row r="239" spans="2:65" s="1" customFormat="1" ht="78" x14ac:dyDescent="0.2">
      <c r="B239" s="32"/>
      <c r="D239" s="152" t="s">
        <v>3804</v>
      </c>
      <c r="F239" s="198" t="s">
        <v>9261</v>
      </c>
      <c r="I239" s="199"/>
      <c r="L239" s="32"/>
      <c r="M239" s="200"/>
      <c r="T239" s="56"/>
      <c r="AT239" s="17" t="s">
        <v>3804</v>
      </c>
      <c r="AU239" s="17" t="s">
        <v>83</v>
      </c>
    </row>
    <row r="240" spans="2:65" s="1" customFormat="1" ht="24.2" customHeight="1" x14ac:dyDescent="0.2">
      <c r="B240" s="32"/>
      <c r="C240" s="137" t="s">
        <v>655</v>
      </c>
      <c r="D240" s="137" t="s">
        <v>284</v>
      </c>
      <c r="E240" s="138" t="s">
        <v>9262</v>
      </c>
      <c r="F240" s="139" t="s">
        <v>9263</v>
      </c>
      <c r="G240" s="140" t="s">
        <v>2246</v>
      </c>
      <c r="H240" s="141">
        <v>2</v>
      </c>
      <c r="I240" s="142"/>
      <c r="J240" s="143">
        <f>ROUND(I240*H240,2)</f>
        <v>0</v>
      </c>
      <c r="K240" s="144"/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199</v>
      </c>
      <c r="AT240" s="149" t="s">
        <v>284</v>
      </c>
      <c r="AU240" s="149" t="s">
        <v>83</v>
      </c>
      <c r="AY240" s="17" t="s">
        <v>282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199</v>
      </c>
      <c r="BM240" s="149" t="s">
        <v>992</v>
      </c>
    </row>
    <row r="241" spans="2:65" s="1" customFormat="1" ht="78" x14ac:dyDescent="0.2">
      <c r="B241" s="32"/>
      <c r="D241" s="152" t="s">
        <v>3804</v>
      </c>
      <c r="F241" s="198" t="s">
        <v>9264</v>
      </c>
      <c r="I241" s="199"/>
      <c r="L241" s="32"/>
      <c r="M241" s="200"/>
      <c r="T241" s="56"/>
      <c r="AT241" s="17" t="s">
        <v>3804</v>
      </c>
      <c r="AU241" s="17" t="s">
        <v>83</v>
      </c>
    </row>
    <row r="242" spans="2:65" s="1" customFormat="1" ht="24.2" customHeight="1" x14ac:dyDescent="0.2">
      <c r="B242" s="32"/>
      <c r="C242" s="137" t="s">
        <v>659</v>
      </c>
      <c r="D242" s="137" t="s">
        <v>284</v>
      </c>
      <c r="E242" s="138" t="s">
        <v>9265</v>
      </c>
      <c r="F242" s="139" t="s">
        <v>9266</v>
      </c>
      <c r="G242" s="140" t="s">
        <v>2246</v>
      </c>
      <c r="H242" s="141">
        <v>1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199</v>
      </c>
      <c r="AT242" s="149" t="s">
        <v>284</v>
      </c>
      <c r="AU242" s="149" t="s">
        <v>83</v>
      </c>
      <c r="AY242" s="17" t="s">
        <v>282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199</v>
      </c>
      <c r="BM242" s="149" t="s">
        <v>1007</v>
      </c>
    </row>
    <row r="243" spans="2:65" s="1" customFormat="1" ht="48.75" x14ac:dyDescent="0.2">
      <c r="B243" s="32"/>
      <c r="D243" s="152" t="s">
        <v>3804</v>
      </c>
      <c r="F243" s="198" t="s">
        <v>9267</v>
      </c>
      <c r="I243" s="199"/>
      <c r="L243" s="32"/>
      <c r="M243" s="200"/>
      <c r="T243" s="56"/>
      <c r="AT243" s="17" t="s">
        <v>3804</v>
      </c>
      <c r="AU243" s="17" t="s">
        <v>83</v>
      </c>
    </row>
    <row r="244" spans="2:65" s="1" customFormat="1" ht="24.2" customHeight="1" x14ac:dyDescent="0.2">
      <c r="B244" s="32"/>
      <c r="C244" s="137" t="s">
        <v>663</v>
      </c>
      <c r="D244" s="137" t="s">
        <v>284</v>
      </c>
      <c r="E244" s="138" t="s">
        <v>9268</v>
      </c>
      <c r="F244" s="139" t="s">
        <v>9269</v>
      </c>
      <c r="G244" s="140" t="s">
        <v>2246</v>
      </c>
      <c r="H244" s="141">
        <v>1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199</v>
      </c>
      <c r="AT244" s="149" t="s">
        <v>284</v>
      </c>
      <c r="AU244" s="149" t="s">
        <v>83</v>
      </c>
      <c r="AY244" s="17" t="s">
        <v>282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199</v>
      </c>
      <c r="BM244" s="149" t="s">
        <v>1015</v>
      </c>
    </row>
    <row r="245" spans="2:65" s="1" customFormat="1" ht="87.75" x14ac:dyDescent="0.2">
      <c r="B245" s="32"/>
      <c r="D245" s="152" t="s">
        <v>3804</v>
      </c>
      <c r="F245" s="198" t="s">
        <v>9270</v>
      </c>
      <c r="I245" s="199"/>
      <c r="L245" s="32"/>
      <c r="M245" s="200"/>
      <c r="T245" s="56"/>
      <c r="AT245" s="17" t="s">
        <v>3804</v>
      </c>
      <c r="AU245" s="17" t="s">
        <v>83</v>
      </c>
    </row>
    <row r="246" spans="2:65" s="1" customFormat="1" ht="24.2" customHeight="1" x14ac:dyDescent="0.2">
      <c r="B246" s="32"/>
      <c r="C246" s="137" t="s">
        <v>667</v>
      </c>
      <c r="D246" s="137" t="s">
        <v>284</v>
      </c>
      <c r="E246" s="138" t="s">
        <v>9271</v>
      </c>
      <c r="F246" s="139" t="s">
        <v>9272</v>
      </c>
      <c r="G246" s="140" t="s">
        <v>2246</v>
      </c>
      <c r="H246" s="141">
        <v>1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199</v>
      </c>
      <c r="AT246" s="149" t="s">
        <v>284</v>
      </c>
      <c r="AU246" s="149" t="s">
        <v>83</v>
      </c>
      <c r="AY246" s="17" t="s">
        <v>282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199</v>
      </c>
      <c r="BM246" s="149" t="s">
        <v>1026</v>
      </c>
    </row>
    <row r="247" spans="2:65" s="1" customFormat="1" ht="58.5" x14ac:dyDescent="0.2">
      <c r="B247" s="32"/>
      <c r="D247" s="152" t="s">
        <v>3804</v>
      </c>
      <c r="F247" s="198" t="s">
        <v>9273</v>
      </c>
      <c r="I247" s="199"/>
      <c r="L247" s="32"/>
      <c r="M247" s="200"/>
      <c r="T247" s="56"/>
      <c r="AT247" s="17" t="s">
        <v>3804</v>
      </c>
      <c r="AU247" s="17" t="s">
        <v>83</v>
      </c>
    </row>
    <row r="248" spans="2:65" s="1" customFormat="1" ht="24.2" customHeight="1" x14ac:dyDescent="0.2">
      <c r="B248" s="32"/>
      <c r="C248" s="137" t="s">
        <v>671</v>
      </c>
      <c r="D248" s="137" t="s">
        <v>284</v>
      </c>
      <c r="E248" s="138" t="s">
        <v>9274</v>
      </c>
      <c r="F248" s="139" t="s">
        <v>9275</v>
      </c>
      <c r="G248" s="140" t="s">
        <v>2246</v>
      </c>
      <c r="H248" s="141">
        <v>12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199</v>
      </c>
      <c r="AT248" s="149" t="s">
        <v>284</v>
      </c>
      <c r="AU248" s="149" t="s">
        <v>83</v>
      </c>
      <c r="AY248" s="17" t="s">
        <v>282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199</v>
      </c>
      <c r="BM248" s="149" t="s">
        <v>1037</v>
      </c>
    </row>
    <row r="249" spans="2:65" s="1" customFormat="1" ht="58.5" x14ac:dyDescent="0.2">
      <c r="B249" s="32"/>
      <c r="D249" s="152" t="s">
        <v>3804</v>
      </c>
      <c r="F249" s="198" t="s">
        <v>9276</v>
      </c>
      <c r="I249" s="199"/>
      <c r="L249" s="32"/>
      <c r="M249" s="200"/>
      <c r="T249" s="56"/>
      <c r="AT249" s="17" t="s">
        <v>3804</v>
      </c>
      <c r="AU249" s="17" t="s">
        <v>83</v>
      </c>
    </row>
    <row r="250" spans="2:65" s="1" customFormat="1" ht="24.2" customHeight="1" x14ac:dyDescent="0.2">
      <c r="B250" s="32"/>
      <c r="C250" s="137" t="s">
        <v>675</v>
      </c>
      <c r="D250" s="137" t="s">
        <v>284</v>
      </c>
      <c r="E250" s="138" t="s">
        <v>9277</v>
      </c>
      <c r="F250" s="139" t="s">
        <v>9278</v>
      </c>
      <c r="G250" s="140" t="s">
        <v>2246</v>
      </c>
      <c r="H250" s="141">
        <v>5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199</v>
      </c>
      <c r="AT250" s="149" t="s">
        <v>284</v>
      </c>
      <c r="AU250" s="149" t="s">
        <v>83</v>
      </c>
      <c r="AY250" s="17" t="s">
        <v>282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199</v>
      </c>
      <c r="BM250" s="149" t="s">
        <v>1051</v>
      </c>
    </row>
    <row r="251" spans="2:65" s="1" customFormat="1" ht="39" x14ac:dyDescent="0.2">
      <c r="B251" s="32"/>
      <c r="D251" s="152" t="s">
        <v>3804</v>
      </c>
      <c r="F251" s="198" t="s">
        <v>9279</v>
      </c>
      <c r="I251" s="199"/>
      <c r="L251" s="32"/>
      <c r="M251" s="200"/>
      <c r="T251" s="56"/>
      <c r="AT251" s="17" t="s">
        <v>3804</v>
      </c>
      <c r="AU251" s="17" t="s">
        <v>83</v>
      </c>
    </row>
    <row r="252" spans="2:65" s="1" customFormat="1" ht="24.2" customHeight="1" x14ac:dyDescent="0.2">
      <c r="B252" s="32"/>
      <c r="C252" s="137" t="s">
        <v>679</v>
      </c>
      <c r="D252" s="137" t="s">
        <v>284</v>
      </c>
      <c r="E252" s="138" t="s">
        <v>9280</v>
      </c>
      <c r="F252" s="139" t="s">
        <v>9281</v>
      </c>
      <c r="G252" s="140" t="s">
        <v>2246</v>
      </c>
      <c r="H252" s="141">
        <v>5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41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199</v>
      </c>
      <c r="AT252" s="149" t="s">
        <v>284</v>
      </c>
      <c r="AU252" s="149" t="s">
        <v>83</v>
      </c>
      <c r="AY252" s="17" t="s">
        <v>282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199</v>
      </c>
      <c r="BM252" s="149" t="s">
        <v>1084</v>
      </c>
    </row>
    <row r="253" spans="2:65" s="1" customFormat="1" ht="39" x14ac:dyDescent="0.2">
      <c r="B253" s="32"/>
      <c r="D253" s="152" t="s">
        <v>3804</v>
      </c>
      <c r="F253" s="198" t="s">
        <v>9282</v>
      </c>
      <c r="I253" s="199"/>
      <c r="L253" s="32"/>
      <c r="M253" s="200"/>
      <c r="T253" s="56"/>
      <c r="AT253" s="17" t="s">
        <v>3804</v>
      </c>
      <c r="AU253" s="17" t="s">
        <v>83</v>
      </c>
    </row>
    <row r="254" spans="2:65" s="1" customFormat="1" ht="24.2" customHeight="1" x14ac:dyDescent="0.2">
      <c r="B254" s="32"/>
      <c r="C254" s="137" t="s">
        <v>683</v>
      </c>
      <c r="D254" s="137" t="s">
        <v>284</v>
      </c>
      <c r="E254" s="138" t="s">
        <v>9283</v>
      </c>
      <c r="F254" s="139" t="s">
        <v>9284</v>
      </c>
      <c r="G254" s="140" t="s">
        <v>2246</v>
      </c>
      <c r="H254" s="141">
        <v>2</v>
      </c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199</v>
      </c>
      <c r="AT254" s="149" t="s">
        <v>284</v>
      </c>
      <c r="AU254" s="149" t="s">
        <v>83</v>
      </c>
      <c r="AY254" s="17" t="s">
        <v>282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199</v>
      </c>
      <c r="BM254" s="149" t="s">
        <v>1103</v>
      </c>
    </row>
    <row r="255" spans="2:65" s="1" customFormat="1" ht="58.5" x14ac:dyDescent="0.2">
      <c r="B255" s="32"/>
      <c r="D255" s="152" t="s">
        <v>3804</v>
      </c>
      <c r="F255" s="198" t="s">
        <v>9285</v>
      </c>
      <c r="I255" s="199"/>
      <c r="L255" s="32"/>
      <c r="M255" s="200"/>
      <c r="T255" s="56"/>
      <c r="AT255" s="17" t="s">
        <v>3804</v>
      </c>
      <c r="AU255" s="17" t="s">
        <v>83</v>
      </c>
    </row>
    <row r="256" spans="2:65" s="1" customFormat="1" ht="24.2" customHeight="1" x14ac:dyDescent="0.2">
      <c r="B256" s="32"/>
      <c r="C256" s="137" t="s">
        <v>689</v>
      </c>
      <c r="D256" s="137" t="s">
        <v>284</v>
      </c>
      <c r="E256" s="138" t="s">
        <v>9286</v>
      </c>
      <c r="F256" s="139" t="s">
        <v>9287</v>
      </c>
      <c r="G256" s="140" t="s">
        <v>2246</v>
      </c>
      <c r="H256" s="141">
        <v>20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199</v>
      </c>
      <c r="AT256" s="149" t="s">
        <v>284</v>
      </c>
      <c r="AU256" s="149" t="s">
        <v>83</v>
      </c>
      <c r="AY256" s="17" t="s">
        <v>282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199</v>
      </c>
      <c r="BM256" s="149" t="s">
        <v>1118</v>
      </c>
    </row>
    <row r="257" spans="2:65" s="1" customFormat="1" ht="48.75" x14ac:dyDescent="0.2">
      <c r="B257" s="32"/>
      <c r="D257" s="152" t="s">
        <v>3804</v>
      </c>
      <c r="F257" s="198" t="s">
        <v>9288</v>
      </c>
      <c r="I257" s="199"/>
      <c r="L257" s="32"/>
      <c r="M257" s="200"/>
      <c r="T257" s="56"/>
      <c r="AT257" s="17" t="s">
        <v>3804</v>
      </c>
      <c r="AU257" s="17" t="s">
        <v>83</v>
      </c>
    </row>
    <row r="258" spans="2:65" s="1" customFormat="1" ht="24.2" customHeight="1" x14ac:dyDescent="0.2">
      <c r="B258" s="32"/>
      <c r="C258" s="137" t="s">
        <v>694</v>
      </c>
      <c r="D258" s="137" t="s">
        <v>284</v>
      </c>
      <c r="E258" s="138" t="s">
        <v>9289</v>
      </c>
      <c r="F258" s="139" t="s">
        <v>9290</v>
      </c>
      <c r="G258" s="140" t="s">
        <v>2246</v>
      </c>
      <c r="H258" s="141">
        <v>5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199</v>
      </c>
      <c r="AT258" s="149" t="s">
        <v>284</v>
      </c>
      <c r="AU258" s="149" t="s">
        <v>83</v>
      </c>
      <c r="AY258" s="17" t="s">
        <v>282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199</v>
      </c>
      <c r="BM258" s="149" t="s">
        <v>1127</v>
      </c>
    </row>
    <row r="259" spans="2:65" s="1" customFormat="1" ht="39" x14ac:dyDescent="0.2">
      <c r="B259" s="32"/>
      <c r="D259" s="152" t="s">
        <v>3804</v>
      </c>
      <c r="F259" s="198" t="s">
        <v>9291</v>
      </c>
      <c r="I259" s="199"/>
      <c r="L259" s="32"/>
      <c r="M259" s="200"/>
      <c r="T259" s="56"/>
      <c r="AT259" s="17" t="s">
        <v>3804</v>
      </c>
      <c r="AU259" s="17" t="s">
        <v>83</v>
      </c>
    </row>
    <row r="260" spans="2:65" s="1" customFormat="1" ht="24.2" customHeight="1" x14ac:dyDescent="0.2">
      <c r="B260" s="32"/>
      <c r="C260" s="137" t="s">
        <v>699</v>
      </c>
      <c r="D260" s="137" t="s">
        <v>284</v>
      </c>
      <c r="E260" s="138" t="s">
        <v>9292</v>
      </c>
      <c r="F260" s="139" t="s">
        <v>9293</v>
      </c>
      <c r="G260" s="140" t="s">
        <v>2246</v>
      </c>
      <c r="H260" s="141">
        <v>17</v>
      </c>
      <c r="I260" s="142"/>
      <c r="J260" s="143">
        <f>ROUND(I260*H260,2)</f>
        <v>0</v>
      </c>
      <c r="K260" s="144"/>
      <c r="L260" s="32"/>
      <c r="M260" s="145" t="s">
        <v>1</v>
      </c>
      <c r="N260" s="146" t="s">
        <v>41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199</v>
      </c>
      <c r="AT260" s="149" t="s">
        <v>284</v>
      </c>
      <c r="AU260" s="149" t="s">
        <v>83</v>
      </c>
      <c r="AY260" s="17" t="s">
        <v>282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199</v>
      </c>
      <c r="BM260" s="149" t="s">
        <v>1136</v>
      </c>
    </row>
    <row r="261" spans="2:65" s="1" customFormat="1" ht="39" x14ac:dyDescent="0.2">
      <c r="B261" s="32"/>
      <c r="D261" s="152" t="s">
        <v>3804</v>
      </c>
      <c r="F261" s="198" t="s">
        <v>9294</v>
      </c>
      <c r="I261" s="199"/>
      <c r="L261" s="32"/>
      <c r="M261" s="200"/>
      <c r="T261" s="56"/>
      <c r="AT261" s="17" t="s">
        <v>3804</v>
      </c>
      <c r="AU261" s="17" t="s">
        <v>83</v>
      </c>
    </row>
    <row r="262" spans="2:65" s="1" customFormat="1" ht="24.2" customHeight="1" x14ac:dyDescent="0.2">
      <c r="B262" s="32"/>
      <c r="C262" s="137" t="s">
        <v>703</v>
      </c>
      <c r="D262" s="137" t="s">
        <v>284</v>
      </c>
      <c r="E262" s="138" t="s">
        <v>9295</v>
      </c>
      <c r="F262" s="139" t="s">
        <v>9296</v>
      </c>
      <c r="G262" s="140" t="s">
        <v>287</v>
      </c>
      <c r="H262" s="141">
        <v>30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199</v>
      </c>
      <c r="AT262" s="149" t="s">
        <v>284</v>
      </c>
      <c r="AU262" s="149" t="s">
        <v>83</v>
      </c>
      <c r="AY262" s="17" t="s">
        <v>282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199</v>
      </c>
      <c r="BM262" s="149" t="s">
        <v>1160</v>
      </c>
    </row>
    <row r="263" spans="2:65" s="1" customFormat="1" ht="58.5" x14ac:dyDescent="0.2">
      <c r="B263" s="32"/>
      <c r="D263" s="152" t="s">
        <v>3804</v>
      </c>
      <c r="F263" s="198" t="s">
        <v>9297</v>
      </c>
      <c r="I263" s="199"/>
      <c r="L263" s="32"/>
      <c r="M263" s="200"/>
      <c r="T263" s="56"/>
      <c r="AT263" s="17" t="s">
        <v>3804</v>
      </c>
      <c r="AU263" s="17" t="s">
        <v>83</v>
      </c>
    </row>
    <row r="264" spans="2:65" s="1" customFormat="1" ht="24.2" customHeight="1" x14ac:dyDescent="0.2">
      <c r="B264" s="32"/>
      <c r="C264" s="137" t="s">
        <v>709</v>
      </c>
      <c r="D264" s="137" t="s">
        <v>284</v>
      </c>
      <c r="E264" s="138" t="s">
        <v>9298</v>
      </c>
      <c r="F264" s="139" t="s">
        <v>9299</v>
      </c>
      <c r="G264" s="140" t="s">
        <v>2246</v>
      </c>
      <c r="H264" s="141">
        <v>1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41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199</v>
      </c>
      <c r="AT264" s="149" t="s">
        <v>284</v>
      </c>
      <c r="AU264" s="149" t="s">
        <v>83</v>
      </c>
      <c r="AY264" s="17" t="s">
        <v>282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199</v>
      </c>
      <c r="BM264" s="149" t="s">
        <v>1179</v>
      </c>
    </row>
    <row r="265" spans="2:65" s="1" customFormat="1" ht="68.25" x14ac:dyDescent="0.2">
      <c r="B265" s="32"/>
      <c r="D265" s="152" t="s">
        <v>3804</v>
      </c>
      <c r="F265" s="198" t="s">
        <v>9300</v>
      </c>
      <c r="I265" s="199"/>
      <c r="L265" s="32"/>
      <c r="M265" s="200"/>
      <c r="T265" s="56"/>
      <c r="AT265" s="17" t="s">
        <v>3804</v>
      </c>
      <c r="AU265" s="17" t="s">
        <v>83</v>
      </c>
    </row>
    <row r="266" spans="2:65" s="1" customFormat="1" ht="24.2" customHeight="1" x14ac:dyDescent="0.2">
      <c r="B266" s="32"/>
      <c r="C266" s="137" t="s">
        <v>727</v>
      </c>
      <c r="D266" s="137" t="s">
        <v>284</v>
      </c>
      <c r="E266" s="138" t="s">
        <v>9301</v>
      </c>
      <c r="F266" s="139" t="s">
        <v>9302</v>
      </c>
      <c r="G266" s="140" t="s">
        <v>2246</v>
      </c>
      <c r="H266" s="141">
        <v>1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199</v>
      </c>
      <c r="AT266" s="149" t="s">
        <v>284</v>
      </c>
      <c r="AU266" s="149" t="s">
        <v>83</v>
      </c>
      <c r="AY266" s="17" t="s">
        <v>282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199</v>
      </c>
      <c r="BM266" s="149" t="s">
        <v>1195</v>
      </c>
    </row>
    <row r="267" spans="2:65" s="1" customFormat="1" ht="48.75" x14ac:dyDescent="0.2">
      <c r="B267" s="32"/>
      <c r="D267" s="152" t="s">
        <v>3804</v>
      </c>
      <c r="F267" s="198" t="s">
        <v>9303</v>
      </c>
      <c r="I267" s="199"/>
      <c r="L267" s="32"/>
      <c r="M267" s="200"/>
      <c r="T267" s="56"/>
      <c r="AT267" s="17" t="s">
        <v>3804</v>
      </c>
      <c r="AU267" s="17" t="s">
        <v>83</v>
      </c>
    </row>
    <row r="268" spans="2:65" s="11" customFormat="1" ht="25.9" customHeight="1" x14ac:dyDescent="0.2">
      <c r="B268" s="125"/>
      <c r="D268" s="126" t="s">
        <v>75</v>
      </c>
      <c r="E268" s="127" t="s">
        <v>3838</v>
      </c>
      <c r="F268" s="127" t="s">
        <v>9304</v>
      </c>
      <c r="I268" s="128"/>
      <c r="J268" s="129">
        <f>BK268</f>
        <v>0</v>
      </c>
      <c r="L268" s="125"/>
      <c r="M268" s="130"/>
      <c r="P268" s="131">
        <f>SUM(P269:P302)</f>
        <v>0</v>
      </c>
      <c r="R268" s="131">
        <f>SUM(R269:R302)</f>
        <v>0</v>
      </c>
      <c r="T268" s="132">
        <f>SUM(T269:T302)</f>
        <v>0</v>
      </c>
      <c r="AR268" s="126" t="s">
        <v>83</v>
      </c>
      <c r="AT268" s="133" t="s">
        <v>75</v>
      </c>
      <c r="AU268" s="133" t="s">
        <v>76</v>
      </c>
      <c r="AY268" s="126" t="s">
        <v>282</v>
      </c>
      <c r="BK268" s="134">
        <f>SUM(BK269:BK302)</f>
        <v>0</v>
      </c>
    </row>
    <row r="269" spans="2:65" s="1" customFormat="1" ht="24.2" customHeight="1" x14ac:dyDescent="0.2">
      <c r="B269" s="32"/>
      <c r="C269" s="137" t="s">
        <v>736</v>
      </c>
      <c r="D269" s="137" t="s">
        <v>284</v>
      </c>
      <c r="E269" s="138" t="s">
        <v>9305</v>
      </c>
      <c r="F269" s="139" t="s">
        <v>9306</v>
      </c>
      <c r="G269" s="140" t="s">
        <v>2246</v>
      </c>
      <c r="H269" s="141">
        <v>1</v>
      </c>
      <c r="I269" s="142"/>
      <c r="J269" s="143">
        <f>ROUND(I269*H269,2)</f>
        <v>0</v>
      </c>
      <c r="K269" s="144"/>
      <c r="L269" s="32"/>
      <c r="M269" s="145" t="s">
        <v>1</v>
      </c>
      <c r="N269" s="146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199</v>
      </c>
      <c r="AT269" s="149" t="s">
        <v>284</v>
      </c>
      <c r="AU269" s="149" t="s">
        <v>83</v>
      </c>
      <c r="AY269" s="17" t="s">
        <v>282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199</v>
      </c>
      <c r="BM269" s="149" t="s">
        <v>1203</v>
      </c>
    </row>
    <row r="270" spans="2:65" s="1" customFormat="1" ht="48.75" x14ac:dyDescent="0.2">
      <c r="B270" s="32"/>
      <c r="D270" s="152" t="s">
        <v>3804</v>
      </c>
      <c r="F270" s="198" t="s">
        <v>9307</v>
      </c>
      <c r="I270" s="199"/>
      <c r="L270" s="32"/>
      <c r="M270" s="200"/>
      <c r="T270" s="56"/>
      <c r="AT270" s="17" t="s">
        <v>3804</v>
      </c>
      <c r="AU270" s="17" t="s">
        <v>83</v>
      </c>
    </row>
    <row r="271" spans="2:65" s="1" customFormat="1" ht="24.2" customHeight="1" x14ac:dyDescent="0.2">
      <c r="B271" s="32"/>
      <c r="C271" s="137" t="s">
        <v>742</v>
      </c>
      <c r="D271" s="137" t="s">
        <v>284</v>
      </c>
      <c r="E271" s="138" t="s">
        <v>9308</v>
      </c>
      <c r="F271" s="139" t="s">
        <v>9309</v>
      </c>
      <c r="G271" s="140" t="s">
        <v>2246</v>
      </c>
      <c r="H271" s="141">
        <v>1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199</v>
      </c>
      <c r="AT271" s="149" t="s">
        <v>284</v>
      </c>
      <c r="AU271" s="149" t="s">
        <v>83</v>
      </c>
      <c r="AY271" s="17" t="s">
        <v>282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199</v>
      </c>
      <c r="BM271" s="149" t="s">
        <v>1220</v>
      </c>
    </row>
    <row r="272" spans="2:65" s="1" customFormat="1" ht="48.75" x14ac:dyDescent="0.2">
      <c r="B272" s="32"/>
      <c r="D272" s="152" t="s">
        <v>3804</v>
      </c>
      <c r="F272" s="198" t="s">
        <v>9307</v>
      </c>
      <c r="I272" s="199"/>
      <c r="L272" s="32"/>
      <c r="M272" s="200"/>
      <c r="T272" s="56"/>
      <c r="AT272" s="17" t="s">
        <v>3804</v>
      </c>
      <c r="AU272" s="17" t="s">
        <v>83</v>
      </c>
    </row>
    <row r="273" spans="2:65" s="1" customFormat="1" ht="24.2" customHeight="1" x14ac:dyDescent="0.2">
      <c r="B273" s="32"/>
      <c r="C273" s="137" t="s">
        <v>749</v>
      </c>
      <c r="D273" s="137" t="s">
        <v>284</v>
      </c>
      <c r="E273" s="138" t="s">
        <v>9310</v>
      </c>
      <c r="F273" s="139" t="s">
        <v>9311</v>
      </c>
      <c r="G273" s="140" t="s">
        <v>2246</v>
      </c>
      <c r="H273" s="141">
        <v>1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41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199</v>
      </c>
      <c r="AT273" s="149" t="s">
        <v>284</v>
      </c>
      <c r="AU273" s="149" t="s">
        <v>83</v>
      </c>
      <c r="AY273" s="17" t="s">
        <v>282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83</v>
      </c>
      <c r="BK273" s="150">
        <f>ROUND(I273*H273,2)</f>
        <v>0</v>
      </c>
      <c r="BL273" s="17" t="s">
        <v>199</v>
      </c>
      <c r="BM273" s="149" t="s">
        <v>1237</v>
      </c>
    </row>
    <row r="274" spans="2:65" s="1" customFormat="1" ht="48.75" x14ac:dyDescent="0.2">
      <c r="B274" s="32"/>
      <c r="D274" s="152" t="s">
        <v>3804</v>
      </c>
      <c r="F274" s="198" t="s">
        <v>9307</v>
      </c>
      <c r="I274" s="199"/>
      <c r="L274" s="32"/>
      <c r="M274" s="200"/>
      <c r="T274" s="56"/>
      <c r="AT274" s="17" t="s">
        <v>3804</v>
      </c>
      <c r="AU274" s="17" t="s">
        <v>83</v>
      </c>
    </row>
    <row r="275" spans="2:65" s="1" customFormat="1" ht="24.2" customHeight="1" x14ac:dyDescent="0.2">
      <c r="B275" s="32"/>
      <c r="C275" s="137" t="s">
        <v>758</v>
      </c>
      <c r="D275" s="137" t="s">
        <v>284</v>
      </c>
      <c r="E275" s="138" t="s">
        <v>9312</v>
      </c>
      <c r="F275" s="139" t="s">
        <v>9313</v>
      </c>
      <c r="G275" s="140" t="s">
        <v>2246</v>
      </c>
      <c r="H275" s="141">
        <v>1</v>
      </c>
      <c r="I275" s="142"/>
      <c r="J275" s="143">
        <f>ROUND(I275*H275,2)</f>
        <v>0</v>
      </c>
      <c r="K275" s="144"/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199</v>
      </c>
      <c r="AT275" s="149" t="s">
        <v>284</v>
      </c>
      <c r="AU275" s="149" t="s">
        <v>83</v>
      </c>
      <c r="AY275" s="17" t="s">
        <v>282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199</v>
      </c>
      <c r="BM275" s="149" t="s">
        <v>1247</v>
      </c>
    </row>
    <row r="276" spans="2:65" s="1" customFormat="1" ht="107.25" x14ac:dyDescent="0.2">
      <c r="B276" s="32"/>
      <c r="D276" s="152" t="s">
        <v>3804</v>
      </c>
      <c r="F276" s="198" t="s">
        <v>9314</v>
      </c>
      <c r="I276" s="199"/>
      <c r="L276" s="32"/>
      <c r="M276" s="200"/>
      <c r="T276" s="56"/>
      <c r="AT276" s="17" t="s">
        <v>3804</v>
      </c>
      <c r="AU276" s="17" t="s">
        <v>83</v>
      </c>
    </row>
    <row r="277" spans="2:65" s="1" customFormat="1" ht="24.2" customHeight="1" x14ac:dyDescent="0.2">
      <c r="B277" s="32"/>
      <c r="C277" s="137" t="s">
        <v>765</v>
      </c>
      <c r="D277" s="137" t="s">
        <v>284</v>
      </c>
      <c r="E277" s="138" t="s">
        <v>9315</v>
      </c>
      <c r="F277" s="139" t="s">
        <v>9313</v>
      </c>
      <c r="G277" s="140" t="s">
        <v>2246</v>
      </c>
      <c r="H277" s="141">
        <v>1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41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199</v>
      </c>
      <c r="AT277" s="149" t="s">
        <v>284</v>
      </c>
      <c r="AU277" s="149" t="s">
        <v>83</v>
      </c>
      <c r="AY277" s="17" t="s">
        <v>282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199</v>
      </c>
      <c r="BM277" s="149" t="s">
        <v>1255</v>
      </c>
    </row>
    <row r="278" spans="2:65" s="1" customFormat="1" ht="97.5" x14ac:dyDescent="0.2">
      <c r="B278" s="32"/>
      <c r="D278" s="152" t="s">
        <v>3804</v>
      </c>
      <c r="F278" s="198" t="s">
        <v>9316</v>
      </c>
      <c r="I278" s="199"/>
      <c r="L278" s="32"/>
      <c r="M278" s="200"/>
      <c r="T278" s="56"/>
      <c r="AT278" s="17" t="s">
        <v>3804</v>
      </c>
      <c r="AU278" s="17" t="s">
        <v>83</v>
      </c>
    </row>
    <row r="279" spans="2:65" s="1" customFormat="1" ht="24.2" customHeight="1" x14ac:dyDescent="0.2">
      <c r="B279" s="32"/>
      <c r="C279" s="137" t="s">
        <v>771</v>
      </c>
      <c r="D279" s="137" t="s">
        <v>284</v>
      </c>
      <c r="E279" s="138" t="s">
        <v>9317</v>
      </c>
      <c r="F279" s="139" t="s">
        <v>9318</v>
      </c>
      <c r="G279" s="140" t="s">
        <v>2246</v>
      </c>
      <c r="H279" s="141">
        <v>1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199</v>
      </c>
      <c r="AT279" s="149" t="s">
        <v>284</v>
      </c>
      <c r="AU279" s="149" t="s">
        <v>83</v>
      </c>
      <c r="AY279" s="17" t="s">
        <v>282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199</v>
      </c>
      <c r="BM279" s="149" t="s">
        <v>1265</v>
      </c>
    </row>
    <row r="280" spans="2:65" s="1" customFormat="1" ht="97.5" x14ac:dyDescent="0.2">
      <c r="B280" s="32"/>
      <c r="D280" s="152" t="s">
        <v>3804</v>
      </c>
      <c r="F280" s="198" t="s">
        <v>9319</v>
      </c>
      <c r="I280" s="199"/>
      <c r="L280" s="32"/>
      <c r="M280" s="200"/>
      <c r="T280" s="56"/>
      <c r="AT280" s="17" t="s">
        <v>3804</v>
      </c>
      <c r="AU280" s="17" t="s">
        <v>83</v>
      </c>
    </row>
    <row r="281" spans="2:65" s="1" customFormat="1" ht="24.2" customHeight="1" x14ac:dyDescent="0.2">
      <c r="B281" s="32"/>
      <c r="C281" s="137" t="s">
        <v>775</v>
      </c>
      <c r="D281" s="137" t="s">
        <v>284</v>
      </c>
      <c r="E281" s="138" t="s">
        <v>9320</v>
      </c>
      <c r="F281" s="139" t="s">
        <v>9318</v>
      </c>
      <c r="G281" s="140" t="s">
        <v>2246</v>
      </c>
      <c r="H281" s="141">
        <v>1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41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199</v>
      </c>
      <c r="AT281" s="149" t="s">
        <v>284</v>
      </c>
      <c r="AU281" s="149" t="s">
        <v>83</v>
      </c>
      <c r="AY281" s="17" t="s">
        <v>282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199</v>
      </c>
      <c r="BM281" s="149" t="s">
        <v>1276</v>
      </c>
    </row>
    <row r="282" spans="2:65" s="1" customFormat="1" ht="97.5" x14ac:dyDescent="0.2">
      <c r="B282" s="32"/>
      <c r="D282" s="152" t="s">
        <v>3804</v>
      </c>
      <c r="F282" s="198" t="s">
        <v>9321</v>
      </c>
      <c r="I282" s="199"/>
      <c r="L282" s="32"/>
      <c r="M282" s="200"/>
      <c r="T282" s="56"/>
      <c r="AT282" s="17" t="s">
        <v>3804</v>
      </c>
      <c r="AU282" s="17" t="s">
        <v>83</v>
      </c>
    </row>
    <row r="283" spans="2:65" s="1" customFormat="1" ht="24.2" customHeight="1" x14ac:dyDescent="0.2">
      <c r="B283" s="32"/>
      <c r="C283" s="137" t="s">
        <v>778</v>
      </c>
      <c r="D283" s="137" t="s">
        <v>284</v>
      </c>
      <c r="E283" s="138" t="s">
        <v>9322</v>
      </c>
      <c r="F283" s="139" t="s">
        <v>9313</v>
      </c>
      <c r="G283" s="140" t="s">
        <v>2246</v>
      </c>
      <c r="H283" s="141">
        <v>1</v>
      </c>
      <c r="I283" s="142"/>
      <c r="J283" s="143">
        <f>ROUND(I283*H283,2)</f>
        <v>0</v>
      </c>
      <c r="K283" s="144"/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199</v>
      </c>
      <c r="AT283" s="149" t="s">
        <v>284</v>
      </c>
      <c r="AU283" s="149" t="s">
        <v>83</v>
      </c>
      <c r="AY283" s="17" t="s">
        <v>282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199</v>
      </c>
      <c r="BM283" s="149" t="s">
        <v>1285</v>
      </c>
    </row>
    <row r="284" spans="2:65" s="1" customFormat="1" ht="68.25" x14ac:dyDescent="0.2">
      <c r="B284" s="32"/>
      <c r="D284" s="152" t="s">
        <v>3804</v>
      </c>
      <c r="F284" s="198" t="s">
        <v>9323</v>
      </c>
      <c r="I284" s="199"/>
      <c r="L284" s="32"/>
      <c r="M284" s="200"/>
      <c r="T284" s="56"/>
      <c r="AT284" s="17" t="s">
        <v>3804</v>
      </c>
      <c r="AU284" s="17" t="s">
        <v>83</v>
      </c>
    </row>
    <row r="285" spans="2:65" s="1" customFormat="1" ht="24.2" customHeight="1" x14ac:dyDescent="0.2">
      <c r="B285" s="32"/>
      <c r="C285" s="137" t="s">
        <v>784</v>
      </c>
      <c r="D285" s="137" t="s">
        <v>284</v>
      </c>
      <c r="E285" s="138" t="s">
        <v>9324</v>
      </c>
      <c r="F285" s="139" t="s">
        <v>9318</v>
      </c>
      <c r="G285" s="140" t="s">
        <v>2246</v>
      </c>
      <c r="H285" s="141">
        <v>1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41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199</v>
      </c>
      <c r="AT285" s="149" t="s">
        <v>284</v>
      </c>
      <c r="AU285" s="149" t="s">
        <v>83</v>
      </c>
      <c r="AY285" s="17" t="s">
        <v>282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199</v>
      </c>
      <c r="BM285" s="149" t="s">
        <v>1295</v>
      </c>
    </row>
    <row r="286" spans="2:65" s="1" customFormat="1" ht="68.25" x14ac:dyDescent="0.2">
      <c r="B286" s="32"/>
      <c r="D286" s="152" t="s">
        <v>3804</v>
      </c>
      <c r="F286" s="198" t="s">
        <v>9325</v>
      </c>
      <c r="I286" s="199"/>
      <c r="L286" s="32"/>
      <c r="M286" s="200"/>
      <c r="T286" s="56"/>
      <c r="AT286" s="17" t="s">
        <v>3804</v>
      </c>
      <c r="AU286" s="17" t="s">
        <v>83</v>
      </c>
    </row>
    <row r="287" spans="2:65" s="1" customFormat="1" ht="24.2" customHeight="1" x14ac:dyDescent="0.2">
      <c r="B287" s="32"/>
      <c r="C287" s="137" t="s">
        <v>789</v>
      </c>
      <c r="D287" s="137" t="s">
        <v>284</v>
      </c>
      <c r="E287" s="138" t="s">
        <v>9326</v>
      </c>
      <c r="F287" s="139" t="s">
        <v>9327</v>
      </c>
      <c r="G287" s="140" t="s">
        <v>9328</v>
      </c>
      <c r="H287" s="141">
        <v>33</v>
      </c>
      <c r="I287" s="142"/>
      <c r="J287" s="143">
        <f>ROUND(I287*H287,2)</f>
        <v>0</v>
      </c>
      <c r="K287" s="144"/>
      <c r="L287" s="32"/>
      <c r="M287" s="145" t="s">
        <v>1</v>
      </c>
      <c r="N287" s="146" t="s">
        <v>41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199</v>
      </c>
      <c r="AT287" s="149" t="s">
        <v>284</v>
      </c>
      <c r="AU287" s="149" t="s">
        <v>83</v>
      </c>
      <c r="AY287" s="17" t="s">
        <v>282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199</v>
      </c>
      <c r="BM287" s="149" t="s">
        <v>1305</v>
      </c>
    </row>
    <row r="288" spans="2:65" s="1" customFormat="1" ht="78" x14ac:dyDescent="0.2">
      <c r="B288" s="32"/>
      <c r="D288" s="152" t="s">
        <v>3804</v>
      </c>
      <c r="F288" s="198" t="s">
        <v>9329</v>
      </c>
      <c r="I288" s="199"/>
      <c r="L288" s="32"/>
      <c r="M288" s="200"/>
      <c r="T288" s="56"/>
      <c r="AT288" s="17" t="s">
        <v>3804</v>
      </c>
      <c r="AU288" s="17" t="s">
        <v>83</v>
      </c>
    </row>
    <row r="289" spans="2:65" s="1" customFormat="1" ht="24.2" customHeight="1" x14ac:dyDescent="0.2">
      <c r="B289" s="32"/>
      <c r="C289" s="137" t="s">
        <v>795</v>
      </c>
      <c r="D289" s="137" t="s">
        <v>284</v>
      </c>
      <c r="E289" s="138" t="s">
        <v>9326</v>
      </c>
      <c r="F289" s="139" t="s">
        <v>9327</v>
      </c>
      <c r="G289" s="140" t="s">
        <v>9328</v>
      </c>
      <c r="H289" s="141">
        <v>34</v>
      </c>
      <c r="I289" s="142"/>
      <c r="J289" s="143">
        <f>ROUND(I289*H289,2)</f>
        <v>0</v>
      </c>
      <c r="K289" s="144"/>
      <c r="L289" s="32"/>
      <c r="M289" s="145" t="s">
        <v>1</v>
      </c>
      <c r="N289" s="146" t="s">
        <v>41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199</v>
      </c>
      <c r="AT289" s="149" t="s">
        <v>284</v>
      </c>
      <c r="AU289" s="149" t="s">
        <v>83</v>
      </c>
      <c r="AY289" s="17" t="s">
        <v>282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199</v>
      </c>
      <c r="BM289" s="149" t="s">
        <v>1316</v>
      </c>
    </row>
    <row r="290" spans="2:65" s="1" customFormat="1" ht="78" x14ac:dyDescent="0.2">
      <c r="B290" s="32"/>
      <c r="D290" s="152" t="s">
        <v>3804</v>
      </c>
      <c r="F290" s="198" t="s">
        <v>9330</v>
      </c>
      <c r="I290" s="199"/>
      <c r="L290" s="32"/>
      <c r="M290" s="200"/>
      <c r="T290" s="56"/>
      <c r="AT290" s="17" t="s">
        <v>3804</v>
      </c>
      <c r="AU290" s="17" t="s">
        <v>83</v>
      </c>
    </row>
    <row r="291" spans="2:65" s="1" customFormat="1" ht="24.2" customHeight="1" x14ac:dyDescent="0.2">
      <c r="B291" s="32"/>
      <c r="C291" s="137" t="s">
        <v>802</v>
      </c>
      <c r="D291" s="137" t="s">
        <v>284</v>
      </c>
      <c r="E291" s="138" t="s">
        <v>9331</v>
      </c>
      <c r="F291" s="139" t="s">
        <v>9332</v>
      </c>
      <c r="G291" s="140" t="s">
        <v>2246</v>
      </c>
      <c r="H291" s="141">
        <v>1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41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199</v>
      </c>
      <c r="AT291" s="149" t="s">
        <v>284</v>
      </c>
      <c r="AU291" s="149" t="s">
        <v>83</v>
      </c>
      <c r="AY291" s="17" t="s">
        <v>282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199</v>
      </c>
      <c r="BM291" s="149" t="s">
        <v>1330</v>
      </c>
    </row>
    <row r="292" spans="2:65" s="1" customFormat="1" ht="58.5" x14ac:dyDescent="0.2">
      <c r="B292" s="32"/>
      <c r="D292" s="152" t="s">
        <v>3804</v>
      </c>
      <c r="F292" s="198" t="s">
        <v>9333</v>
      </c>
      <c r="I292" s="199"/>
      <c r="L292" s="32"/>
      <c r="M292" s="200"/>
      <c r="T292" s="56"/>
      <c r="AT292" s="17" t="s">
        <v>3804</v>
      </c>
      <c r="AU292" s="17" t="s">
        <v>83</v>
      </c>
    </row>
    <row r="293" spans="2:65" s="1" customFormat="1" ht="24.2" customHeight="1" x14ac:dyDescent="0.2">
      <c r="B293" s="32"/>
      <c r="C293" s="137" t="s">
        <v>809</v>
      </c>
      <c r="D293" s="137" t="s">
        <v>284</v>
      </c>
      <c r="E293" s="138" t="s">
        <v>9334</v>
      </c>
      <c r="F293" s="139" t="s">
        <v>9335</v>
      </c>
      <c r="G293" s="140" t="s">
        <v>2246</v>
      </c>
      <c r="H293" s="141">
        <v>4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41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199</v>
      </c>
      <c r="AT293" s="149" t="s">
        <v>284</v>
      </c>
      <c r="AU293" s="149" t="s">
        <v>83</v>
      </c>
      <c r="AY293" s="17" t="s">
        <v>282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199</v>
      </c>
      <c r="BM293" s="149" t="s">
        <v>1339</v>
      </c>
    </row>
    <row r="294" spans="2:65" s="1" customFormat="1" ht="68.25" x14ac:dyDescent="0.2">
      <c r="B294" s="32"/>
      <c r="D294" s="152" t="s">
        <v>3804</v>
      </c>
      <c r="F294" s="198" t="s">
        <v>9336</v>
      </c>
      <c r="I294" s="199"/>
      <c r="L294" s="32"/>
      <c r="M294" s="200"/>
      <c r="T294" s="56"/>
      <c r="AT294" s="17" t="s">
        <v>3804</v>
      </c>
      <c r="AU294" s="17" t="s">
        <v>83</v>
      </c>
    </row>
    <row r="295" spans="2:65" s="1" customFormat="1" ht="24.2" customHeight="1" x14ac:dyDescent="0.2">
      <c r="B295" s="32"/>
      <c r="C295" s="137" t="s">
        <v>813</v>
      </c>
      <c r="D295" s="137" t="s">
        <v>284</v>
      </c>
      <c r="E295" s="138" t="s">
        <v>9337</v>
      </c>
      <c r="F295" s="139" t="s">
        <v>9338</v>
      </c>
      <c r="G295" s="140" t="s">
        <v>2246</v>
      </c>
      <c r="H295" s="141">
        <v>1</v>
      </c>
      <c r="I295" s="142"/>
      <c r="J295" s="143">
        <f>ROUND(I295*H295,2)</f>
        <v>0</v>
      </c>
      <c r="K295" s="144"/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199</v>
      </c>
      <c r="AT295" s="149" t="s">
        <v>284</v>
      </c>
      <c r="AU295" s="149" t="s">
        <v>83</v>
      </c>
      <c r="AY295" s="17" t="s">
        <v>282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199</v>
      </c>
      <c r="BM295" s="149" t="s">
        <v>1347</v>
      </c>
    </row>
    <row r="296" spans="2:65" s="1" customFormat="1" ht="68.25" x14ac:dyDescent="0.2">
      <c r="B296" s="32"/>
      <c r="D296" s="152" t="s">
        <v>3804</v>
      </c>
      <c r="F296" s="198" t="s">
        <v>9339</v>
      </c>
      <c r="I296" s="199"/>
      <c r="L296" s="32"/>
      <c r="M296" s="200"/>
      <c r="T296" s="56"/>
      <c r="AT296" s="17" t="s">
        <v>3804</v>
      </c>
      <c r="AU296" s="17" t="s">
        <v>83</v>
      </c>
    </row>
    <row r="297" spans="2:65" s="1" customFormat="1" ht="24.2" customHeight="1" x14ac:dyDescent="0.2">
      <c r="B297" s="32"/>
      <c r="C297" s="137" t="s">
        <v>817</v>
      </c>
      <c r="D297" s="137" t="s">
        <v>284</v>
      </c>
      <c r="E297" s="138" t="s">
        <v>9337</v>
      </c>
      <c r="F297" s="139" t="s">
        <v>9338</v>
      </c>
      <c r="G297" s="140" t="s">
        <v>2246</v>
      </c>
      <c r="H297" s="141">
        <v>1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199</v>
      </c>
      <c r="AT297" s="149" t="s">
        <v>284</v>
      </c>
      <c r="AU297" s="149" t="s">
        <v>83</v>
      </c>
      <c r="AY297" s="17" t="s">
        <v>282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199</v>
      </c>
      <c r="BM297" s="149" t="s">
        <v>1356</v>
      </c>
    </row>
    <row r="298" spans="2:65" s="1" customFormat="1" ht="68.25" x14ac:dyDescent="0.2">
      <c r="B298" s="32"/>
      <c r="D298" s="152" t="s">
        <v>3804</v>
      </c>
      <c r="F298" s="198" t="s">
        <v>9340</v>
      </c>
      <c r="I298" s="199"/>
      <c r="L298" s="32"/>
      <c r="M298" s="200"/>
      <c r="T298" s="56"/>
      <c r="AT298" s="17" t="s">
        <v>3804</v>
      </c>
      <c r="AU298" s="17" t="s">
        <v>83</v>
      </c>
    </row>
    <row r="299" spans="2:65" s="1" customFormat="1" ht="24.2" customHeight="1" x14ac:dyDescent="0.2">
      <c r="B299" s="32"/>
      <c r="C299" s="137" t="s">
        <v>821</v>
      </c>
      <c r="D299" s="137" t="s">
        <v>284</v>
      </c>
      <c r="E299" s="138" t="s">
        <v>9337</v>
      </c>
      <c r="F299" s="139" t="s">
        <v>9338</v>
      </c>
      <c r="G299" s="140" t="s">
        <v>2246</v>
      </c>
      <c r="H299" s="141">
        <v>1</v>
      </c>
      <c r="I299" s="142"/>
      <c r="J299" s="143">
        <f>ROUND(I299*H299,2)</f>
        <v>0</v>
      </c>
      <c r="K299" s="144"/>
      <c r="L299" s="32"/>
      <c r="M299" s="145" t="s">
        <v>1</v>
      </c>
      <c r="N299" s="146" t="s">
        <v>41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199</v>
      </c>
      <c r="AT299" s="149" t="s">
        <v>284</v>
      </c>
      <c r="AU299" s="149" t="s">
        <v>83</v>
      </c>
      <c r="AY299" s="17" t="s">
        <v>282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83</v>
      </c>
      <c r="BK299" s="150">
        <f>ROUND(I299*H299,2)</f>
        <v>0</v>
      </c>
      <c r="BL299" s="17" t="s">
        <v>199</v>
      </c>
      <c r="BM299" s="149" t="s">
        <v>1366</v>
      </c>
    </row>
    <row r="300" spans="2:65" s="1" customFormat="1" ht="68.25" x14ac:dyDescent="0.2">
      <c r="B300" s="32"/>
      <c r="D300" s="152" t="s">
        <v>3804</v>
      </c>
      <c r="F300" s="198" t="s">
        <v>9341</v>
      </c>
      <c r="I300" s="199"/>
      <c r="L300" s="32"/>
      <c r="M300" s="200"/>
      <c r="T300" s="56"/>
      <c r="AT300" s="17" t="s">
        <v>3804</v>
      </c>
      <c r="AU300" s="17" t="s">
        <v>83</v>
      </c>
    </row>
    <row r="301" spans="2:65" s="1" customFormat="1" ht="24.2" customHeight="1" x14ac:dyDescent="0.2">
      <c r="B301" s="32"/>
      <c r="C301" s="137" t="s">
        <v>826</v>
      </c>
      <c r="D301" s="137" t="s">
        <v>284</v>
      </c>
      <c r="E301" s="138" t="s">
        <v>9337</v>
      </c>
      <c r="F301" s="139" t="s">
        <v>9338</v>
      </c>
      <c r="G301" s="140" t="s">
        <v>2246</v>
      </c>
      <c r="H301" s="141">
        <v>1</v>
      </c>
      <c r="I301" s="142"/>
      <c r="J301" s="143">
        <f>ROUND(I301*H301,2)</f>
        <v>0</v>
      </c>
      <c r="K301" s="144"/>
      <c r="L301" s="32"/>
      <c r="M301" s="145" t="s">
        <v>1</v>
      </c>
      <c r="N301" s="146" t="s">
        <v>41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199</v>
      </c>
      <c r="AT301" s="149" t="s">
        <v>284</v>
      </c>
      <c r="AU301" s="149" t="s">
        <v>83</v>
      </c>
      <c r="AY301" s="17" t="s">
        <v>282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199</v>
      </c>
      <c r="BM301" s="149" t="s">
        <v>1374</v>
      </c>
    </row>
    <row r="302" spans="2:65" s="1" customFormat="1" ht="68.25" x14ac:dyDescent="0.2">
      <c r="B302" s="32"/>
      <c r="D302" s="152" t="s">
        <v>3804</v>
      </c>
      <c r="F302" s="198" t="s">
        <v>9342</v>
      </c>
      <c r="I302" s="199"/>
      <c r="L302" s="32"/>
      <c r="M302" s="200"/>
      <c r="T302" s="56"/>
      <c r="AT302" s="17" t="s">
        <v>3804</v>
      </c>
      <c r="AU302" s="17" t="s">
        <v>83</v>
      </c>
    </row>
    <row r="303" spans="2:65" s="11" customFormat="1" ht="25.9" customHeight="1" x14ac:dyDescent="0.2">
      <c r="B303" s="125"/>
      <c r="D303" s="126" t="s">
        <v>75</v>
      </c>
      <c r="E303" s="127" t="s">
        <v>3846</v>
      </c>
      <c r="F303" s="127" t="s">
        <v>2236</v>
      </c>
      <c r="I303" s="128"/>
      <c r="J303" s="129">
        <f>BK303</f>
        <v>0</v>
      </c>
      <c r="L303" s="125"/>
      <c r="M303" s="130"/>
      <c r="P303" s="131">
        <f>SUM(P304:P371)</f>
        <v>0</v>
      </c>
      <c r="R303" s="131">
        <f>SUM(R304:R371)</f>
        <v>0</v>
      </c>
      <c r="T303" s="132">
        <f>SUM(T304:T371)</f>
        <v>0</v>
      </c>
      <c r="AR303" s="126" t="s">
        <v>83</v>
      </c>
      <c r="AT303" s="133" t="s">
        <v>75</v>
      </c>
      <c r="AU303" s="133" t="s">
        <v>76</v>
      </c>
      <c r="AY303" s="126" t="s">
        <v>282</v>
      </c>
      <c r="BK303" s="134">
        <f>SUM(BK304:BK371)</f>
        <v>0</v>
      </c>
    </row>
    <row r="304" spans="2:65" s="1" customFormat="1" ht="24.2" customHeight="1" x14ac:dyDescent="0.2">
      <c r="B304" s="32"/>
      <c r="C304" s="137" t="s">
        <v>831</v>
      </c>
      <c r="D304" s="137" t="s">
        <v>284</v>
      </c>
      <c r="E304" s="138" t="s">
        <v>9343</v>
      </c>
      <c r="F304" s="139" t="s">
        <v>9344</v>
      </c>
      <c r="G304" s="140" t="s">
        <v>9328</v>
      </c>
      <c r="H304" s="141">
        <v>1</v>
      </c>
      <c r="I304" s="142"/>
      <c r="J304" s="143">
        <f>ROUND(I304*H304,2)</f>
        <v>0</v>
      </c>
      <c r="K304" s="144"/>
      <c r="L304" s="32"/>
      <c r="M304" s="145" t="s">
        <v>1</v>
      </c>
      <c r="N304" s="146" t="s">
        <v>41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199</v>
      </c>
      <c r="AT304" s="149" t="s">
        <v>284</v>
      </c>
      <c r="AU304" s="149" t="s">
        <v>83</v>
      </c>
      <c r="AY304" s="17" t="s">
        <v>282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83</v>
      </c>
      <c r="BK304" s="150">
        <f>ROUND(I304*H304,2)</f>
        <v>0</v>
      </c>
      <c r="BL304" s="17" t="s">
        <v>199</v>
      </c>
      <c r="BM304" s="149" t="s">
        <v>1385</v>
      </c>
    </row>
    <row r="305" spans="2:65" s="1" customFormat="1" ht="78" x14ac:dyDescent="0.2">
      <c r="B305" s="32"/>
      <c r="D305" s="152" t="s">
        <v>3804</v>
      </c>
      <c r="F305" s="198" t="s">
        <v>9345</v>
      </c>
      <c r="I305" s="199"/>
      <c r="L305" s="32"/>
      <c r="M305" s="200"/>
      <c r="T305" s="56"/>
      <c r="AT305" s="17" t="s">
        <v>3804</v>
      </c>
      <c r="AU305" s="17" t="s">
        <v>83</v>
      </c>
    </row>
    <row r="306" spans="2:65" s="1" customFormat="1" ht="24.2" customHeight="1" x14ac:dyDescent="0.2">
      <c r="B306" s="32"/>
      <c r="C306" s="137" t="s">
        <v>836</v>
      </c>
      <c r="D306" s="137" t="s">
        <v>284</v>
      </c>
      <c r="E306" s="138" t="s">
        <v>9346</v>
      </c>
      <c r="F306" s="139" t="s">
        <v>9347</v>
      </c>
      <c r="G306" s="140" t="s">
        <v>9328</v>
      </c>
      <c r="H306" s="141">
        <v>3</v>
      </c>
      <c r="I306" s="142"/>
      <c r="J306" s="143">
        <f>ROUND(I306*H306,2)</f>
        <v>0</v>
      </c>
      <c r="K306" s="144"/>
      <c r="L306" s="32"/>
      <c r="M306" s="145" t="s">
        <v>1</v>
      </c>
      <c r="N306" s="146" t="s">
        <v>41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199</v>
      </c>
      <c r="AT306" s="149" t="s">
        <v>284</v>
      </c>
      <c r="AU306" s="149" t="s">
        <v>83</v>
      </c>
      <c r="AY306" s="17" t="s">
        <v>282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83</v>
      </c>
      <c r="BK306" s="150">
        <f>ROUND(I306*H306,2)</f>
        <v>0</v>
      </c>
      <c r="BL306" s="17" t="s">
        <v>199</v>
      </c>
      <c r="BM306" s="149" t="s">
        <v>1397</v>
      </c>
    </row>
    <row r="307" spans="2:65" s="1" customFormat="1" ht="78" x14ac:dyDescent="0.2">
      <c r="B307" s="32"/>
      <c r="D307" s="152" t="s">
        <v>3804</v>
      </c>
      <c r="F307" s="198" t="s">
        <v>9348</v>
      </c>
      <c r="I307" s="199"/>
      <c r="L307" s="32"/>
      <c r="M307" s="200"/>
      <c r="T307" s="56"/>
      <c r="AT307" s="17" t="s">
        <v>3804</v>
      </c>
      <c r="AU307" s="17" t="s">
        <v>83</v>
      </c>
    </row>
    <row r="308" spans="2:65" s="1" customFormat="1" ht="24.2" customHeight="1" x14ac:dyDescent="0.2">
      <c r="B308" s="32"/>
      <c r="C308" s="137" t="s">
        <v>840</v>
      </c>
      <c r="D308" s="137" t="s">
        <v>284</v>
      </c>
      <c r="E308" s="138" t="s">
        <v>9349</v>
      </c>
      <c r="F308" s="139" t="s">
        <v>9350</v>
      </c>
      <c r="G308" s="140" t="s">
        <v>9328</v>
      </c>
      <c r="H308" s="141">
        <v>1</v>
      </c>
      <c r="I308" s="142"/>
      <c r="J308" s="143">
        <f>ROUND(I308*H308,2)</f>
        <v>0</v>
      </c>
      <c r="K308" s="144"/>
      <c r="L308" s="32"/>
      <c r="M308" s="145" t="s">
        <v>1</v>
      </c>
      <c r="N308" s="146" t="s">
        <v>41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199</v>
      </c>
      <c r="AT308" s="149" t="s">
        <v>284</v>
      </c>
      <c r="AU308" s="149" t="s">
        <v>83</v>
      </c>
      <c r="AY308" s="17" t="s">
        <v>282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199</v>
      </c>
      <c r="BM308" s="149" t="s">
        <v>1405</v>
      </c>
    </row>
    <row r="309" spans="2:65" s="1" customFormat="1" ht="39" x14ac:dyDescent="0.2">
      <c r="B309" s="32"/>
      <c r="D309" s="152" t="s">
        <v>3804</v>
      </c>
      <c r="F309" s="198" t="s">
        <v>9351</v>
      </c>
      <c r="I309" s="199"/>
      <c r="L309" s="32"/>
      <c r="M309" s="200"/>
      <c r="T309" s="56"/>
      <c r="AT309" s="17" t="s">
        <v>3804</v>
      </c>
      <c r="AU309" s="17" t="s">
        <v>83</v>
      </c>
    </row>
    <row r="310" spans="2:65" s="1" customFormat="1" ht="24.2" customHeight="1" x14ac:dyDescent="0.2">
      <c r="B310" s="32"/>
      <c r="C310" s="137" t="s">
        <v>845</v>
      </c>
      <c r="D310" s="137" t="s">
        <v>284</v>
      </c>
      <c r="E310" s="138" t="s">
        <v>9352</v>
      </c>
      <c r="F310" s="139" t="s">
        <v>9353</v>
      </c>
      <c r="G310" s="140" t="s">
        <v>9328</v>
      </c>
      <c r="H310" s="141">
        <v>4</v>
      </c>
      <c r="I310" s="142"/>
      <c r="J310" s="143">
        <f>ROUND(I310*H310,2)</f>
        <v>0</v>
      </c>
      <c r="K310" s="144"/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199</v>
      </c>
      <c r="AT310" s="149" t="s">
        <v>284</v>
      </c>
      <c r="AU310" s="149" t="s">
        <v>83</v>
      </c>
      <c r="AY310" s="17" t="s">
        <v>282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199</v>
      </c>
      <c r="BM310" s="149" t="s">
        <v>1413</v>
      </c>
    </row>
    <row r="311" spans="2:65" s="1" customFormat="1" ht="39" x14ac:dyDescent="0.2">
      <c r="B311" s="32"/>
      <c r="D311" s="152" t="s">
        <v>3804</v>
      </c>
      <c r="F311" s="198" t="s">
        <v>9354</v>
      </c>
      <c r="I311" s="199"/>
      <c r="L311" s="32"/>
      <c r="M311" s="200"/>
      <c r="T311" s="56"/>
      <c r="AT311" s="17" t="s">
        <v>3804</v>
      </c>
      <c r="AU311" s="17" t="s">
        <v>83</v>
      </c>
    </row>
    <row r="312" spans="2:65" s="1" customFormat="1" ht="24.2" customHeight="1" x14ac:dyDescent="0.2">
      <c r="B312" s="32"/>
      <c r="C312" s="137" t="s">
        <v>850</v>
      </c>
      <c r="D312" s="137" t="s">
        <v>284</v>
      </c>
      <c r="E312" s="138" t="s">
        <v>9355</v>
      </c>
      <c r="F312" s="139" t="s">
        <v>9356</v>
      </c>
      <c r="G312" s="140" t="s">
        <v>9328</v>
      </c>
      <c r="H312" s="141">
        <v>1</v>
      </c>
      <c r="I312" s="142"/>
      <c r="J312" s="143">
        <f>ROUND(I312*H312,2)</f>
        <v>0</v>
      </c>
      <c r="K312" s="144"/>
      <c r="L312" s="32"/>
      <c r="M312" s="145" t="s">
        <v>1</v>
      </c>
      <c r="N312" s="146" t="s">
        <v>41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199</v>
      </c>
      <c r="AT312" s="149" t="s">
        <v>284</v>
      </c>
      <c r="AU312" s="149" t="s">
        <v>83</v>
      </c>
      <c r="AY312" s="17" t="s">
        <v>282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83</v>
      </c>
      <c r="BK312" s="150">
        <f>ROUND(I312*H312,2)</f>
        <v>0</v>
      </c>
      <c r="BL312" s="17" t="s">
        <v>199</v>
      </c>
      <c r="BM312" s="149" t="s">
        <v>1421</v>
      </c>
    </row>
    <row r="313" spans="2:65" s="1" customFormat="1" ht="39" x14ac:dyDescent="0.2">
      <c r="B313" s="32"/>
      <c r="D313" s="152" t="s">
        <v>3804</v>
      </c>
      <c r="F313" s="198" t="s">
        <v>9351</v>
      </c>
      <c r="I313" s="199"/>
      <c r="L313" s="32"/>
      <c r="M313" s="200"/>
      <c r="T313" s="56"/>
      <c r="AT313" s="17" t="s">
        <v>3804</v>
      </c>
      <c r="AU313" s="17" t="s">
        <v>83</v>
      </c>
    </row>
    <row r="314" spans="2:65" s="1" customFormat="1" ht="24.2" customHeight="1" x14ac:dyDescent="0.2">
      <c r="B314" s="32"/>
      <c r="C314" s="137" t="s">
        <v>855</v>
      </c>
      <c r="D314" s="137" t="s">
        <v>284</v>
      </c>
      <c r="E314" s="138" t="s">
        <v>9357</v>
      </c>
      <c r="F314" s="139" t="s">
        <v>9358</v>
      </c>
      <c r="G314" s="140" t="s">
        <v>9328</v>
      </c>
      <c r="H314" s="141">
        <v>1</v>
      </c>
      <c r="I314" s="142"/>
      <c r="J314" s="143">
        <f>ROUND(I314*H314,2)</f>
        <v>0</v>
      </c>
      <c r="K314" s="144"/>
      <c r="L314" s="32"/>
      <c r="M314" s="145" t="s">
        <v>1</v>
      </c>
      <c r="N314" s="146" t="s">
        <v>41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199</v>
      </c>
      <c r="AT314" s="149" t="s">
        <v>284</v>
      </c>
      <c r="AU314" s="149" t="s">
        <v>83</v>
      </c>
      <c r="AY314" s="17" t="s">
        <v>282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199</v>
      </c>
      <c r="BM314" s="149" t="s">
        <v>1435</v>
      </c>
    </row>
    <row r="315" spans="2:65" s="1" customFormat="1" ht="39" x14ac:dyDescent="0.2">
      <c r="B315" s="32"/>
      <c r="D315" s="152" t="s">
        <v>3804</v>
      </c>
      <c r="F315" s="198" t="s">
        <v>9351</v>
      </c>
      <c r="I315" s="199"/>
      <c r="L315" s="32"/>
      <c r="M315" s="200"/>
      <c r="T315" s="56"/>
      <c r="AT315" s="17" t="s">
        <v>3804</v>
      </c>
      <c r="AU315" s="17" t="s">
        <v>83</v>
      </c>
    </row>
    <row r="316" spans="2:65" s="1" customFormat="1" ht="24.2" customHeight="1" x14ac:dyDescent="0.2">
      <c r="B316" s="32"/>
      <c r="C316" s="137" t="s">
        <v>864</v>
      </c>
      <c r="D316" s="137" t="s">
        <v>284</v>
      </c>
      <c r="E316" s="138" t="s">
        <v>9359</v>
      </c>
      <c r="F316" s="139" t="s">
        <v>9360</v>
      </c>
      <c r="G316" s="140" t="s">
        <v>9328</v>
      </c>
      <c r="H316" s="141">
        <v>2</v>
      </c>
      <c r="I316" s="142"/>
      <c r="J316" s="143">
        <f>ROUND(I316*H316,2)</f>
        <v>0</v>
      </c>
      <c r="K316" s="144"/>
      <c r="L316" s="32"/>
      <c r="M316" s="145" t="s">
        <v>1</v>
      </c>
      <c r="N316" s="146" t="s">
        <v>41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199</v>
      </c>
      <c r="AT316" s="149" t="s">
        <v>284</v>
      </c>
      <c r="AU316" s="149" t="s">
        <v>83</v>
      </c>
      <c r="AY316" s="17" t="s">
        <v>282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199</v>
      </c>
      <c r="BM316" s="149" t="s">
        <v>1446</v>
      </c>
    </row>
    <row r="317" spans="2:65" s="1" customFormat="1" ht="39" x14ac:dyDescent="0.2">
      <c r="B317" s="32"/>
      <c r="D317" s="152" t="s">
        <v>3804</v>
      </c>
      <c r="F317" s="198" t="s">
        <v>9361</v>
      </c>
      <c r="I317" s="199"/>
      <c r="L317" s="32"/>
      <c r="M317" s="200"/>
      <c r="T317" s="56"/>
      <c r="AT317" s="17" t="s">
        <v>3804</v>
      </c>
      <c r="AU317" s="17" t="s">
        <v>83</v>
      </c>
    </row>
    <row r="318" spans="2:65" s="1" customFormat="1" ht="24.2" customHeight="1" x14ac:dyDescent="0.2">
      <c r="B318" s="32"/>
      <c r="C318" s="137" t="s">
        <v>868</v>
      </c>
      <c r="D318" s="137" t="s">
        <v>284</v>
      </c>
      <c r="E318" s="138" t="s">
        <v>9362</v>
      </c>
      <c r="F318" s="139" t="s">
        <v>9363</v>
      </c>
      <c r="G318" s="140" t="s">
        <v>9328</v>
      </c>
      <c r="H318" s="141">
        <v>1</v>
      </c>
      <c r="I318" s="142"/>
      <c r="J318" s="143">
        <f>ROUND(I318*H318,2)</f>
        <v>0</v>
      </c>
      <c r="K318" s="144"/>
      <c r="L318" s="32"/>
      <c r="M318" s="145" t="s">
        <v>1</v>
      </c>
      <c r="N318" s="146" t="s">
        <v>41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199</v>
      </c>
      <c r="AT318" s="149" t="s">
        <v>284</v>
      </c>
      <c r="AU318" s="149" t="s">
        <v>83</v>
      </c>
      <c r="AY318" s="17" t="s">
        <v>282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199</v>
      </c>
      <c r="BM318" s="149" t="s">
        <v>1455</v>
      </c>
    </row>
    <row r="319" spans="2:65" s="1" customFormat="1" ht="39" x14ac:dyDescent="0.2">
      <c r="B319" s="32"/>
      <c r="D319" s="152" t="s">
        <v>3804</v>
      </c>
      <c r="F319" s="198" t="s">
        <v>9351</v>
      </c>
      <c r="I319" s="199"/>
      <c r="L319" s="32"/>
      <c r="M319" s="200"/>
      <c r="T319" s="56"/>
      <c r="AT319" s="17" t="s">
        <v>3804</v>
      </c>
      <c r="AU319" s="17" t="s">
        <v>83</v>
      </c>
    </row>
    <row r="320" spans="2:65" s="1" customFormat="1" ht="24.2" customHeight="1" x14ac:dyDescent="0.2">
      <c r="B320" s="32"/>
      <c r="C320" s="137" t="s">
        <v>874</v>
      </c>
      <c r="D320" s="137" t="s">
        <v>284</v>
      </c>
      <c r="E320" s="138" t="s">
        <v>9364</v>
      </c>
      <c r="F320" s="139" t="s">
        <v>9365</v>
      </c>
      <c r="G320" s="140" t="s">
        <v>9328</v>
      </c>
      <c r="H320" s="141">
        <v>3</v>
      </c>
      <c r="I320" s="142"/>
      <c r="J320" s="143">
        <f>ROUND(I320*H320,2)</f>
        <v>0</v>
      </c>
      <c r="K320" s="144"/>
      <c r="L320" s="32"/>
      <c r="M320" s="145" t="s">
        <v>1</v>
      </c>
      <c r="N320" s="146" t="s">
        <v>41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199</v>
      </c>
      <c r="AT320" s="149" t="s">
        <v>284</v>
      </c>
      <c r="AU320" s="149" t="s">
        <v>83</v>
      </c>
      <c r="AY320" s="17" t="s">
        <v>282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199</v>
      </c>
      <c r="BM320" s="149" t="s">
        <v>1466</v>
      </c>
    </row>
    <row r="321" spans="2:65" s="1" customFormat="1" ht="39" x14ac:dyDescent="0.2">
      <c r="B321" s="32"/>
      <c r="D321" s="152" t="s">
        <v>3804</v>
      </c>
      <c r="F321" s="198" t="s">
        <v>9366</v>
      </c>
      <c r="I321" s="199"/>
      <c r="L321" s="32"/>
      <c r="M321" s="200"/>
      <c r="T321" s="56"/>
      <c r="AT321" s="17" t="s">
        <v>3804</v>
      </c>
      <c r="AU321" s="17" t="s">
        <v>83</v>
      </c>
    </row>
    <row r="322" spans="2:65" s="1" customFormat="1" ht="24.2" customHeight="1" x14ac:dyDescent="0.2">
      <c r="B322" s="32"/>
      <c r="C322" s="137" t="s">
        <v>881</v>
      </c>
      <c r="D322" s="137" t="s">
        <v>284</v>
      </c>
      <c r="E322" s="138" t="s">
        <v>9367</v>
      </c>
      <c r="F322" s="139" t="s">
        <v>9368</v>
      </c>
      <c r="G322" s="140" t="s">
        <v>9328</v>
      </c>
      <c r="H322" s="141">
        <v>1</v>
      </c>
      <c r="I322" s="142"/>
      <c r="J322" s="143">
        <f>ROUND(I322*H322,2)</f>
        <v>0</v>
      </c>
      <c r="K322" s="144"/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199</v>
      </c>
      <c r="AT322" s="149" t="s">
        <v>284</v>
      </c>
      <c r="AU322" s="149" t="s">
        <v>83</v>
      </c>
      <c r="AY322" s="17" t="s">
        <v>282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199</v>
      </c>
      <c r="BM322" s="149" t="s">
        <v>1475</v>
      </c>
    </row>
    <row r="323" spans="2:65" s="1" customFormat="1" ht="39" x14ac:dyDescent="0.2">
      <c r="B323" s="32"/>
      <c r="D323" s="152" t="s">
        <v>3804</v>
      </c>
      <c r="F323" s="198" t="s">
        <v>9351</v>
      </c>
      <c r="I323" s="199"/>
      <c r="L323" s="32"/>
      <c r="M323" s="200"/>
      <c r="T323" s="56"/>
      <c r="AT323" s="17" t="s">
        <v>3804</v>
      </c>
      <c r="AU323" s="17" t="s">
        <v>83</v>
      </c>
    </row>
    <row r="324" spans="2:65" s="1" customFormat="1" ht="24.2" customHeight="1" x14ac:dyDescent="0.2">
      <c r="B324" s="32"/>
      <c r="C324" s="137" t="s">
        <v>889</v>
      </c>
      <c r="D324" s="137" t="s">
        <v>284</v>
      </c>
      <c r="E324" s="138" t="s">
        <v>9369</v>
      </c>
      <c r="F324" s="139" t="s">
        <v>9370</v>
      </c>
      <c r="G324" s="140" t="s">
        <v>9328</v>
      </c>
      <c r="H324" s="141">
        <v>3</v>
      </c>
      <c r="I324" s="142"/>
      <c r="J324" s="143">
        <f>ROUND(I324*H324,2)</f>
        <v>0</v>
      </c>
      <c r="K324" s="144"/>
      <c r="L324" s="32"/>
      <c r="M324" s="145" t="s">
        <v>1</v>
      </c>
      <c r="N324" s="146" t="s">
        <v>41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199</v>
      </c>
      <c r="AT324" s="149" t="s">
        <v>284</v>
      </c>
      <c r="AU324" s="149" t="s">
        <v>83</v>
      </c>
      <c r="AY324" s="17" t="s">
        <v>282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199</v>
      </c>
      <c r="BM324" s="149" t="s">
        <v>1482</v>
      </c>
    </row>
    <row r="325" spans="2:65" s="1" customFormat="1" ht="39" x14ac:dyDescent="0.2">
      <c r="B325" s="32"/>
      <c r="D325" s="152" t="s">
        <v>3804</v>
      </c>
      <c r="F325" s="198" t="s">
        <v>9366</v>
      </c>
      <c r="I325" s="199"/>
      <c r="L325" s="32"/>
      <c r="M325" s="200"/>
      <c r="T325" s="56"/>
      <c r="AT325" s="17" t="s">
        <v>3804</v>
      </c>
      <c r="AU325" s="17" t="s">
        <v>83</v>
      </c>
    </row>
    <row r="326" spans="2:65" s="1" customFormat="1" ht="24.2" customHeight="1" x14ac:dyDescent="0.2">
      <c r="B326" s="32"/>
      <c r="C326" s="137" t="s">
        <v>893</v>
      </c>
      <c r="D326" s="137" t="s">
        <v>284</v>
      </c>
      <c r="E326" s="138" t="s">
        <v>9371</v>
      </c>
      <c r="F326" s="139" t="s">
        <v>9372</v>
      </c>
      <c r="G326" s="140" t="s">
        <v>9328</v>
      </c>
      <c r="H326" s="141">
        <v>4</v>
      </c>
      <c r="I326" s="142"/>
      <c r="J326" s="143">
        <f>ROUND(I326*H326,2)</f>
        <v>0</v>
      </c>
      <c r="K326" s="144"/>
      <c r="L326" s="32"/>
      <c r="M326" s="145" t="s">
        <v>1</v>
      </c>
      <c r="N326" s="146" t="s">
        <v>41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199</v>
      </c>
      <c r="AT326" s="149" t="s">
        <v>284</v>
      </c>
      <c r="AU326" s="149" t="s">
        <v>83</v>
      </c>
      <c r="AY326" s="17" t="s">
        <v>282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199</v>
      </c>
      <c r="BM326" s="149" t="s">
        <v>1492</v>
      </c>
    </row>
    <row r="327" spans="2:65" s="1" customFormat="1" ht="39" x14ac:dyDescent="0.2">
      <c r="B327" s="32"/>
      <c r="D327" s="152" t="s">
        <v>3804</v>
      </c>
      <c r="F327" s="198" t="s">
        <v>9354</v>
      </c>
      <c r="I327" s="199"/>
      <c r="L327" s="32"/>
      <c r="M327" s="200"/>
      <c r="T327" s="56"/>
      <c r="AT327" s="17" t="s">
        <v>3804</v>
      </c>
      <c r="AU327" s="17" t="s">
        <v>83</v>
      </c>
    </row>
    <row r="328" spans="2:65" s="1" customFormat="1" ht="24.2" customHeight="1" x14ac:dyDescent="0.2">
      <c r="B328" s="32"/>
      <c r="C328" s="137" t="s">
        <v>897</v>
      </c>
      <c r="D328" s="137" t="s">
        <v>284</v>
      </c>
      <c r="E328" s="138" t="s">
        <v>9373</v>
      </c>
      <c r="F328" s="139" t="s">
        <v>9374</v>
      </c>
      <c r="G328" s="140" t="s">
        <v>9328</v>
      </c>
      <c r="H328" s="141">
        <v>1</v>
      </c>
      <c r="I328" s="142"/>
      <c r="J328" s="143">
        <f>ROUND(I328*H328,2)</f>
        <v>0</v>
      </c>
      <c r="K328" s="144"/>
      <c r="L328" s="32"/>
      <c r="M328" s="145" t="s">
        <v>1</v>
      </c>
      <c r="N328" s="146" t="s">
        <v>41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199</v>
      </c>
      <c r="AT328" s="149" t="s">
        <v>284</v>
      </c>
      <c r="AU328" s="149" t="s">
        <v>83</v>
      </c>
      <c r="AY328" s="17" t="s">
        <v>282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83</v>
      </c>
      <c r="BK328" s="150">
        <f>ROUND(I328*H328,2)</f>
        <v>0</v>
      </c>
      <c r="BL328" s="17" t="s">
        <v>199</v>
      </c>
      <c r="BM328" s="149" t="s">
        <v>1504</v>
      </c>
    </row>
    <row r="329" spans="2:65" s="1" customFormat="1" ht="39" x14ac:dyDescent="0.2">
      <c r="B329" s="32"/>
      <c r="D329" s="152" t="s">
        <v>3804</v>
      </c>
      <c r="F329" s="198" t="s">
        <v>9351</v>
      </c>
      <c r="I329" s="199"/>
      <c r="L329" s="32"/>
      <c r="M329" s="200"/>
      <c r="T329" s="56"/>
      <c r="AT329" s="17" t="s">
        <v>3804</v>
      </c>
      <c r="AU329" s="17" t="s">
        <v>83</v>
      </c>
    </row>
    <row r="330" spans="2:65" s="1" customFormat="1" ht="24.2" customHeight="1" x14ac:dyDescent="0.2">
      <c r="B330" s="32"/>
      <c r="C330" s="137" t="s">
        <v>901</v>
      </c>
      <c r="D330" s="137" t="s">
        <v>284</v>
      </c>
      <c r="E330" s="138" t="s">
        <v>9375</v>
      </c>
      <c r="F330" s="139" t="s">
        <v>9376</v>
      </c>
      <c r="G330" s="140" t="s">
        <v>9328</v>
      </c>
      <c r="H330" s="141">
        <v>1</v>
      </c>
      <c r="I330" s="142"/>
      <c r="J330" s="143">
        <f>ROUND(I330*H330,2)</f>
        <v>0</v>
      </c>
      <c r="K330" s="144"/>
      <c r="L330" s="32"/>
      <c r="M330" s="145" t="s">
        <v>1</v>
      </c>
      <c r="N330" s="146" t="s">
        <v>41</v>
      </c>
      <c r="P330" s="147">
        <f>O330*H330</f>
        <v>0</v>
      </c>
      <c r="Q330" s="147">
        <v>0</v>
      </c>
      <c r="R330" s="147">
        <f>Q330*H330</f>
        <v>0</v>
      </c>
      <c r="S330" s="147">
        <v>0</v>
      </c>
      <c r="T330" s="148">
        <f>S330*H330</f>
        <v>0</v>
      </c>
      <c r="AR330" s="149" t="s">
        <v>199</v>
      </c>
      <c r="AT330" s="149" t="s">
        <v>284</v>
      </c>
      <c r="AU330" s="149" t="s">
        <v>83</v>
      </c>
      <c r="AY330" s="17" t="s">
        <v>282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199</v>
      </c>
      <c r="BM330" s="149" t="s">
        <v>1519</v>
      </c>
    </row>
    <row r="331" spans="2:65" s="1" customFormat="1" ht="39" x14ac:dyDescent="0.2">
      <c r="B331" s="32"/>
      <c r="D331" s="152" t="s">
        <v>3804</v>
      </c>
      <c r="F331" s="198" t="s">
        <v>9351</v>
      </c>
      <c r="I331" s="199"/>
      <c r="L331" s="32"/>
      <c r="M331" s="200"/>
      <c r="T331" s="56"/>
      <c r="AT331" s="17" t="s">
        <v>3804</v>
      </c>
      <c r="AU331" s="17" t="s">
        <v>83</v>
      </c>
    </row>
    <row r="332" spans="2:65" s="1" customFormat="1" ht="24.2" customHeight="1" x14ac:dyDescent="0.2">
      <c r="B332" s="32"/>
      <c r="C332" s="137" t="s">
        <v>908</v>
      </c>
      <c r="D332" s="137" t="s">
        <v>284</v>
      </c>
      <c r="E332" s="138" t="s">
        <v>9377</v>
      </c>
      <c r="F332" s="139" t="s">
        <v>9378</v>
      </c>
      <c r="G332" s="140" t="s">
        <v>9328</v>
      </c>
      <c r="H332" s="141">
        <v>1</v>
      </c>
      <c r="I332" s="142"/>
      <c r="J332" s="143">
        <f>ROUND(I332*H332,2)</f>
        <v>0</v>
      </c>
      <c r="K332" s="144"/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199</v>
      </c>
      <c r="AT332" s="149" t="s">
        <v>284</v>
      </c>
      <c r="AU332" s="149" t="s">
        <v>83</v>
      </c>
      <c r="AY332" s="17" t="s">
        <v>282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199</v>
      </c>
      <c r="BM332" s="149" t="s">
        <v>1531</v>
      </c>
    </row>
    <row r="333" spans="2:65" s="1" customFormat="1" ht="39" x14ac:dyDescent="0.2">
      <c r="B333" s="32"/>
      <c r="D333" s="152" t="s">
        <v>3804</v>
      </c>
      <c r="F333" s="198" t="s">
        <v>9351</v>
      </c>
      <c r="I333" s="199"/>
      <c r="L333" s="32"/>
      <c r="M333" s="200"/>
      <c r="T333" s="56"/>
      <c r="AT333" s="17" t="s">
        <v>3804</v>
      </c>
      <c r="AU333" s="17" t="s">
        <v>83</v>
      </c>
    </row>
    <row r="334" spans="2:65" s="1" customFormat="1" ht="24.2" customHeight="1" x14ac:dyDescent="0.2">
      <c r="B334" s="32"/>
      <c r="C334" s="137" t="s">
        <v>922</v>
      </c>
      <c r="D334" s="137" t="s">
        <v>284</v>
      </c>
      <c r="E334" s="138" t="s">
        <v>9379</v>
      </c>
      <c r="F334" s="139" t="s">
        <v>9380</v>
      </c>
      <c r="G334" s="140" t="s">
        <v>9328</v>
      </c>
      <c r="H334" s="141">
        <v>1</v>
      </c>
      <c r="I334" s="142"/>
      <c r="J334" s="143">
        <f>ROUND(I334*H334,2)</f>
        <v>0</v>
      </c>
      <c r="K334" s="144"/>
      <c r="L334" s="32"/>
      <c r="M334" s="145" t="s">
        <v>1</v>
      </c>
      <c r="N334" s="146" t="s">
        <v>41</v>
      </c>
      <c r="P334" s="147">
        <f>O334*H334</f>
        <v>0</v>
      </c>
      <c r="Q334" s="147">
        <v>0</v>
      </c>
      <c r="R334" s="147">
        <f>Q334*H334</f>
        <v>0</v>
      </c>
      <c r="S334" s="147">
        <v>0</v>
      </c>
      <c r="T334" s="148">
        <f>S334*H334</f>
        <v>0</v>
      </c>
      <c r="AR334" s="149" t="s">
        <v>199</v>
      </c>
      <c r="AT334" s="149" t="s">
        <v>284</v>
      </c>
      <c r="AU334" s="149" t="s">
        <v>83</v>
      </c>
      <c r="AY334" s="17" t="s">
        <v>282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83</v>
      </c>
      <c r="BK334" s="150">
        <f>ROUND(I334*H334,2)</f>
        <v>0</v>
      </c>
      <c r="BL334" s="17" t="s">
        <v>199</v>
      </c>
      <c r="BM334" s="149" t="s">
        <v>1540</v>
      </c>
    </row>
    <row r="335" spans="2:65" s="1" customFormat="1" ht="39" x14ac:dyDescent="0.2">
      <c r="B335" s="32"/>
      <c r="D335" s="152" t="s">
        <v>3804</v>
      </c>
      <c r="F335" s="198" t="s">
        <v>9351</v>
      </c>
      <c r="I335" s="199"/>
      <c r="L335" s="32"/>
      <c r="M335" s="200"/>
      <c r="T335" s="56"/>
      <c r="AT335" s="17" t="s">
        <v>3804</v>
      </c>
      <c r="AU335" s="17" t="s">
        <v>83</v>
      </c>
    </row>
    <row r="336" spans="2:65" s="1" customFormat="1" ht="24.2" customHeight="1" x14ac:dyDescent="0.2">
      <c r="B336" s="32"/>
      <c r="C336" s="137" t="s">
        <v>931</v>
      </c>
      <c r="D336" s="137" t="s">
        <v>284</v>
      </c>
      <c r="E336" s="138" t="s">
        <v>9381</v>
      </c>
      <c r="F336" s="139" t="s">
        <v>9382</v>
      </c>
      <c r="G336" s="140" t="s">
        <v>9328</v>
      </c>
      <c r="H336" s="141">
        <v>4</v>
      </c>
      <c r="I336" s="142"/>
      <c r="J336" s="143">
        <f>ROUND(I336*H336,2)</f>
        <v>0</v>
      </c>
      <c r="K336" s="144"/>
      <c r="L336" s="32"/>
      <c r="M336" s="145" t="s">
        <v>1</v>
      </c>
      <c r="N336" s="146" t="s">
        <v>41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199</v>
      </c>
      <c r="AT336" s="149" t="s">
        <v>284</v>
      </c>
      <c r="AU336" s="149" t="s">
        <v>83</v>
      </c>
      <c r="AY336" s="17" t="s">
        <v>282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199</v>
      </c>
      <c r="BM336" s="149" t="s">
        <v>1548</v>
      </c>
    </row>
    <row r="337" spans="2:65" s="1" customFormat="1" ht="39" x14ac:dyDescent="0.2">
      <c r="B337" s="32"/>
      <c r="D337" s="152" t="s">
        <v>3804</v>
      </c>
      <c r="F337" s="198" t="s">
        <v>9354</v>
      </c>
      <c r="I337" s="199"/>
      <c r="L337" s="32"/>
      <c r="M337" s="200"/>
      <c r="T337" s="56"/>
      <c r="AT337" s="17" t="s">
        <v>3804</v>
      </c>
      <c r="AU337" s="17" t="s">
        <v>83</v>
      </c>
    </row>
    <row r="338" spans="2:65" s="1" customFormat="1" ht="24.2" customHeight="1" x14ac:dyDescent="0.2">
      <c r="B338" s="32"/>
      <c r="C338" s="137" t="s">
        <v>935</v>
      </c>
      <c r="D338" s="137" t="s">
        <v>284</v>
      </c>
      <c r="E338" s="138" t="s">
        <v>9383</v>
      </c>
      <c r="F338" s="139" t="s">
        <v>9384</v>
      </c>
      <c r="G338" s="140" t="s">
        <v>9328</v>
      </c>
      <c r="H338" s="141">
        <v>2</v>
      </c>
      <c r="I338" s="142"/>
      <c r="J338" s="143">
        <f>ROUND(I338*H338,2)</f>
        <v>0</v>
      </c>
      <c r="K338" s="144"/>
      <c r="L338" s="32"/>
      <c r="M338" s="145" t="s">
        <v>1</v>
      </c>
      <c r="N338" s="146" t="s">
        <v>41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199</v>
      </c>
      <c r="AT338" s="149" t="s">
        <v>284</v>
      </c>
      <c r="AU338" s="149" t="s">
        <v>83</v>
      </c>
      <c r="AY338" s="17" t="s">
        <v>282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199</v>
      </c>
      <c r="BM338" s="149" t="s">
        <v>1559</v>
      </c>
    </row>
    <row r="339" spans="2:65" s="1" customFormat="1" ht="39" x14ac:dyDescent="0.2">
      <c r="B339" s="32"/>
      <c r="D339" s="152" t="s">
        <v>3804</v>
      </c>
      <c r="F339" s="198" t="s">
        <v>9361</v>
      </c>
      <c r="I339" s="199"/>
      <c r="L339" s="32"/>
      <c r="M339" s="200"/>
      <c r="T339" s="56"/>
      <c r="AT339" s="17" t="s">
        <v>3804</v>
      </c>
      <c r="AU339" s="17" t="s">
        <v>83</v>
      </c>
    </row>
    <row r="340" spans="2:65" s="1" customFormat="1" ht="24.2" customHeight="1" x14ac:dyDescent="0.2">
      <c r="B340" s="32"/>
      <c r="C340" s="137" t="s">
        <v>940</v>
      </c>
      <c r="D340" s="137" t="s">
        <v>284</v>
      </c>
      <c r="E340" s="138" t="s">
        <v>9385</v>
      </c>
      <c r="F340" s="139" t="s">
        <v>9386</v>
      </c>
      <c r="G340" s="140" t="s">
        <v>9328</v>
      </c>
      <c r="H340" s="141">
        <v>1</v>
      </c>
      <c r="I340" s="142"/>
      <c r="J340" s="143">
        <f>ROUND(I340*H340,2)</f>
        <v>0</v>
      </c>
      <c r="K340" s="144"/>
      <c r="L340" s="32"/>
      <c r="M340" s="145" t="s">
        <v>1</v>
      </c>
      <c r="N340" s="146" t="s">
        <v>41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199</v>
      </c>
      <c r="AT340" s="149" t="s">
        <v>284</v>
      </c>
      <c r="AU340" s="149" t="s">
        <v>83</v>
      </c>
      <c r="AY340" s="17" t="s">
        <v>282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199</v>
      </c>
      <c r="BM340" s="149" t="s">
        <v>1567</v>
      </c>
    </row>
    <row r="341" spans="2:65" s="1" customFormat="1" ht="58.5" x14ac:dyDescent="0.2">
      <c r="B341" s="32"/>
      <c r="D341" s="152" t="s">
        <v>3804</v>
      </c>
      <c r="F341" s="198" t="s">
        <v>9387</v>
      </c>
      <c r="I341" s="199"/>
      <c r="L341" s="32"/>
      <c r="M341" s="200"/>
      <c r="T341" s="56"/>
      <c r="AT341" s="17" t="s">
        <v>3804</v>
      </c>
      <c r="AU341" s="17" t="s">
        <v>83</v>
      </c>
    </row>
    <row r="342" spans="2:65" s="1" customFormat="1" ht="24.2" customHeight="1" x14ac:dyDescent="0.2">
      <c r="B342" s="32"/>
      <c r="C342" s="137" t="s">
        <v>951</v>
      </c>
      <c r="D342" s="137" t="s">
        <v>284</v>
      </c>
      <c r="E342" s="138" t="s">
        <v>9388</v>
      </c>
      <c r="F342" s="139" t="s">
        <v>9389</v>
      </c>
      <c r="G342" s="140" t="s">
        <v>9328</v>
      </c>
      <c r="H342" s="141">
        <v>1</v>
      </c>
      <c r="I342" s="142"/>
      <c r="J342" s="143">
        <f>ROUND(I342*H342,2)</f>
        <v>0</v>
      </c>
      <c r="K342" s="144"/>
      <c r="L342" s="32"/>
      <c r="M342" s="145" t="s">
        <v>1</v>
      </c>
      <c r="N342" s="146" t="s">
        <v>41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199</v>
      </c>
      <c r="AT342" s="149" t="s">
        <v>284</v>
      </c>
      <c r="AU342" s="149" t="s">
        <v>83</v>
      </c>
      <c r="AY342" s="17" t="s">
        <v>282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199</v>
      </c>
      <c r="BM342" s="149" t="s">
        <v>1578</v>
      </c>
    </row>
    <row r="343" spans="2:65" s="1" customFormat="1" ht="58.5" x14ac:dyDescent="0.2">
      <c r="B343" s="32"/>
      <c r="D343" s="152" t="s">
        <v>3804</v>
      </c>
      <c r="F343" s="198" t="s">
        <v>9387</v>
      </c>
      <c r="I343" s="199"/>
      <c r="L343" s="32"/>
      <c r="M343" s="200"/>
      <c r="T343" s="56"/>
      <c r="AT343" s="17" t="s">
        <v>3804</v>
      </c>
      <c r="AU343" s="17" t="s">
        <v>83</v>
      </c>
    </row>
    <row r="344" spans="2:65" s="1" customFormat="1" ht="24.2" customHeight="1" x14ac:dyDescent="0.2">
      <c r="B344" s="32"/>
      <c r="C344" s="137" t="s">
        <v>956</v>
      </c>
      <c r="D344" s="137" t="s">
        <v>284</v>
      </c>
      <c r="E344" s="138" t="s">
        <v>9390</v>
      </c>
      <c r="F344" s="139" t="s">
        <v>9391</v>
      </c>
      <c r="G344" s="140" t="s">
        <v>9328</v>
      </c>
      <c r="H344" s="141">
        <v>1</v>
      </c>
      <c r="I344" s="142"/>
      <c r="J344" s="143">
        <f>ROUND(I344*H344,2)</f>
        <v>0</v>
      </c>
      <c r="K344" s="144"/>
      <c r="L344" s="32"/>
      <c r="M344" s="145" t="s">
        <v>1</v>
      </c>
      <c r="N344" s="146" t="s">
        <v>41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199</v>
      </c>
      <c r="AT344" s="149" t="s">
        <v>284</v>
      </c>
      <c r="AU344" s="149" t="s">
        <v>83</v>
      </c>
      <c r="AY344" s="17" t="s">
        <v>282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199</v>
      </c>
      <c r="BM344" s="149" t="s">
        <v>1588</v>
      </c>
    </row>
    <row r="345" spans="2:65" s="1" customFormat="1" ht="39" x14ac:dyDescent="0.2">
      <c r="B345" s="32"/>
      <c r="D345" s="152" t="s">
        <v>3804</v>
      </c>
      <c r="F345" s="198" t="s">
        <v>9351</v>
      </c>
      <c r="I345" s="199"/>
      <c r="L345" s="32"/>
      <c r="M345" s="200"/>
      <c r="T345" s="56"/>
      <c r="AT345" s="17" t="s">
        <v>3804</v>
      </c>
      <c r="AU345" s="17" t="s">
        <v>83</v>
      </c>
    </row>
    <row r="346" spans="2:65" s="1" customFormat="1" ht="24.2" customHeight="1" x14ac:dyDescent="0.2">
      <c r="B346" s="32"/>
      <c r="C346" s="137" t="s">
        <v>964</v>
      </c>
      <c r="D346" s="137" t="s">
        <v>284</v>
      </c>
      <c r="E346" s="138" t="s">
        <v>9392</v>
      </c>
      <c r="F346" s="139" t="s">
        <v>9393</v>
      </c>
      <c r="G346" s="140" t="s">
        <v>9328</v>
      </c>
      <c r="H346" s="141">
        <v>1</v>
      </c>
      <c r="I346" s="142"/>
      <c r="J346" s="143">
        <f>ROUND(I346*H346,2)</f>
        <v>0</v>
      </c>
      <c r="K346" s="144"/>
      <c r="L346" s="32"/>
      <c r="M346" s="145" t="s">
        <v>1</v>
      </c>
      <c r="N346" s="146" t="s">
        <v>41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199</v>
      </c>
      <c r="AT346" s="149" t="s">
        <v>284</v>
      </c>
      <c r="AU346" s="149" t="s">
        <v>83</v>
      </c>
      <c r="AY346" s="17" t="s">
        <v>282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83</v>
      </c>
      <c r="BK346" s="150">
        <f>ROUND(I346*H346,2)</f>
        <v>0</v>
      </c>
      <c r="BL346" s="17" t="s">
        <v>199</v>
      </c>
      <c r="BM346" s="149" t="s">
        <v>1598</v>
      </c>
    </row>
    <row r="347" spans="2:65" s="1" customFormat="1" ht="87.75" x14ac:dyDescent="0.2">
      <c r="B347" s="32"/>
      <c r="D347" s="152" t="s">
        <v>3804</v>
      </c>
      <c r="F347" s="198" t="s">
        <v>9394</v>
      </c>
      <c r="I347" s="199"/>
      <c r="L347" s="32"/>
      <c r="M347" s="200"/>
      <c r="T347" s="56"/>
      <c r="AT347" s="17" t="s">
        <v>3804</v>
      </c>
      <c r="AU347" s="17" t="s">
        <v>83</v>
      </c>
    </row>
    <row r="348" spans="2:65" s="1" customFormat="1" ht="24.2" customHeight="1" x14ac:dyDescent="0.2">
      <c r="B348" s="32"/>
      <c r="C348" s="137" t="s">
        <v>968</v>
      </c>
      <c r="D348" s="137" t="s">
        <v>284</v>
      </c>
      <c r="E348" s="138" t="s">
        <v>9395</v>
      </c>
      <c r="F348" s="139" t="s">
        <v>9396</v>
      </c>
      <c r="G348" s="140" t="s">
        <v>9328</v>
      </c>
      <c r="H348" s="141">
        <v>1</v>
      </c>
      <c r="I348" s="142"/>
      <c r="J348" s="143">
        <f>ROUND(I348*H348,2)</f>
        <v>0</v>
      </c>
      <c r="K348" s="144"/>
      <c r="L348" s="32"/>
      <c r="M348" s="145" t="s">
        <v>1</v>
      </c>
      <c r="N348" s="146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199</v>
      </c>
      <c r="AT348" s="149" t="s">
        <v>284</v>
      </c>
      <c r="AU348" s="149" t="s">
        <v>83</v>
      </c>
      <c r="AY348" s="17" t="s">
        <v>282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199</v>
      </c>
      <c r="BM348" s="149" t="s">
        <v>1615</v>
      </c>
    </row>
    <row r="349" spans="2:65" s="1" customFormat="1" ht="39" x14ac:dyDescent="0.2">
      <c r="B349" s="32"/>
      <c r="D349" s="152" t="s">
        <v>3804</v>
      </c>
      <c r="F349" s="198" t="s">
        <v>9351</v>
      </c>
      <c r="I349" s="199"/>
      <c r="L349" s="32"/>
      <c r="M349" s="200"/>
      <c r="T349" s="56"/>
      <c r="AT349" s="17" t="s">
        <v>3804</v>
      </c>
      <c r="AU349" s="17" t="s">
        <v>83</v>
      </c>
    </row>
    <row r="350" spans="2:65" s="1" customFormat="1" ht="24.2" customHeight="1" x14ac:dyDescent="0.2">
      <c r="B350" s="32"/>
      <c r="C350" s="137" t="s">
        <v>973</v>
      </c>
      <c r="D350" s="137" t="s">
        <v>284</v>
      </c>
      <c r="E350" s="138" t="s">
        <v>9397</v>
      </c>
      <c r="F350" s="139" t="s">
        <v>9398</v>
      </c>
      <c r="G350" s="140" t="s">
        <v>9328</v>
      </c>
      <c r="H350" s="141">
        <v>1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41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199</v>
      </c>
      <c r="AT350" s="149" t="s">
        <v>284</v>
      </c>
      <c r="AU350" s="149" t="s">
        <v>83</v>
      </c>
      <c r="AY350" s="17" t="s">
        <v>282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199</v>
      </c>
      <c r="BM350" s="149" t="s">
        <v>1623</v>
      </c>
    </row>
    <row r="351" spans="2:65" s="1" customFormat="1" ht="39" x14ac:dyDescent="0.2">
      <c r="B351" s="32"/>
      <c r="D351" s="152" t="s">
        <v>3804</v>
      </c>
      <c r="F351" s="198" t="s">
        <v>9351</v>
      </c>
      <c r="I351" s="199"/>
      <c r="L351" s="32"/>
      <c r="M351" s="200"/>
      <c r="T351" s="56"/>
      <c r="AT351" s="17" t="s">
        <v>3804</v>
      </c>
      <c r="AU351" s="17" t="s">
        <v>83</v>
      </c>
    </row>
    <row r="352" spans="2:65" s="1" customFormat="1" ht="24.2" customHeight="1" x14ac:dyDescent="0.2">
      <c r="B352" s="32"/>
      <c r="C352" s="137" t="s">
        <v>977</v>
      </c>
      <c r="D352" s="137" t="s">
        <v>284</v>
      </c>
      <c r="E352" s="138" t="s">
        <v>9399</v>
      </c>
      <c r="F352" s="139" t="s">
        <v>9400</v>
      </c>
      <c r="G352" s="140" t="s">
        <v>9328</v>
      </c>
      <c r="H352" s="141">
        <v>1</v>
      </c>
      <c r="I352" s="142"/>
      <c r="J352" s="143">
        <f>ROUND(I352*H352,2)</f>
        <v>0</v>
      </c>
      <c r="K352" s="144"/>
      <c r="L352" s="32"/>
      <c r="M352" s="145" t="s">
        <v>1</v>
      </c>
      <c r="N352" s="146" t="s">
        <v>41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199</v>
      </c>
      <c r="AT352" s="149" t="s">
        <v>284</v>
      </c>
      <c r="AU352" s="149" t="s">
        <v>83</v>
      </c>
      <c r="AY352" s="17" t="s">
        <v>282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199</v>
      </c>
      <c r="BM352" s="149" t="s">
        <v>1637</v>
      </c>
    </row>
    <row r="353" spans="2:65" s="1" customFormat="1" ht="39" x14ac:dyDescent="0.2">
      <c r="B353" s="32"/>
      <c r="D353" s="152" t="s">
        <v>3804</v>
      </c>
      <c r="F353" s="198" t="s">
        <v>9351</v>
      </c>
      <c r="I353" s="199"/>
      <c r="L353" s="32"/>
      <c r="M353" s="200"/>
      <c r="T353" s="56"/>
      <c r="AT353" s="17" t="s">
        <v>3804</v>
      </c>
      <c r="AU353" s="17" t="s">
        <v>83</v>
      </c>
    </row>
    <row r="354" spans="2:65" s="1" customFormat="1" ht="24.2" customHeight="1" x14ac:dyDescent="0.2">
      <c r="B354" s="32"/>
      <c r="C354" s="137" t="s">
        <v>981</v>
      </c>
      <c r="D354" s="137" t="s">
        <v>284</v>
      </c>
      <c r="E354" s="138" t="s">
        <v>9401</v>
      </c>
      <c r="F354" s="139" t="s">
        <v>9402</v>
      </c>
      <c r="G354" s="140" t="s">
        <v>9328</v>
      </c>
      <c r="H354" s="141">
        <v>1</v>
      </c>
      <c r="I354" s="142"/>
      <c r="J354" s="143">
        <f>ROUND(I354*H354,2)</f>
        <v>0</v>
      </c>
      <c r="K354" s="144"/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199</v>
      </c>
      <c r="AT354" s="149" t="s">
        <v>284</v>
      </c>
      <c r="AU354" s="149" t="s">
        <v>83</v>
      </c>
      <c r="AY354" s="17" t="s">
        <v>282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199</v>
      </c>
      <c r="BM354" s="149" t="s">
        <v>1647</v>
      </c>
    </row>
    <row r="355" spans="2:65" s="1" customFormat="1" ht="39" x14ac:dyDescent="0.2">
      <c r="B355" s="32"/>
      <c r="D355" s="152" t="s">
        <v>3804</v>
      </c>
      <c r="F355" s="198" t="s">
        <v>9351</v>
      </c>
      <c r="I355" s="199"/>
      <c r="L355" s="32"/>
      <c r="M355" s="200"/>
      <c r="T355" s="56"/>
      <c r="AT355" s="17" t="s">
        <v>3804</v>
      </c>
      <c r="AU355" s="17" t="s">
        <v>83</v>
      </c>
    </row>
    <row r="356" spans="2:65" s="1" customFormat="1" ht="24.2" customHeight="1" x14ac:dyDescent="0.2">
      <c r="B356" s="32"/>
      <c r="C356" s="137" t="s">
        <v>987</v>
      </c>
      <c r="D356" s="137" t="s">
        <v>284</v>
      </c>
      <c r="E356" s="138" t="s">
        <v>9403</v>
      </c>
      <c r="F356" s="139" t="s">
        <v>9404</v>
      </c>
      <c r="G356" s="140" t="s">
        <v>9328</v>
      </c>
      <c r="H356" s="141">
        <v>1</v>
      </c>
      <c r="I356" s="142"/>
      <c r="J356" s="143">
        <f>ROUND(I356*H356,2)</f>
        <v>0</v>
      </c>
      <c r="K356" s="144"/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199</v>
      </c>
      <c r="AT356" s="149" t="s">
        <v>284</v>
      </c>
      <c r="AU356" s="149" t="s">
        <v>83</v>
      </c>
      <c r="AY356" s="17" t="s">
        <v>282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199</v>
      </c>
      <c r="BM356" s="149" t="s">
        <v>1659</v>
      </c>
    </row>
    <row r="357" spans="2:65" s="1" customFormat="1" ht="58.5" x14ac:dyDescent="0.2">
      <c r="B357" s="32"/>
      <c r="D357" s="152" t="s">
        <v>3804</v>
      </c>
      <c r="F357" s="198" t="s">
        <v>9387</v>
      </c>
      <c r="I357" s="199"/>
      <c r="L357" s="32"/>
      <c r="M357" s="200"/>
      <c r="T357" s="56"/>
      <c r="AT357" s="17" t="s">
        <v>3804</v>
      </c>
      <c r="AU357" s="17" t="s">
        <v>83</v>
      </c>
    </row>
    <row r="358" spans="2:65" s="1" customFormat="1" ht="24.2" customHeight="1" x14ac:dyDescent="0.2">
      <c r="B358" s="32"/>
      <c r="C358" s="137" t="s">
        <v>992</v>
      </c>
      <c r="D358" s="137" t="s">
        <v>284</v>
      </c>
      <c r="E358" s="138" t="s">
        <v>9405</v>
      </c>
      <c r="F358" s="139" t="s">
        <v>9406</v>
      </c>
      <c r="G358" s="140" t="s">
        <v>9328</v>
      </c>
      <c r="H358" s="141">
        <v>1</v>
      </c>
      <c r="I358" s="142"/>
      <c r="J358" s="143">
        <f>ROUND(I358*H358,2)</f>
        <v>0</v>
      </c>
      <c r="K358" s="144"/>
      <c r="L358" s="32"/>
      <c r="M358" s="145" t="s">
        <v>1</v>
      </c>
      <c r="N358" s="146" t="s">
        <v>41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199</v>
      </c>
      <c r="AT358" s="149" t="s">
        <v>284</v>
      </c>
      <c r="AU358" s="149" t="s">
        <v>83</v>
      </c>
      <c r="AY358" s="17" t="s">
        <v>282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83</v>
      </c>
      <c r="BK358" s="150">
        <f>ROUND(I358*H358,2)</f>
        <v>0</v>
      </c>
      <c r="BL358" s="17" t="s">
        <v>199</v>
      </c>
      <c r="BM358" s="149" t="s">
        <v>1668</v>
      </c>
    </row>
    <row r="359" spans="2:65" s="1" customFormat="1" ht="39" x14ac:dyDescent="0.2">
      <c r="B359" s="32"/>
      <c r="D359" s="152" t="s">
        <v>3804</v>
      </c>
      <c r="F359" s="198" t="s">
        <v>9351</v>
      </c>
      <c r="I359" s="199"/>
      <c r="L359" s="32"/>
      <c r="M359" s="200"/>
      <c r="T359" s="56"/>
      <c r="AT359" s="17" t="s">
        <v>3804</v>
      </c>
      <c r="AU359" s="17" t="s">
        <v>83</v>
      </c>
    </row>
    <row r="360" spans="2:65" s="1" customFormat="1" ht="24.2" customHeight="1" x14ac:dyDescent="0.2">
      <c r="B360" s="32"/>
      <c r="C360" s="137" t="s">
        <v>1001</v>
      </c>
      <c r="D360" s="137" t="s">
        <v>284</v>
      </c>
      <c r="E360" s="138" t="s">
        <v>9407</v>
      </c>
      <c r="F360" s="139" t="s">
        <v>9408</v>
      </c>
      <c r="G360" s="140" t="s">
        <v>9328</v>
      </c>
      <c r="H360" s="141">
        <v>2</v>
      </c>
      <c r="I360" s="142"/>
      <c r="J360" s="143">
        <f>ROUND(I360*H360,2)</f>
        <v>0</v>
      </c>
      <c r="K360" s="144"/>
      <c r="L360" s="32"/>
      <c r="M360" s="145" t="s">
        <v>1</v>
      </c>
      <c r="N360" s="146" t="s">
        <v>41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199</v>
      </c>
      <c r="AT360" s="149" t="s">
        <v>284</v>
      </c>
      <c r="AU360" s="149" t="s">
        <v>83</v>
      </c>
      <c r="AY360" s="17" t="s">
        <v>282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199</v>
      </c>
      <c r="BM360" s="149" t="s">
        <v>1677</v>
      </c>
    </row>
    <row r="361" spans="2:65" s="1" customFormat="1" ht="39" x14ac:dyDescent="0.2">
      <c r="B361" s="32"/>
      <c r="D361" s="152" t="s">
        <v>3804</v>
      </c>
      <c r="F361" s="198" t="s">
        <v>9361</v>
      </c>
      <c r="I361" s="199"/>
      <c r="L361" s="32"/>
      <c r="M361" s="200"/>
      <c r="T361" s="56"/>
      <c r="AT361" s="17" t="s">
        <v>3804</v>
      </c>
      <c r="AU361" s="17" t="s">
        <v>83</v>
      </c>
    </row>
    <row r="362" spans="2:65" s="1" customFormat="1" ht="24.2" customHeight="1" x14ac:dyDescent="0.2">
      <c r="B362" s="32"/>
      <c r="C362" s="137" t="s">
        <v>1007</v>
      </c>
      <c r="D362" s="137" t="s">
        <v>284</v>
      </c>
      <c r="E362" s="138" t="s">
        <v>9409</v>
      </c>
      <c r="F362" s="139" t="s">
        <v>9410</v>
      </c>
      <c r="G362" s="140" t="s">
        <v>9328</v>
      </c>
      <c r="H362" s="141">
        <v>24</v>
      </c>
      <c r="I362" s="142"/>
      <c r="J362" s="143">
        <f>ROUND(I362*H362,2)</f>
        <v>0</v>
      </c>
      <c r="K362" s="144"/>
      <c r="L362" s="32"/>
      <c r="M362" s="145" t="s">
        <v>1</v>
      </c>
      <c r="N362" s="146" t="s">
        <v>41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199</v>
      </c>
      <c r="AT362" s="149" t="s">
        <v>284</v>
      </c>
      <c r="AU362" s="149" t="s">
        <v>83</v>
      </c>
      <c r="AY362" s="17" t="s">
        <v>282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199</v>
      </c>
      <c r="BM362" s="149" t="s">
        <v>1699</v>
      </c>
    </row>
    <row r="363" spans="2:65" s="1" customFormat="1" ht="58.5" x14ac:dyDescent="0.2">
      <c r="B363" s="32"/>
      <c r="D363" s="152" t="s">
        <v>3804</v>
      </c>
      <c r="F363" s="198" t="s">
        <v>9411</v>
      </c>
      <c r="I363" s="199"/>
      <c r="L363" s="32"/>
      <c r="M363" s="200"/>
      <c r="T363" s="56"/>
      <c r="AT363" s="17" t="s">
        <v>3804</v>
      </c>
      <c r="AU363" s="17" t="s">
        <v>83</v>
      </c>
    </row>
    <row r="364" spans="2:65" s="1" customFormat="1" ht="24.2" customHeight="1" x14ac:dyDescent="0.2">
      <c r="B364" s="32"/>
      <c r="C364" s="137" t="s">
        <v>1011</v>
      </c>
      <c r="D364" s="137" t="s">
        <v>284</v>
      </c>
      <c r="E364" s="138" t="s">
        <v>9412</v>
      </c>
      <c r="F364" s="139" t="s">
        <v>9413</v>
      </c>
      <c r="G364" s="140" t="s">
        <v>9328</v>
      </c>
      <c r="H364" s="141">
        <v>16</v>
      </c>
      <c r="I364" s="142"/>
      <c r="J364" s="143">
        <f>ROUND(I364*H364,2)</f>
        <v>0</v>
      </c>
      <c r="K364" s="144"/>
      <c r="L364" s="32"/>
      <c r="M364" s="145" t="s">
        <v>1</v>
      </c>
      <c r="N364" s="146" t="s">
        <v>41</v>
      </c>
      <c r="P364" s="147">
        <f>O364*H364</f>
        <v>0</v>
      </c>
      <c r="Q364" s="147">
        <v>0</v>
      </c>
      <c r="R364" s="147">
        <f>Q364*H364</f>
        <v>0</v>
      </c>
      <c r="S364" s="147">
        <v>0</v>
      </c>
      <c r="T364" s="148">
        <f>S364*H364</f>
        <v>0</v>
      </c>
      <c r="AR364" s="149" t="s">
        <v>199</v>
      </c>
      <c r="AT364" s="149" t="s">
        <v>284</v>
      </c>
      <c r="AU364" s="149" t="s">
        <v>83</v>
      </c>
      <c r="AY364" s="17" t="s">
        <v>282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199</v>
      </c>
      <c r="BM364" s="149" t="s">
        <v>1709</v>
      </c>
    </row>
    <row r="365" spans="2:65" s="1" customFormat="1" ht="58.5" x14ac:dyDescent="0.2">
      <c r="B365" s="32"/>
      <c r="D365" s="152" t="s">
        <v>3804</v>
      </c>
      <c r="F365" s="198" t="s">
        <v>9414</v>
      </c>
      <c r="I365" s="199"/>
      <c r="L365" s="32"/>
      <c r="M365" s="200"/>
      <c r="T365" s="56"/>
      <c r="AT365" s="17" t="s">
        <v>3804</v>
      </c>
      <c r="AU365" s="17" t="s">
        <v>83</v>
      </c>
    </row>
    <row r="366" spans="2:65" s="1" customFormat="1" ht="24.2" customHeight="1" x14ac:dyDescent="0.2">
      <c r="B366" s="32"/>
      <c r="C366" s="137" t="s">
        <v>1015</v>
      </c>
      <c r="D366" s="137" t="s">
        <v>284</v>
      </c>
      <c r="E366" s="138" t="s">
        <v>9415</v>
      </c>
      <c r="F366" s="139" t="s">
        <v>9416</v>
      </c>
      <c r="G366" s="140" t="s">
        <v>9328</v>
      </c>
      <c r="H366" s="141">
        <v>4</v>
      </c>
      <c r="I366" s="142"/>
      <c r="J366" s="143">
        <f>ROUND(I366*H366,2)</f>
        <v>0</v>
      </c>
      <c r="K366" s="144"/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199</v>
      </c>
      <c r="AT366" s="149" t="s">
        <v>284</v>
      </c>
      <c r="AU366" s="149" t="s">
        <v>83</v>
      </c>
      <c r="AY366" s="17" t="s">
        <v>282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199</v>
      </c>
      <c r="BM366" s="149" t="s">
        <v>1720</v>
      </c>
    </row>
    <row r="367" spans="2:65" s="1" customFormat="1" ht="58.5" x14ac:dyDescent="0.2">
      <c r="B367" s="32"/>
      <c r="D367" s="152" t="s">
        <v>3804</v>
      </c>
      <c r="F367" s="198" t="s">
        <v>9417</v>
      </c>
      <c r="I367" s="199"/>
      <c r="L367" s="32"/>
      <c r="M367" s="200"/>
      <c r="T367" s="56"/>
      <c r="AT367" s="17" t="s">
        <v>3804</v>
      </c>
      <c r="AU367" s="17" t="s">
        <v>83</v>
      </c>
    </row>
    <row r="368" spans="2:65" s="1" customFormat="1" ht="24.2" customHeight="1" x14ac:dyDescent="0.2">
      <c r="B368" s="32"/>
      <c r="C368" s="137" t="s">
        <v>1019</v>
      </c>
      <c r="D368" s="137" t="s">
        <v>284</v>
      </c>
      <c r="E368" s="138" t="s">
        <v>9418</v>
      </c>
      <c r="F368" s="139" t="s">
        <v>9419</v>
      </c>
      <c r="G368" s="140" t="s">
        <v>9328</v>
      </c>
      <c r="H368" s="141">
        <v>20</v>
      </c>
      <c r="I368" s="142"/>
      <c r="J368" s="143">
        <f>ROUND(I368*H368,2)</f>
        <v>0</v>
      </c>
      <c r="K368" s="144"/>
      <c r="L368" s="32"/>
      <c r="M368" s="145" t="s">
        <v>1</v>
      </c>
      <c r="N368" s="146" t="s">
        <v>41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199</v>
      </c>
      <c r="AT368" s="149" t="s">
        <v>284</v>
      </c>
      <c r="AU368" s="149" t="s">
        <v>83</v>
      </c>
      <c r="AY368" s="17" t="s">
        <v>282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83</v>
      </c>
      <c r="BK368" s="150">
        <f>ROUND(I368*H368,2)</f>
        <v>0</v>
      </c>
      <c r="BL368" s="17" t="s">
        <v>199</v>
      </c>
      <c r="BM368" s="149" t="s">
        <v>1733</v>
      </c>
    </row>
    <row r="369" spans="2:65" s="1" customFormat="1" ht="58.5" x14ac:dyDescent="0.2">
      <c r="B369" s="32"/>
      <c r="D369" s="152" t="s">
        <v>3804</v>
      </c>
      <c r="F369" s="198" t="s">
        <v>9420</v>
      </c>
      <c r="I369" s="199"/>
      <c r="L369" s="32"/>
      <c r="M369" s="200"/>
      <c r="T369" s="56"/>
      <c r="AT369" s="17" t="s">
        <v>3804</v>
      </c>
      <c r="AU369" s="17" t="s">
        <v>83</v>
      </c>
    </row>
    <row r="370" spans="2:65" s="1" customFormat="1" ht="24.2" customHeight="1" x14ac:dyDescent="0.2">
      <c r="B370" s="32"/>
      <c r="C370" s="137" t="s">
        <v>1026</v>
      </c>
      <c r="D370" s="137" t="s">
        <v>284</v>
      </c>
      <c r="E370" s="138" t="s">
        <v>9421</v>
      </c>
      <c r="F370" s="139" t="s">
        <v>9422</v>
      </c>
      <c r="G370" s="140" t="s">
        <v>9328</v>
      </c>
      <c r="H370" s="141">
        <v>8</v>
      </c>
      <c r="I370" s="142"/>
      <c r="J370" s="143">
        <f>ROUND(I370*H370,2)</f>
        <v>0</v>
      </c>
      <c r="K370" s="144"/>
      <c r="L370" s="32"/>
      <c r="M370" s="145" t="s">
        <v>1</v>
      </c>
      <c r="N370" s="146" t="s">
        <v>41</v>
      </c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AR370" s="149" t="s">
        <v>199</v>
      </c>
      <c r="AT370" s="149" t="s">
        <v>284</v>
      </c>
      <c r="AU370" s="149" t="s">
        <v>83</v>
      </c>
      <c r="AY370" s="17" t="s">
        <v>282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83</v>
      </c>
      <c r="BK370" s="150">
        <f>ROUND(I370*H370,2)</f>
        <v>0</v>
      </c>
      <c r="BL370" s="17" t="s">
        <v>199</v>
      </c>
      <c r="BM370" s="149" t="s">
        <v>1743</v>
      </c>
    </row>
    <row r="371" spans="2:65" s="1" customFormat="1" ht="107.25" x14ac:dyDescent="0.2">
      <c r="B371" s="32"/>
      <c r="D371" s="152" t="s">
        <v>3804</v>
      </c>
      <c r="F371" s="198" t="s">
        <v>9423</v>
      </c>
      <c r="I371" s="199"/>
      <c r="L371" s="32"/>
      <c r="M371" s="200"/>
      <c r="T371" s="56"/>
      <c r="AT371" s="17" t="s">
        <v>3804</v>
      </c>
      <c r="AU371" s="17" t="s">
        <v>83</v>
      </c>
    </row>
    <row r="372" spans="2:65" s="11" customFormat="1" ht="25.9" customHeight="1" x14ac:dyDescent="0.2">
      <c r="B372" s="125"/>
      <c r="D372" s="126" t="s">
        <v>75</v>
      </c>
      <c r="E372" s="127" t="s">
        <v>3880</v>
      </c>
      <c r="F372" s="127" t="s">
        <v>9424</v>
      </c>
      <c r="I372" s="128"/>
      <c r="J372" s="129">
        <f>BK372</f>
        <v>0</v>
      </c>
      <c r="L372" s="125"/>
      <c r="M372" s="130"/>
      <c r="P372" s="131">
        <f>SUM(P373:P408)</f>
        <v>0</v>
      </c>
      <c r="R372" s="131">
        <f>SUM(R373:R408)</f>
        <v>0</v>
      </c>
      <c r="T372" s="132">
        <f>SUM(T373:T408)</f>
        <v>0</v>
      </c>
      <c r="AR372" s="126" t="s">
        <v>83</v>
      </c>
      <c r="AT372" s="133" t="s">
        <v>75</v>
      </c>
      <c r="AU372" s="133" t="s">
        <v>76</v>
      </c>
      <c r="AY372" s="126" t="s">
        <v>282</v>
      </c>
      <c r="BK372" s="134">
        <f>SUM(BK373:BK408)</f>
        <v>0</v>
      </c>
    </row>
    <row r="373" spans="2:65" s="1" customFormat="1" ht="24.2" customHeight="1" x14ac:dyDescent="0.2">
      <c r="B373" s="32"/>
      <c r="C373" s="137" t="s">
        <v>1030</v>
      </c>
      <c r="D373" s="137" t="s">
        <v>284</v>
      </c>
      <c r="E373" s="138" t="s">
        <v>9425</v>
      </c>
      <c r="F373" s="139" t="s">
        <v>9426</v>
      </c>
      <c r="G373" s="140" t="s">
        <v>2246</v>
      </c>
      <c r="H373" s="141">
        <v>0</v>
      </c>
      <c r="I373" s="208"/>
      <c r="J373" s="143">
        <f>ROUND(I373*H373,2)</f>
        <v>0</v>
      </c>
      <c r="K373" s="144"/>
      <c r="L373" s="32"/>
      <c r="M373" s="145" t="s">
        <v>1</v>
      </c>
      <c r="N373" s="146" t="s">
        <v>41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199</v>
      </c>
      <c r="AT373" s="149" t="s">
        <v>284</v>
      </c>
      <c r="AU373" s="149" t="s">
        <v>83</v>
      </c>
      <c r="AY373" s="17" t="s">
        <v>282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83</v>
      </c>
      <c r="BK373" s="150">
        <f>ROUND(I373*H373,2)</f>
        <v>0</v>
      </c>
      <c r="BL373" s="17" t="s">
        <v>199</v>
      </c>
      <c r="BM373" s="149" t="s">
        <v>1754</v>
      </c>
    </row>
    <row r="374" spans="2:65" s="1" customFormat="1" ht="78" x14ac:dyDescent="0.2">
      <c r="B374" s="32"/>
      <c r="D374" s="152" t="s">
        <v>3804</v>
      </c>
      <c r="F374" s="198" t="s">
        <v>9427</v>
      </c>
      <c r="I374" s="209"/>
      <c r="L374" s="32"/>
      <c r="M374" s="200"/>
      <c r="T374" s="56"/>
      <c r="AT374" s="17" t="s">
        <v>3804</v>
      </c>
      <c r="AU374" s="17" t="s">
        <v>83</v>
      </c>
    </row>
    <row r="375" spans="2:65" s="1" customFormat="1" ht="24.2" customHeight="1" x14ac:dyDescent="0.2">
      <c r="B375" s="32"/>
      <c r="C375" s="137" t="s">
        <v>1037</v>
      </c>
      <c r="D375" s="137" t="s">
        <v>284</v>
      </c>
      <c r="E375" s="138" t="s">
        <v>9428</v>
      </c>
      <c r="F375" s="139" t="s">
        <v>9429</v>
      </c>
      <c r="G375" s="140" t="s">
        <v>3492</v>
      </c>
      <c r="H375" s="141">
        <v>0</v>
      </c>
      <c r="I375" s="208"/>
      <c r="J375" s="143">
        <f>ROUND(I375*H375,2)</f>
        <v>0</v>
      </c>
      <c r="K375" s="144"/>
      <c r="L375" s="32"/>
      <c r="M375" s="145" t="s">
        <v>1</v>
      </c>
      <c r="N375" s="146" t="s">
        <v>41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199</v>
      </c>
      <c r="AT375" s="149" t="s">
        <v>284</v>
      </c>
      <c r="AU375" s="149" t="s">
        <v>83</v>
      </c>
      <c r="AY375" s="17" t="s">
        <v>282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83</v>
      </c>
      <c r="BK375" s="150">
        <f>ROUND(I375*H375,2)</f>
        <v>0</v>
      </c>
      <c r="BL375" s="17" t="s">
        <v>199</v>
      </c>
      <c r="BM375" s="149" t="s">
        <v>1762</v>
      </c>
    </row>
    <row r="376" spans="2:65" s="1" customFormat="1" ht="68.25" x14ac:dyDescent="0.2">
      <c r="B376" s="32"/>
      <c r="D376" s="152" t="s">
        <v>3804</v>
      </c>
      <c r="F376" s="198" t="s">
        <v>9430</v>
      </c>
      <c r="I376" s="209"/>
      <c r="L376" s="32"/>
      <c r="M376" s="200"/>
      <c r="T376" s="56"/>
      <c r="AT376" s="17" t="s">
        <v>3804</v>
      </c>
      <c r="AU376" s="17" t="s">
        <v>83</v>
      </c>
    </row>
    <row r="377" spans="2:65" s="1" customFormat="1" ht="24.2" customHeight="1" x14ac:dyDescent="0.2">
      <c r="B377" s="32"/>
      <c r="C377" s="137" t="s">
        <v>1042</v>
      </c>
      <c r="D377" s="137" t="s">
        <v>284</v>
      </c>
      <c r="E377" s="138" t="s">
        <v>9431</v>
      </c>
      <c r="F377" s="139" t="s">
        <v>9432</v>
      </c>
      <c r="G377" s="140" t="s">
        <v>2246</v>
      </c>
      <c r="H377" s="141">
        <v>0</v>
      </c>
      <c r="I377" s="208"/>
      <c r="J377" s="143">
        <f>ROUND(I377*H377,2)</f>
        <v>0</v>
      </c>
      <c r="K377" s="144"/>
      <c r="L377" s="32"/>
      <c r="M377" s="145" t="s">
        <v>1</v>
      </c>
      <c r="N377" s="146" t="s">
        <v>41</v>
      </c>
      <c r="P377" s="147">
        <f>O377*H377</f>
        <v>0</v>
      </c>
      <c r="Q377" s="147">
        <v>0</v>
      </c>
      <c r="R377" s="147">
        <f>Q377*H377</f>
        <v>0</v>
      </c>
      <c r="S377" s="147">
        <v>0</v>
      </c>
      <c r="T377" s="148">
        <f>S377*H377</f>
        <v>0</v>
      </c>
      <c r="AR377" s="149" t="s">
        <v>199</v>
      </c>
      <c r="AT377" s="149" t="s">
        <v>284</v>
      </c>
      <c r="AU377" s="149" t="s">
        <v>83</v>
      </c>
      <c r="AY377" s="17" t="s">
        <v>282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83</v>
      </c>
      <c r="BK377" s="150">
        <f>ROUND(I377*H377,2)</f>
        <v>0</v>
      </c>
      <c r="BL377" s="17" t="s">
        <v>199</v>
      </c>
      <c r="BM377" s="149" t="s">
        <v>1773</v>
      </c>
    </row>
    <row r="378" spans="2:65" s="1" customFormat="1" ht="97.5" x14ac:dyDescent="0.2">
      <c r="B378" s="32"/>
      <c r="D378" s="152" t="s">
        <v>3804</v>
      </c>
      <c r="F378" s="198" t="s">
        <v>9433</v>
      </c>
      <c r="I378" s="209"/>
      <c r="L378" s="32"/>
      <c r="M378" s="200"/>
      <c r="T378" s="56"/>
      <c r="AT378" s="17" t="s">
        <v>3804</v>
      </c>
      <c r="AU378" s="17" t="s">
        <v>83</v>
      </c>
    </row>
    <row r="379" spans="2:65" s="1" customFormat="1" ht="24.2" customHeight="1" x14ac:dyDescent="0.2">
      <c r="B379" s="32"/>
      <c r="C379" s="137" t="s">
        <v>1051</v>
      </c>
      <c r="D379" s="137" t="s">
        <v>284</v>
      </c>
      <c r="E379" s="138" t="s">
        <v>9434</v>
      </c>
      <c r="F379" s="139" t="s">
        <v>9435</v>
      </c>
      <c r="G379" s="140" t="s">
        <v>2246</v>
      </c>
      <c r="H379" s="141">
        <v>0</v>
      </c>
      <c r="I379" s="208"/>
      <c r="J379" s="143">
        <f>ROUND(I379*H379,2)</f>
        <v>0</v>
      </c>
      <c r="K379" s="144"/>
      <c r="L379" s="32"/>
      <c r="M379" s="145" t="s">
        <v>1</v>
      </c>
      <c r="N379" s="146" t="s">
        <v>41</v>
      </c>
      <c r="P379" s="147">
        <f>O379*H379</f>
        <v>0</v>
      </c>
      <c r="Q379" s="147">
        <v>0</v>
      </c>
      <c r="R379" s="147">
        <f>Q379*H379</f>
        <v>0</v>
      </c>
      <c r="S379" s="147">
        <v>0</v>
      </c>
      <c r="T379" s="148">
        <f>S379*H379</f>
        <v>0</v>
      </c>
      <c r="AR379" s="149" t="s">
        <v>199</v>
      </c>
      <c r="AT379" s="149" t="s">
        <v>284</v>
      </c>
      <c r="AU379" s="149" t="s">
        <v>83</v>
      </c>
      <c r="AY379" s="17" t="s">
        <v>282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199</v>
      </c>
      <c r="BM379" s="149" t="s">
        <v>1782</v>
      </c>
    </row>
    <row r="380" spans="2:65" s="1" customFormat="1" ht="107.25" x14ac:dyDescent="0.2">
      <c r="B380" s="32"/>
      <c r="D380" s="152" t="s">
        <v>3804</v>
      </c>
      <c r="F380" s="198" t="s">
        <v>9436</v>
      </c>
      <c r="I380" s="209"/>
      <c r="L380" s="32"/>
      <c r="M380" s="200"/>
      <c r="T380" s="56"/>
      <c r="AT380" s="17" t="s">
        <v>3804</v>
      </c>
      <c r="AU380" s="17" t="s">
        <v>83</v>
      </c>
    </row>
    <row r="381" spans="2:65" s="1" customFormat="1" ht="24.2" customHeight="1" x14ac:dyDescent="0.2">
      <c r="B381" s="32"/>
      <c r="C381" s="137" t="s">
        <v>1060</v>
      </c>
      <c r="D381" s="137" t="s">
        <v>284</v>
      </c>
      <c r="E381" s="138" t="s">
        <v>9437</v>
      </c>
      <c r="F381" s="139" t="s">
        <v>9438</v>
      </c>
      <c r="G381" s="140" t="s">
        <v>2246</v>
      </c>
      <c r="H381" s="141">
        <v>0</v>
      </c>
      <c r="I381" s="208"/>
      <c r="J381" s="143">
        <f>ROUND(I381*H381,2)</f>
        <v>0</v>
      </c>
      <c r="K381" s="144"/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199</v>
      </c>
      <c r="AT381" s="149" t="s">
        <v>284</v>
      </c>
      <c r="AU381" s="149" t="s">
        <v>83</v>
      </c>
      <c r="AY381" s="17" t="s">
        <v>282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199</v>
      </c>
      <c r="BM381" s="149" t="s">
        <v>1791</v>
      </c>
    </row>
    <row r="382" spans="2:65" s="1" customFormat="1" ht="117" x14ac:dyDescent="0.2">
      <c r="B382" s="32"/>
      <c r="D382" s="152" t="s">
        <v>3804</v>
      </c>
      <c r="F382" s="198" t="s">
        <v>9439</v>
      </c>
      <c r="I382" s="209"/>
      <c r="L382" s="32"/>
      <c r="M382" s="200"/>
      <c r="T382" s="56"/>
      <c r="AT382" s="17" t="s">
        <v>3804</v>
      </c>
      <c r="AU382" s="17" t="s">
        <v>83</v>
      </c>
    </row>
    <row r="383" spans="2:65" s="1" customFormat="1" ht="24.2" customHeight="1" x14ac:dyDescent="0.2">
      <c r="B383" s="32"/>
      <c r="C383" s="137" t="s">
        <v>1084</v>
      </c>
      <c r="D383" s="137" t="s">
        <v>284</v>
      </c>
      <c r="E383" s="138" t="s">
        <v>9440</v>
      </c>
      <c r="F383" s="139" t="s">
        <v>9441</v>
      </c>
      <c r="G383" s="140" t="s">
        <v>2246</v>
      </c>
      <c r="H383" s="141">
        <v>0</v>
      </c>
      <c r="I383" s="208"/>
      <c r="J383" s="143">
        <f>ROUND(I383*H383,2)</f>
        <v>0</v>
      </c>
      <c r="K383" s="144"/>
      <c r="L383" s="32"/>
      <c r="M383" s="145" t="s">
        <v>1</v>
      </c>
      <c r="N383" s="146" t="s">
        <v>41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199</v>
      </c>
      <c r="AT383" s="149" t="s">
        <v>284</v>
      </c>
      <c r="AU383" s="149" t="s">
        <v>83</v>
      </c>
      <c r="AY383" s="17" t="s">
        <v>282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83</v>
      </c>
      <c r="BK383" s="150">
        <f>ROUND(I383*H383,2)</f>
        <v>0</v>
      </c>
      <c r="BL383" s="17" t="s">
        <v>199</v>
      </c>
      <c r="BM383" s="149" t="s">
        <v>1802</v>
      </c>
    </row>
    <row r="384" spans="2:65" s="1" customFormat="1" ht="97.5" x14ac:dyDescent="0.2">
      <c r="B384" s="32"/>
      <c r="D384" s="152" t="s">
        <v>3804</v>
      </c>
      <c r="F384" s="198" t="s">
        <v>9442</v>
      </c>
      <c r="I384" s="209"/>
      <c r="L384" s="32"/>
      <c r="M384" s="200"/>
      <c r="T384" s="56"/>
      <c r="AT384" s="17" t="s">
        <v>3804</v>
      </c>
      <c r="AU384" s="17" t="s">
        <v>83</v>
      </c>
    </row>
    <row r="385" spans="2:65" s="1" customFormat="1" ht="24.2" customHeight="1" x14ac:dyDescent="0.2">
      <c r="B385" s="32"/>
      <c r="C385" s="137" t="s">
        <v>1088</v>
      </c>
      <c r="D385" s="137" t="s">
        <v>284</v>
      </c>
      <c r="E385" s="138" t="s">
        <v>9443</v>
      </c>
      <c r="F385" s="139" t="s">
        <v>9444</v>
      </c>
      <c r="G385" s="140" t="s">
        <v>2246</v>
      </c>
      <c r="H385" s="141">
        <v>0</v>
      </c>
      <c r="I385" s="208"/>
      <c r="J385" s="143">
        <f>ROUND(I385*H385,2)</f>
        <v>0</v>
      </c>
      <c r="K385" s="144"/>
      <c r="L385" s="32"/>
      <c r="M385" s="145" t="s">
        <v>1</v>
      </c>
      <c r="N385" s="146" t="s">
        <v>41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199</v>
      </c>
      <c r="AT385" s="149" t="s">
        <v>284</v>
      </c>
      <c r="AU385" s="149" t="s">
        <v>83</v>
      </c>
      <c r="AY385" s="17" t="s">
        <v>282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199</v>
      </c>
      <c r="BM385" s="149" t="s">
        <v>1812</v>
      </c>
    </row>
    <row r="386" spans="2:65" s="1" customFormat="1" ht="78" x14ac:dyDescent="0.2">
      <c r="B386" s="32"/>
      <c r="D386" s="152" t="s">
        <v>3804</v>
      </c>
      <c r="F386" s="198" t="s">
        <v>9445</v>
      </c>
      <c r="I386" s="209"/>
      <c r="L386" s="32"/>
      <c r="M386" s="200"/>
      <c r="T386" s="56"/>
      <c r="AT386" s="17" t="s">
        <v>3804</v>
      </c>
      <c r="AU386" s="17" t="s">
        <v>83</v>
      </c>
    </row>
    <row r="387" spans="2:65" s="1" customFormat="1" ht="24.2" customHeight="1" x14ac:dyDescent="0.2">
      <c r="B387" s="32"/>
      <c r="C387" s="137" t="s">
        <v>1103</v>
      </c>
      <c r="D387" s="137" t="s">
        <v>284</v>
      </c>
      <c r="E387" s="138" t="s">
        <v>9446</v>
      </c>
      <c r="F387" s="139" t="s">
        <v>9447</v>
      </c>
      <c r="G387" s="140" t="s">
        <v>2246</v>
      </c>
      <c r="H387" s="141">
        <v>0</v>
      </c>
      <c r="I387" s="208"/>
      <c r="J387" s="143">
        <f>ROUND(I387*H387,2)</f>
        <v>0</v>
      </c>
      <c r="K387" s="144"/>
      <c r="L387" s="32"/>
      <c r="M387" s="145" t="s">
        <v>1</v>
      </c>
      <c r="N387" s="146" t="s">
        <v>41</v>
      </c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AR387" s="149" t="s">
        <v>199</v>
      </c>
      <c r="AT387" s="149" t="s">
        <v>284</v>
      </c>
      <c r="AU387" s="149" t="s">
        <v>83</v>
      </c>
      <c r="AY387" s="17" t="s">
        <v>282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199</v>
      </c>
      <c r="BM387" s="149" t="s">
        <v>1823</v>
      </c>
    </row>
    <row r="388" spans="2:65" s="1" customFormat="1" ht="78" x14ac:dyDescent="0.2">
      <c r="B388" s="32"/>
      <c r="D388" s="152" t="s">
        <v>3804</v>
      </c>
      <c r="F388" s="198" t="s">
        <v>9448</v>
      </c>
      <c r="I388" s="209"/>
      <c r="L388" s="32"/>
      <c r="M388" s="200"/>
      <c r="T388" s="56"/>
      <c r="AT388" s="17" t="s">
        <v>3804</v>
      </c>
      <c r="AU388" s="17" t="s">
        <v>83</v>
      </c>
    </row>
    <row r="389" spans="2:65" s="1" customFormat="1" ht="24.2" customHeight="1" x14ac:dyDescent="0.2">
      <c r="B389" s="32"/>
      <c r="C389" s="137" t="s">
        <v>1114</v>
      </c>
      <c r="D389" s="137" t="s">
        <v>284</v>
      </c>
      <c r="E389" s="138" t="s">
        <v>9449</v>
      </c>
      <c r="F389" s="139" t="s">
        <v>9450</v>
      </c>
      <c r="G389" s="140" t="s">
        <v>2246</v>
      </c>
      <c r="H389" s="141">
        <v>0</v>
      </c>
      <c r="I389" s="208"/>
      <c r="J389" s="143">
        <f>ROUND(I389*H389,2)</f>
        <v>0</v>
      </c>
      <c r="K389" s="144"/>
      <c r="L389" s="32"/>
      <c r="M389" s="145" t="s">
        <v>1</v>
      </c>
      <c r="N389" s="146" t="s">
        <v>41</v>
      </c>
      <c r="P389" s="147">
        <f>O389*H389</f>
        <v>0</v>
      </c>
      <c r="Q389" s="147">
        <v>0</v>
      </c>
      <c r="R389" s="147">
        <f>Q389*H389</f>
        <v>0</v>
      </c>
      <c r="S389" s="147">
        <v>0</v>
      </c>
      <c r="T389" s="148">
        <f>S389*H389</f>
        <v>0</v>
      </c>
      <c r="AR389" s="149" t="s">
        <v>199</v>
      </c>
      <c r="AT389" s="149" t="s">
        <v>284</v>
      </c>
      <c r="AU389" s="149" t="s">
        <v>83</v>
      </c>
      <c r="AY389" s="17" t="s">
        <v>282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199</v>
      </c>
      <c r="BM389" s="149" t="s">
        <v>1833</v>
      </c>
    </row>
    <row r="390" spans="2:65" s="1" customFormat="1" ht="87.75" x14ac:dyDescent="0.2">
      <c r="B390" s="32"/>
      <c r="D390" s="152" t="s">
        <v>3804</v>
      </c>
      <c r="F390" s="198" t="s">
        <v>9451</v>
      </c>
      <c r="I390" s="209"/>
      <c r="L390" s="32"/>
      <c r="M390" s="200"/>
      <c r="T390" s="56"/>
      <c r="AT390" s="17" t="s">
        <v>3804</v>
      </c>
      <c r="AU390" s="17" t="s">
        <v>83</v>
      </c>
    </row>
    <row r="391" spans="2:65" s="1" customFormat="1" ht="24.2" customHeight="1" x14ac:dyDescent="0.2">
      <c r="B391" s="32"/>
      <c r="C391" s="137" t="s">
        <v>1118</v>
      </c>
      <c r="D391" s="137" t="s">
        <v>284</v>
      </c>
      <c r="E391" s="138" t="s">
        <v>9452</v>
      </c>
      <c r="F391" s="139" t="s">
        <v>9453</v>
      </c>
      <c r="G391" s="140" t="s">
        <v>2246</v>
      </c>
      <c r="H391" s="141">
        <v>0</v>
      </c>
      <c r="I391" s="208"/>
      <c r="J391" s="143">
        <f>ROUND(I391*H391,2)</f>
        <v>0</v>
      </c>
      <c r="K391" s="144"/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199</v>
      </c>
      <c r="AT391" s="149" t="s">
        <v>284</v>
      </c>
      <c r="AU391" s="149" t="s">
        <v>83</v>
      </c>
      <c r="AY391" s="17" t="s">
        <v>282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199</v>
      </c>
      <c r="BM391" s="149" t="s">
        <v>1841</v>
      </c>
    </row>
    <row r="392" spans="2:65" s="1" customFormat="1" ht="97.5" x14ac:dyDescent="0.2">
      <c r="B392" s="32"/>
      <c r="D392" s="152" t="s">
        <v>3804</v>
      </c>
      <c r="F392" s="198" t="s">
        <v>9454</v>
      </c>
      <c r="I392" s="209"/>
      <c r="L392" s="32"/>
      <c r="M392" s="200"/>
      <c r="T392" s="56"/>
      <c r="AT392" s="17" t="s">
        <v>3804</v>
      </c>
      <c r="AU392" s="17" t="s">
        <v>83</v>
      </c>
    </row>
    <row r="393" spans="2:65" s="1" customFormat="1" ht="24.2" customHeight="1" x14ac:dyDescent="0.2">
      <c r="B393" s="32"/>
      <c r="C393" s="137" t="s">
        <v>1122</v>
      </c>
      <c r="D393" s="137" t="s">
        <v>284</v>
      </c>
      <c r="E393" s="138" t="s">
        <v>9455</v>
      </c>
      <c r="F393" s="139" t="s">
        <v>9456</v>
      </c>
      <c r="G393" s="140" t="s">
        <v>2246</v>
      </c>
      <c r="H393" s="141">
        <v>0</v>
      </c>
      <c r="I393" s="208"/>
      <c r="J393" s="143">
        <f>ROUND(I393*H393,2)</f>
        <v>0</v>
      </c>
      <c r="K393" s="144"/>
      <c r="L393" s="32"/>
      <c r="M393" s="145" t="s">
        <v>1</v>
      </c>
      <c r="N393" s="146" t="s">
        <v>41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199</v>
      </c>
      <c r="AT393" s="149" t="s">
        <v>284</v>
      </c>
      <c r="AU393" s="149" t="s">
        <v>83</v>
      </c>
      <c r="AY393" s="17" t="s">
        <v>282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199</v>
      </c>
      <c r="BM393" s="149" t="s">
        <v>1851</v>
      </c>
    </row>
    <row r="394" spans="2:65" s="1" customFormat="1" ht="58.5" x14ac:dyDescent="0.2">
      <c r="B394" s="32"/>
      <c r="D394" s="152" t="s">
        <v>3804</v>
      </c>
      <c r="F394" s="198" t="s">
        <v>9457</v>
      </c>
      <c r="I394" s="209"/>
      <c r="L394" s="32"/>
      <c r="M394" s="200"/>
      <c r="T394" s="56"/>
      <c r="AT394" s="17" t="s">
        <v>3804</v>
      </c>
      <c r="AU394" s="17" t="s">
        <v>83</v>
      </c>
    </row>
    <row r="395" spans="2:65" s="1" customFormat="1" ht="24.2" customHeight="1" x14ac:dyDescent="0.2">
      <c r="B395" s="32"/>
      <c r="C395" s="137" t="s">
        <v>1127</v>
      </c>
      <c r="D395" s="137" t="s">
        <v>284</v>
      </c>
      <c r="E395" s="138" t="s">
        <v>9458</v>
      </c>
      <c r="F395" s="139" t="s">
        <v>9459</v>
      </c>
      <c r="G395" s="140" t="s">
        <v>2246</v>
      </c>
      <c r="H395" s="141">
        <v>0</v>
      </c>
      <c r="I395" s="208"/>
      <c r="J395" s="143">
        <f>ROUND(I395*H395,2)</f>
        <v>0</v>
      </c>
      <c r="K395" s="144"/>
      <c r="L395" s="32"/>
      <c r="M395" s="145" t="s">
        <v>1</v>
      </c>
      <c r="N395" s="146" t="s">
        <v>41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199</v>
      </c>
      <c r="AT395" s="149" t="s">
        <v>284</v>
      </c>
      <c r="AU395" s="149" t="s">
        <v>83</v>
      </c>
      <c r="AY395" s="17" t="s">
        <v>282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83</v>
      </c>
      <c r="BK395" s="150">
        <f>ROUND(I395*H395,2)</f>
        <v>0</v>
      </c>
      <c r="BL395" s="17" t="s">
        <v>199</v>
      </c>
      <c r="BM395" s="149" t="s">
        <v>1867</v>
      </c>
    </row>
    <row r="396" spans="2:65" s="1" customFormat="1" ht="68.25" x14ac:dyDescent="0.2">
      <c r="B396" s="32"/>
      <c r="D396" s="152" t="s">
        <v>3804</v>
      </c>
      <c r="F396" s="198" t="s">
        <v>9460</v>
      </c>
      <c r="I396" s="209"/>
      <c r="L396" s="32"/>
      <c r="M396" s="200"/>
      <c r="T396" s="56"/>
      <c r="AT396" s="17" t="s">
        <v>3804</v>
      </c>
      <c r="AU396" s="17" t="s">
        <v>83</v>
      </c>
    </row>
    <row r="397" spans="2:65" s="1" customFormat="1" ht="33" customHeight="1" x14ac:dyDescent="0.2">
      <c r="B397" s="32"/>
      <c r="C397" s="137" t="s">
        <v>1131</v>
      </c>
      <c r="D397" s="137" t="s">
        <v>284</v>
      </c>
      <c r="E397" s="138" t="s">
        <v>9461</v>
      </c>
      <c r="F397" s="139" t="s">
        <v>9462</v>
      </c>
      <c r="G397" s="140" t="s">
        <v>2246</v>
      </c>
      <c r="H397" s="141">
        <v>0</v>
      </c>
      <c r="I397" s="208"/>
      <c r="J397" s="143">
        <f>ROUND(I397*H397,2)</f>
        <v>0</v>
      </c>
      <c r="K397" s="144"/>
      <c r="L397" s="32"/>
      <c r="M397" s="145" t="s">
        <v>1</v>
      </c>
      <c r="N397" s="146" t="s">
        <v>41</v>
      </c>
      <c r="P397" s="147">
        <f>O397*H397</f>
        <v>0</v>
      </c>
      <c r="Q397" s="147">
        <v>0</v>
      </c>
      <c r="R397" s="147">
        <f>Q397*H397</f>
        <v>0</v>
      </c>
      <c r="S397" s="147">
        <v>0</v>
      </c>
      <c r="T397" s="148">
        <f>S397*H397</f>
        <v>0</v>
      </c>
      <c r="AR397" s="149" t="s">
        <v>199</v>
      </c>
      <c r="AT397" s="149" t="s">
        <v>284</v>
      </c>
      <c r="AU397" s="149" t="s">
        <v>83</v>
      </c>
      <c r="AY397" s="17" t="s">
        <v>282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83</v>
      </c>
      <c r="BK397" s="150">
        <f>ROUND(I397*H397,2)</f>
        <v>0</v>
      </c>
      <c r="BL397" s="17" t="s">
        <v>199</v>
      </c>
      <c r="BM397" s="149" t="s">
        <v>1879</v>
      </c>
    </row>
    <row r="398" spans="2:65" s="1" customFormat="1" ht="68.25" x14ac:dyDescent="0.2">
      <c r="B398" s="32"/>
      <c r="D398" s="152" t="s">
        <v>3804</v>
      </c>
      <c r="F398" s="198" t="s">
        <v>9463</v>
      </c>
      <c r="I398" s="209"/>
      <c r="L398" s="32"/>
      <c r="M398" s="200"/>
      <c r="T398" s="56"/>
      <c r="AT398" s="17" t="s">
        <v>3804</v>
      </c>
      <c r="AU398" s="17" t="s">
        <v>83</v>
      </c>
    </row>
    <row r="399" spans="2:65" s="1" customFormat="1" ht="24.2" customHeight="1" x14ac:dyDescent="0.2">
      <c r="B399" s="32"/>
      <c r="C399" s="137" t="s">
        <v>1136</v>
      </c>
      <c r="D399" s="137" t="s">
        <v>284</v>
      </c>
      <c r="E399" s="138" t="s">
        <v>9464</v>
      </c>
      <c r="F399" s="139" t="s">
        <v>9465</v>
      </c>
      <c r="G399" s="140" t="s">
        <v>2246</v>
      </c>
      <c r="H399" s="141">
        <v>0</v>
      </c>
      <c r="I399" s="208"/>
      <c r="J399" s="143">
        <f>ROUND(I399*H399,2)</f>
        <v>0</v>
      </c>
      <c r="K399" s="144"/>
      <c r="L399" s="32"/>
      <c r="M399" s="145" t="s">
        <v>1</v>
      </c>
      <c r="N399" s="146" t="s">
        <v>41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199</v>
      </c>
      <c r="AT399" s="149" t="s">
        <v>284</v>
      </c>
      <c r="AU399" s="149" t="s">
        <v>83</v>
      </c>
      <c r="AY399" s="17" t="s">
        <v>282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199</v>
      </c>
      <c r="BM399" s="149" t="s">
        <v>1893</v>
      </c>
    </row>
    <row r="400" spans="2:65" s="1" customFormat="1" ht="87.75" x14ac:dyDescent="0.2">
      <c r="B400" s="32"/>
      <c r="D400" s="152" t="s">
        <v>3804</v>
      </c>
      <c r="F400" s="198" t="s">
        <v>9466</v>
      </c>
      <c r="I400" s="209"/>
      <c r="L400" s="32"/>
      <c r="M400" s="200"/>
      <c r="T400" s="56"/>
      <c r="AT400" s="17" t="s">
        <v>3804</v>
      </c>
      <c r="AU400" s="17" t="s">
        <v>83</v>
      </c>
    </row>
    <row r="401" spans="2:65" s="1" customFormat="1" ht="24.2" customHeight="1" x14ac:dyDescent="0.2">
      <c r="B401" s="32"/>
      <c r="C401" s="137" t="s">
        <v>1155</v>
      </c>
      <c r="D401" s="137" t="s">
        <v>284</v>
      </c>
      <c r="E401" s="138" t="s">
        <v>9467</v>
      </c>
      <c r="F401" s="139" t="s">
        <v>9468</v>
      </c>
      <c r="G401" s="140" t="s">
        <v>287</v>
      </c>
      <c r="H401" s="141">
        <v>0</v>
      </c>
      <c r="I401" s="208"/>
      <c r="J401" s="143">
        <f>ROUND(I401*H401,2)</f>
        <v>0</v>
      </c>
      <c r="K401" s="144"/>
      <c r="L401" s="32"/>
      <c r="M401" s="145" t="s">
        <v>1</v>
      </c>
      <c r="N401" s="146" t="s">
        <v>41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199</v>
      </c>
      <c r="AT401" s="149" t="s">
        <v>284</v>
      </c>
      <c r="AU401" s="149" t="s">
        <v>83</v>
      </c>
      <c r="AY401" s="17" t="s">
        <v>282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83</v>
      </c>
      <c r="BK401" s="150">
        <f>ROUND(I401*H401,2)</f>
        <v>0</v>
      </c>
      <c r="BL401" s="17" t="s">
        <v>199</v>
      </c>
      <c r="BM401" s="149" t="s">
        <v>1903</v>
      </c>
    </row>
    <row r="402" spans="2:65" s="1" customFormat="1" ht="156" x14ac:dyDescent="0.2">
      <c r="B402" s="32"/>
      <c r="D402" s="152" t="s">
        <v>3804</v>
      </c>
      <c r="F402" s="198" t="s">
        <v>9469</v>
      </c>
      <c r="I402" s="209"/>
      <c r="L402" s="32"/>
      <c r="M402" s="200"/>
      <c r="T402" s="56"/>
      <c r="AT402" s="17" t="s">
        <v>3804</v>
      </c>
      <c r="AU402" s="17" t="s">
        <v>83</v>
      </c>
    </row>
    <row r="403" spans="2:65" s="1" customFormat="1" ht="24.2" customHeight="1" x14ac:dyDescent="0.2">
      <c r="B403" s="32"/>
      <c r="C403" s="137" t="s">
        <v>1160</v>
      </c>
      <c r="D403" s="137" t="s">
        <v>284</v>
      </c>
      <c r="E403" s="138" t="s">
        <v>9470</v>
      </c>
      <c r="F403" s="139" t="s">
        <v>9471</v>
      </c>
      <c r="G403" s="140" t="s">
        <v>287</v>
      </c>
      <c r="H403" s="141">
        <v>0</v>
      </c>
      <c r="I403" s="208"/>
      <c r="J403" s="143">
        <f>ROUND(I403*H403,2)</f>
        <v>0</v>
      </c>
      <c r="K403" s="144"/>
      <c r="L403" s="32"/>
      <c r="M403" s="145" t="s">
        <v>1</v>
      </c>
      <c r="N403" s="146" t="s">
        <v>41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199</v>
      </c>
      <c r="AT403" s="149" t="s">
        <v>284</v>
      </c>
      <c r="AU403" s="149" t="s">
        <v>83</v>
      </c>
      <c r="AY403" s="17" t="s">
        <v>282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83</v>
      </c>
      <c r="BK403" s="150">
        <f>ROUND(I403*H403,2)</f>
        <v>0</v>
      </c>
      <c r="BL403" s="17" t="s">
        <v>199</v>
      </c>
      <c r="BM403" s="149" t="s">
        <v>1913</v>
      </c>
    </row>
    <row r="404" spans="2:65" s="1" customFormat="1" ht="107.25" x14ac:dyDescent="0.2">
      <c r="B404" s="32"/>
      <c r="D404" s="152" t="s">
        <v>3804</v>
      </c>
      <c r="F404" s="198" t="s">
        <v>9472</v>
      </c>
      <c r="I404" s="209"/>
      <c r="L404" s="32"/>
      <c r="M404" s="200"/>
      <c r="T404" s="56"/>
      <c r="AT404" s="17" t="s">
        <v>3804</v>
      </c>
      <c r="AU404" s="17" t="s">
        <v>83</v>
      </c>
    </row>
    <row r="405" spans="2:65" s="1" customFormat="1" ht="24.2" customHeight="1" x14ac:dyDescent="0.2">
      <c r="B405" s="32"/>
      <c r="C405" s="137" t="s">
        <v>1165</v>
      </c>
      <c r="D405" s="137" t="s">
        <v>284</v>
      </c>
      <c r="E405" s="138" t="s">
        <v>9473</v>
      </c>
      <c r="F405" s="139" t="s">
        <v>9474</v>
      </c>
      <c r="G405" s="140" t="s">
        <v>2246</v>
      </c>
      <c r="H405" s="141">
        <v>0</v>
      </c>
      <c r="I405" s="208"/>
      <c r="J405" s="143">
        <f>ROUND(I405*H405,2)</f>
        <v>0</v>
      </c>
      <c r="K405" s="144"/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199</v>
      </c>
      <c r="AT405" s="149" t="s">
        <v>284</v>
      </c>
      <c r="AU405" s="149" t="s">
        <v>83</v>
      </c>
      <c r="AY405" s="17" t="s">
        <v>282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199</v>
      </c>
      <c r="BM405" s="149" t="s">
        <v>1924</v>
      </c>
    </row>
    <row r="406" spans="2:65" s="1" customFormat="1" ht="58.5" x14ac:dyDescent="0.2">
      <c r="B406" s="32"/>
      <c r="D406" s="152" t="s">
        <v>3804</v>
      </c>
      <c r="F406" s="198" t="s">
        <v>9475</v>
      </c>
      <c r="I406" s="209"/>
      <c r="L406" s="32"/>
      <c r="M406" s="200"/>
      <c r="T406" s="56"/>
      <c r="AT406" s="17" t="s">
        <v>3804</v>
      </c>
      <c r="AU406" s="17" t="s">
        <v>83</v>
      </c>
    </row>
    <row r="407" spans="2:65" s="1" customFormat="1" ht="24.2" customHeight="1" x14ac:dyDescent="0.2">
      <c r="B407" s="32"/>
      <c r="C407" s="137" t="s">
        <v>1179</v>
      </c>
      <c r="D407" s="137" t="s">
        <v>284</v>
      </c>
      <c r="E407" s="138" t="s">
        <v>9476</v>
      </c>
      <c r="F407" s="139" t="s">
        <v>9477</v>
      </c>
      <c r="G407" s="140" t="s">
        <v>2246</v>
      </c>
      <c r="H407" s="141">
        <v>0</v>
      </c>
      <c r="I407" s="208"/>
      <c r="J407" s="143">
        <f>ROUND(I407*H407,2)</f>
        <v>0</v>
      </c>
      <c r="K407" s="144"/>
      <c r="L407" s="32"/>
      <c r="M407" s="145" t="s">
        <v>1</v>
      </c>
      <c r="N407" s="146" t="s">
        <v>41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199</v>
      </c>
      <c r="AT407" s="149" t="s">
        <v>284</v>
      </c>
      <c r="AU407" s="149" t="s">
        <v>83</v>
      </c>
      <c r="AY407" s="17" t="s">
        <v>282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83</v>
      </c>
      <c r="BK407" s="150">
        <f>ROUND(I407*H407,2)</f>
        <v>0</v>
      </c>
      <c r="BL407" s="17" t="s">
        <v>199</v>
      </c>
      <c r="BM407" s="149" t="s">
        <v>1936</v>
      </c>
    </row>
    <row r="408" spans="2:65" s="1" customFormat="1" ht="58.5" x14ac:dyDescent="0.2">
      <c r="B408" s="32"/>
      <c r="D408" s="152" t="s">
        <v>3804</v>
      </c>
      <c r="F408" s="198" t="s">
        <v>9478</v>
      </c>
      <c r="I408" s="199"/>
      <c r="L408" s="32"/>
      <c r="M408" s="201"/>
      <c r="N408" s="195"/>
      <c r="O408" s="195"/>
      <c r="P408" s="195"/>
      <c r="Q408" s="195"/>
      <c r="R408" s="195"/>
      <c r="S408" s="195"/>
      <c r="T408" s="202"/>
      <c r="AT408" s="17" t="s">
        <v>3804</v>
      </c>
      <c r="AU408" s="17" t="s">
        <v>83</v>
      </c>
    </row>
    <row r="409" spans="2:65" s="1" customFormat="1" ht="6.95" customHeight="1" x14ac:dyDescent="0.2">
      <c r="B409" s="44"/>
      <c r="C409" s="45"/>
      <c r="D409" s="45"/>
      <c r="E409" s="45"/>
      <c r="F409" s="45"/>
      <c r="G409" s="45"/>
      <c r="H409" s="45"/>
      <c r="I409" s="45"/>
      <c r="J409" s="45"/>
      <c r="K409" s="45"/>
      <c r="L409" s="32"/>
    </row>
  </sheetData>
  <sheetProtection algorithmName="SHA-512" hashValue="NNkz1JuJPGZMu4acu1h4tR8AIllGg+NXocp+XRvem5e25XLM8NLbDYpH0hJLjXLaYmGNLCxpu3i4wXtfcuSpOw==" saltValue="7UUoP2Nl2lnrXdiwk7SnNg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2023-03-31T10:32:34Z</dcterms:created>
  <dcterms:modified xsi:type="dcterms:W3CDTF">2023-04-03T16:09:25Z</dcterms:modified>
</cp:coreProperties>
</file>