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Macke\Ve Střešovičkách 1990-55 - VZT odtahy\PD\SaS VZT\20190110 RPD finál\"/>
    </mc:Choice>
  </mc:AlternateContent>
  <bookViews>
    <workbookView xWindow="0" yWindow="0" windowWidth="23040" windowHeight="9405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Pol'!$A$1:$W$101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18" i="1" s="1"/>
  <c r="I49" i="1"/>
  <c r="I16" i="1" s="1"/>
  <c r="G9" i="12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O82" i="12"/>
  <c r="G83" i="12"/>
  <c r="I83" i="12"/>
  <c r="I82" i="12" s="1"/>
  <c r="K83" i="12"/>
  <c r="K82" i="12" s="1"/>
  <c r="M83" i="12"/>
  <c r="M82" i="12" s="1"/>
  <c r="O83" i="12"/>
  <c r="Q83" i="12"/>
  <c r="Q82" i="12" s="1"/>
  <c r="V83" i="12"/>
  <c r="V82" i="12" s="1"/>
  <c r="G84" i="12"/>
  <c r="I84" i="12"/>
  <c r="K84" i="12"/>
  <c r="M84" i="12"/>
  <c r="O84" i="12"/>
  <c r="Q84" i="12"/>
  <c r="V84" i="12"/>
  <c r="G89" i="12"/>
  <c r="G88" i="12" s="1"/>
  <c r="I89" i="12"/>
  <c r="I88" i="12" s="1"/>
  <c r="K89" i="12"/>
  <c r="K88" i="12" s="1"/>
  <c r="O89" i="12"/>
  <c r="O88" i="12" s="1"/>
  <c r="Q89" i="12"/>
  <c r="Q88" i="12" s="1"/>
  <c r="V89" i="12"/>
  <c r="V88" i="12" s="1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3" i="12"/>
  <c r="G92" i="12" s="1"/>
  <c r="I93" i="12"/>
  <c r="I92" i="12" s="1"/>
  <c r="K93" i="12"/>
  <c r="K92" i="12" s="1"/>
  <c r="O93" i="12"/>
  <c r="O92" i="12" s="1"/>
  <c r="Q93" i="12"/>
  <c r="Q92" i="12" s="1"/>
  <c r="V93" i="12"/>
  <c r="V92" i="12" s="1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AE100" i="12"/>
  <c r="F41" i="1" s="1"/>
  <c r="I20" i="1"/>
  <c r="I19" i="1"/>
  <c r="H42" i="1"/>
  <c r="G8" i="12" l="1"/>
  <c r="I50" i="1" s="1"/>
  <c r="I17" i="1" s="1"/>
  <c r="I21" i="1" s="1"/>
  <c r="F40" i="1"/>
  <c r="F39" i="1"/>
  <c r="AF100" i="12"/>
  <c r="M93" i="12"/>
  <c r="M92" i="12" s="1"/>
  <c r="M89" i="12"/>
  <c r="M88" i="12" s="1"/>
  <c r="M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J51" i="1" s="1"/>
  <c r="G100" i="12"/>
  <c r="G41" i="1"/>
  <c r="I41" i="1" s="1"/>
  <c r="G39" i="1"/>
  <c r="G42" i="1" s="1"/>
  <c r="G23" i="1" s="1"/>
  <c r="G40" i="1"/>
  <c r="I40" i="1" s="1"/>
  <c r="F42" i="1"/>
  <c r="J50" i="1" l="1"/>
  <c r="J52" i="1"/>
  <c r="J49" i="1"/>
  <c r="A27" i="1"/>
  <c r="A28" i="1" s="1"/>
  <c r="G28" i="1" s="1"/>
  <c r="G27" i="1" s="1"/>
  <c r="G29" i="1" s="1"/>
  <c r="I39" i="1"/>
  <c r="I42" i="1" s="1"/>
  <c r="J53" i="1" l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Vaclav Macke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<sst xmlns="http://schemas.openxmlformats.org/spreadsheetml/2006/main" count="586" uniqueCount="252">
  <si>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</si>
  <si>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</si>
  <si>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</si>
  <si>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</si>
  <si>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</si>
  <si>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</si>
  <si>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</si>
  <si>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</si>
  <si>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</si>
  <si>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</si>
  <si>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</si>
  <si>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</si>
  <si>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</si>
  <si>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</si>
  <si>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</si>
  <si>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</si>
  <si>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</si>
  <si>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</si>
  <si>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</si>
  <si>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</si>
  <si>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</si>
  <si>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</si>
  <si>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</si>
  <si>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</si>
  <si>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</si>
  <si>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</si>
  <si>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</si>
  <si>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</si>
  <si>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</si>
  <si>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</si>
  <si>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</si>
  <si>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</si>
  <si>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</si>
  <si>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</si>
  <si>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</si>
  <si>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</si>
  <si>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</si>
  <si>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</si>
  <si>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</si>
  <si>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</si>
  <si>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</si>
  <si>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</si>
  <si>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</si>
  <si>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</si>
  <si>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1 etapa</t>
  </si>
  <si>
    <t>VZT</t>
  </si>
  <si>
    <t>Objekt:</t>
  </si>
  <si>
    <t>Rozpočet:</t>
  </si>
  <si>
    <t>Václav Macke</t>
  </si>
  <si>
    <t>Ve střešovičkách 55/1990</t>
  </si>
  <si>
    <t>Stavba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</si>
  <si>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</si>
  <si>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</si>
  <si>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</si>
  <si>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</si>
  <si>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</si>
  <si>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</si>
  <si>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728</t>
  </si>
  <si>
    <t>Vzduchotechnika</t>
  </si>
  <si>
    <t>M21</t>
  </si>
  <si>
    <t>Elektromontáže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</si>
  <si>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</si>
  <si>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</si>
  <si>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</si>
  <si>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</si>
  <si>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</si>
  <si>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</si>
  <si>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</si>
  <si>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</si>
  <si>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</si>
  <si>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</si>
  <si>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</si>
  <si>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</si>
  <si>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</si>
  <si>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</si>
  <si>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</si>
  <si>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</si>
  <si>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</si>
  <si>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</si>
  <si>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</si>
  <si>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</si>
  <si>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</si>
  <si>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</si>
  <si>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</si>
  <si>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</si>
  <si>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</si>
  <si>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</si>
  <si>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</si>
  <si>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</si>
  <si>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</si>
  <si>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728611517R00</t>
  </si>
  <si>
    <t>Ventilátory radiální nízkotlaké montáž radiálního nízkotlakého střešního ventilátoru,  , do průměru d 700 mm</t>
  </si>
  <si>
    <t>kus</t>
  </si>
  <si>
    <t>800-728</t>
  </si>
  <si>
    <t>RTS 19/ I</t>
  </si>
  <si>
    <t>RTS 18/ II</t>
  </si>
  <si>
    <t>POL1_</t>
  </si>
  <si>
    <t>42912122R99</t>
  </si>
  <si>
    <t>Ventilátor rad.nízkotlaký CRHB-315 ECOWATT PLUS, Vmax=1400m3/h, se společnou program.konsolí PROSYS</t>
  </si>
  <si>
    <t>Vlastní</t>
  </si>
  <si>
    <t>Indiv</t>
  </si>
  <si>
    <t>POL3_</t>
  </si>
  <si>
    <t>Položka pořadí 1 : 14,00000</t>
  </si>
  <si>
    <t>VV</t>
  </si>
  <si>
    <t>728314515R99</t>
  </si>
  <si>
    <t>Montáž tlumící sokl pod vent. na rovné stř.</t>
  </si>
  <si>
    <t>42912233R99</t>
  </si>
  <si>
    <t>Přísluš.CRHB:tlumící sokl JAA 435</t>
  </si>
  <si>
    <t>Položka pořadí 3 : 14,00000</t>
  </si>
  <si>
    <t>728314515R98</t>
  </si>
  <si>
    <t>Montáž adapteru pod vent. na rovné stř.</t>
  </si>
  <si>
    <t>42912213R99</t>
  </si>
  <si>
    <t>Přísluš.CRHB:adapter JPA 435</t>
  </si>
  <si>
    <t>Položka pořadí 5 : 14,00000</t>
  </si>
  <si>
    <t>728314515R97</t>
  </si>
  <si>
    <t>Montáž pružná vložka pod vent. na rovné stř.</t>
  </si>
  <si>
    <t>42912253R99</t>
  </si>
  <si>
    <t>Přísluš.CRHB:pružná vložka</t>
  </si>
  <si>
    <t>Položka pořadí 7 : 14,00000</t>
  </si>
  <si>
    <t>728414611R00</t>
  </si>
  <si>
    <t>Laminární stropy, čisté nástavce, odsávací stropy a zákryty montáž digestoře,  , vestavěné</t>
  </si>
  <si>
    <t>42958100R99</t>
  </si>
  <si>
    <t>Odsávač par bez ventilátoru</t>
  </si>
  <si>
    <t>Položka pořadí 9 : 76,00000</t>
  </si>
  <si>
    <t>728212412R00</t>
  </si>
  <si>
    <t>Tvarovky pro kruhové plechové potrubí montáž škrticí nebo zpětné klapky do kruhového plechového potrubí, do průměru d 200 mm</t>
  </si>
  <si>
    <t>429717513R99</t>
  </si>
  <si>
    <t>Klapka regulační kruhová MSK-DIG pr.125</t>
  </si>
  <si>
    <t>405613210R99</t>
  </si>
  <si>
    <t>Reléový modul DT 4  3-vodičový programovatelný doběhový spínač, nap.230 nebo 24 V, max.2 termostaty</t>
  </si>
  <si>
    <t>Položka pořadí 11 : 76,00000</t>
  </si>
  <si>
    <t>728413521R00</t>
  </si>
  <si>
    <t xml:space="preserve">Dýzy, talířové ventily montáž talířového ventilu, do průměru d 100 mm,  </t>
  </si>
  <si>
    <t>42912266R99</t>
  </si>
  <si>
    <t>Přísluš.KEL 100 elektricky ovládaný talířový ventil 12V AC/DC</t>
  </si>
  <si>
    <t>Položka pořadí 14 : 145,00000</t>
  </si>
  <si>
    <t>42912266R98</t>
  </si>
  <si>
    <t>Přísluš.CTE 12/708 transformátor 230/12 V s časovým doběhem pro KEL</t>
  </si>
  <si>
    <t>42912266R</t>
  </si>
  <si>
    <t>příslušenství ventilátoru díl: vložka výtlak pružná 500; patří k ventilátoru: radiálnímu nízkotlakému</t>
  </si>
  <si>
    <t>SPCM</t>
  </si>
  <si>
    <t>Položka pořadí 17 : 77,00000</t>
  </si>
  <si>
    <t>728314111R00</t>
  </si>
  <si>
    <t xml:space="preserve">Protidešťové žaluzie, podstavce montáž protidešťové žaluzie do čtyřhranného potrubí, do průřezu 0,15 m2,  </t>
  </si>
  <si>
    <t>42972742R99</t>
  </si>
  <si>
    <t>Protidešťová žaluzie PRG 200 W</t>
  </si>
  <si>
    <t>Položka pořadí 19 : 32,00000</t>
  </si>
  <si>
    <t>42972743R98</t>
  </si>
  <si>
    <t>Žaluziová klapka PER 200 W samotížná</t>
  </si>
  <si>
    <t>Položka pořadí 21 : 29,00000</t>
  </si>
  <si>
    <t>728115412R00</t>
  </si>
  <si>
    <t>Kruhové ohebné potrubí montáž ohebného izolovaného potrubí z Al laminátu nebo z Al fólie, do průměru d 200 mm</t>
  </si>
  <si>
    <t>m</t>
  </si>
  <si>
    <t>4298150103R</t>
  </si>
  <si>
    <t>potrubí hadice ohebná; hliníkový spirálovitě stáčený a profilovaný pás; pr. 125,0 mm; l = 1 000 mm; tepl. odolnost -30 až 200 °C; použití pro dopravu čistého vzduchu</t>
  </si>
  <si>
    <t>Položka pořadí 23 : 24,33000</t>
  </si>
  <si>
    <t>0,15</t>
  </si>
  <si>
    <t/>
  </si>
  <si>
    <t>728111114R00</t>
  </si>
  <si>
    <t>Čtyřhranné plechové potrubí montáž čtyřhranného plechového potrubí, do průřezu 0,13 m2</t>
  </si>
  <si>
    <t>429821</t>
  </si>
  <si>
    <t>Trouba rovná 4hranná do d 1050 mm potr. 1 Pz plech</t>
  </si>
  <si>
    <t>Položka pořadí 25 : 21,00000*1,15</t>
  </si>
  <si>
    <t>728112112R00</t>
  </si>
  <si>
    <t>Kruhové plechové potrubí montáž kruhového plechového potrubí, do průměru d 200 mm</t>
  </si>
  <si>
    <t>52,75</t>
  </si>
  <si>
    <t>42981292R</t>
  </si>
  <si>
    <t>trouba do potrubí vzduchotechniky; kruhová; ocelová; povrch pozink; rozměr d = 160, délka 1000 mm; rozsah teplot -40 až 70 °C</t>
  </si>
  <si>
    <t>Položka pořadí 27 : 52,75000*1,15</t>
  </si>
  <si>
    <t>42981303R</t>
  </si>
  <si>
    <t>trouba do potrubí vzduchotechniky; kruhová; ocelová; povrch pozink; rozměr d = 200, délka 1000 mm; rozsah teplot -40 až 70 °C</t>
  </si>
  <si>
    <t>Položka pořadí 29 : 1,45000*1,15</t>
  </si>
  <si>
    <t>728112115R00</t>
  </si>
  <si>
    <t>Kruhové plechové potrubí montáž kruhového plechového potrubí, do průměru d 500 mm</t>
  </si>
  <si>
    <t>42981325R</t>
  </si>
  <si>
    <t>trouba do potrubí vzduchotechniky; kruhová; ocelová; povrch pozink; rozměr d = 280, délka 1000 mm; rozsah teplot -40 až 70 °C</t>
  </si>
  <si>
    <t>Položka pořadí 31 : 0,44000*1,15</t>
  </si>
  <si>
    <t>728212112R00</t>
  </si>
  <si>
    <t>Tvarovky pro kruhové plechové potrubí do průměru d 200 mm, - oblouku</t>
  </si>
  <si>
    <t>429822125R</t>
  </si>
  <si>
    <t>tvarovka do potrubí kruhová; oblouk segmentový 15°; d = 160 mm; materiál ocel; povrch pozink; s 2-mi segmenty</t>
  </si>
  <si>
    <t>429822065R</t>
  </si>
  <si>
    <t>tvarovka do potrubí kruhová; oblouk segmentový 45°; d = 160 mm; materiál ocel; povrch pozink; se 3-mi segmenty</t>
  </si>
  <si>
    <t>429822005R</t>
  </si>
  <si>
    <t>tvarovka do potrubí kruhová; oblouk segmentový 90°; d = 160 mm; materiál ocel; povrch pozink; se 4-mi segmenty</t>
  </si>
  <si>
    <t>998728300R99</t>
  </si>
  <si>
    <t>Zaregulování systému VZT a měření průtočných množství</t>
  </si>
  <si>
    <t>soubor</t>
  </si>
  <si>
    <t>311101212R99</t>
  </si>
  <si>
    <t>Vytvoření prostupů pl. do 0,05 m2 v nosných zdech tl. do 200mm</t>
  </si>
  <si>
    <t xml:space="preserve">ks    </t>
  </si>
  <si>
    <t>998728204R00</t>
  </si>
  <si>
    <t>Přesun hmot pro vzduchotechniku v objektech výšky do 36 m</t>
  </si>
  <si>
    <t>POL7_</t>
  </si>
  <si>
    <t>vodorovně do 50 m</t>
  </si>
  <si>
    <t>SPI</t>
  </si>
  <si>
    <t>728614852R00</t>
  </si>
  <si>
    <t>Demontáž ventilátorů axiálních nízkotlakých střešních, do průměru d 400 mm</t>
  </si>
  <si>
    <t>728614821R00</t>
  </si>
  <si>
    <t>Demontáž ventilátorů axiálních nízkotlakých potrubních, do průměru d 200 mm</t>
  </si>
  <si>
    <t>728414861R00</t>
  </si>
  <si>
    <t xml:space="preserve">Demontáž laminárních stropů, čistých nástavců, odsávacích stropů a zákrytů digestoře vestavěné,  </t>
  </si>
  <si>
    <t>728890814R00</t>
  </si>
  <si>
    <t>Vnitrostaveništní přemístění demontovaných hmot Přesun demont. hmot - vzduchotechnika, H 24 - 36 m</t>
  </si>
  <si>
    <t>t</t>
  </si>
  <si>
    <t>POL8_</t>
  </si>
  <si>
    <t>979011211R00</t>
  </si>
  <si>
    <t>Svislá doprava suti a vybouraných hmot nošením za prvé podlaží nad základním podlažím</t>
  </si>
  <si>
    <t>801-3</t>
  </si>
  <si>
    <t>979011219R00</t>
  </si>
  <si>
    <t>Svislá doprava suti a vybouraných hmot nošením příplatek zakaždé další podlaží nad prvním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</si>
  <si>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</si>
  <si>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</si>
  <si>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</si>
  <si>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</si>
  <si>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728890814R99</t>
  </si>
  <si>
    <t>Poplatek za likvidaci - vzduchotechnika</t>
  </si>
  <si>
    <t xml:space="preserve">t     </t>
  </si>
  <si>
    <t>230320121R0099</t>
  </si>
  <si>
    <t>Čištění smontovaného celku - stoupačky, odbočky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</si>
  <si>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</si>
  <si>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</si>
  <si>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m2</t>
  </si>
  <si>
    <t>801-1</t>
  </si>
  <si>
    <t>2.NP : 7*72</t>
  </si>
  <si>
    <t>3-6.NP : 7*90*4</t>
  </si>
  <si>
    <t>7.NP : 7*30</t>
  </si>
  <si>
    <t>741120001R</t>
  </si>
  <si>
    <t>Oprava elektrorozvodů (výměna 10 % stávajících)</t>
  </si>
  <si>
    <t>741120001R.1</t>
  </si>
  <si>
    <t>Elektické připojení tal. ventilů a klapek v digestořích v bytech</t>
  </si>
  <si>
    <t>ks</t>
  </si>
  <si>
    <t>741120001R.2</t>
  </si>
  <si>
    <t>Elektrické připojení střešních ventilátorů</t>
  </si>
  <si>
    <t>005121 R</t>
  </si>
  <si>
    <t>Zařízení staveniště</t>
  </si>
  <si>
    <t>Soubor</t>
  </si>
  <si>
    <t>POL99_8</t>
  </si>
  <si>
    <t>004111020R99</t>
  </si>
  <si>
    <t>Vypracování projektové dokumentace výrobní</t>
  </si>
  <si>
    <t>005241010R</t>
  </si>
  <si>
    <t xml:space="preserve">Dokumentace skutečného provedení </t>
  </si>
  <si>
    <t>041103000</t>
  </si>
  <si>
    <t>Autorský dozor projektanta</t>
  </si>
  <si>
    <t xml:space="preserve">hod   </t>
  </si>
  <si>
    <t>092002R1</t>
  </si>
  <si>
    <t>Zaškolení obsluhy</t>
  </si>
  <si>
    <t>hod</t>
  </si>
  <si>
    <t>092002R2</t>
  </si>
  <si>
    <t>Protokol o provozuschopnosti, protokol o zaregulování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</si>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</sst>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33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2" t="s">
        <v>41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3"/>
      <c r="B2" s="78" t="s">
        <v>22</v>
      </c>
      <c r="C2" s="79"/>
      <c r="D2" s="80"/>
      <c r="E2" s="228" t="s">
        <v>49</v>
      </c>
      <c r="F2" s="229"/>
      <c r="G2" s="229"/>
      <c r="H2" s="229"/>
      <c r="I2" s="229"/>
      <c r="J2" s="230"/>
      <c r="O2" s="2"/>
    </row>
    <row r="3" spans="1:15" ht="27" customHeight="1" x14ac:dyDescent="0.2">
      <c r="A3" s="3"/>
      <c r="B3" s="81" t="s">
        <v>46</v>
      </c>
      <c r="C3" s="79"/>
      <c r="D3" s="82" t="s">
        <v>43</v>
      </c>
      <c r="E3" s="231" t="s">
        <v>45</v>
      </c>
      <c r="F3" s="232"/>
      <c r="G3" s="232"/>
      <c r="H3" s="232"/>
      <c r="I3" s="232"/>
      <c r="J3" s="233"/>
    </row>
    <row r="4" spans="1:15" ht="23.25" customHeight="1" x14ac:dyDescent="0.2">
      <c r="A4" s="77">
        <v>1265</v>
      </c>
      <c r="B4" s="83" t="s">
        <v>47</v>
      </c>
      <c r="C4" s="84"/>
      <c r="D4" s="85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35"/>
      <c r="E11" s="235"/>
      <c r="F11" s="235"/>
      <c r="G11" s="235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16"/>
      <c r="E12" s="216"/>
      <c r="F12" s="216"/>
      <c r="G12" s="216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0"/>
      <c r="F13" s="221"/>
      <c r="G13" s="221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48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34"/>
      <c r="F15" s="234"/>
      <c r="G15" s="236"/>
      <c r="H15" s="236"/>
      <c r="I15" s="236" t="s">
        <v>29</v>
      </c>
      <c r="J15" s="237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07"/>
      <c r="F16" s="208"/>
      <c r="G16" s="207"/>
      <c r="H16" s="208"/>
      <c r="I16" s="207">
        <f>SUMIF(F49:F52,A16,I49:I52)+SUMIF(F49:F52,"PSU",I49:I52)</f>
        <v>0</v>
      </c>
      <c r="J16" s="209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07"/>
      <c r="F17" s="208"/>
      <c r="G17" s="207"/>
      <c r="H17" s="208"/>
      <c r="I17" s="207">
        <f>SUMIF(F49:F52,A17,I49:I52)</f>
        <v>0</v>
      </c>
      <c r="J17" s="209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07"/>
      <c r="F18" s="208"/>
      <c r="G18" s="207"/>
      <c r="H18" s="208"/>
      <c r="I18" s="207">
        <f>SUMIF(F49:F52,A18,I49:I52)</f>
        <v>0</v>
      </c>
      <c r="J18" s="209"/>
    </row>
    <row r="19" spans="1:10" ht="23.25" customHeight="1" x14ac:dyDescent="0.2">
      <c r="A19" s="143" t="s">
        <v>62</v>
      </c>
      <c r="B19" s="55" t="s">
        <v>27</v>
      </c>
      <c r="C19" s="56"/>
      <c r="D19" s="57"/>
      <c r="E19" s="207"/>
      <c r="F19" s="208"/>
      <c r="G19" s="207"/>
      <c r="H19" s="208"/>
      <c r="I19" s="207">
        <f>SUMIF(F49:F52,A19,I49:I52)</f>
        <v>0</v>
      </c>
      <c r="J19" s="209"/>
    </row>
    <row r="20" spans="1:10" ht="23.25" customHeight="1" x14ac:dyDescent="0.2">
      <c r="A20" s="143" t="s">
        <v>61</v>
      </c>
      <c r="B20" s="55" t="s">
        <v>28</v>
      </c>
      <c r="C20" s="56"/>
      <c r="D20" s="57"/>
      <c r="E20" s="207"/>
      <c r="F20" s="208"/>
      <c r="G20" s="207"/>
      <c r="H20" s="208"/>
      <c r="I20" s="207">
        <f>SUMIF(F49:F52,A20,I49:I52)</f>
        <v>0</v>
      </c>
      <c r="J20" s="209"/>
    </row>
    <row r="21" spans="1:10" ht="23.25" customHeight="1" x14ac:dyDescent="0.2">
      <c r="A21" s="3"/>
      <c r="B21" s="72" t="s">
        <v>29</v>
      </c>
      <c r="C21" s="73"/>
      <c r="D21" s="74"/>
      <c r="E21" s="210"/>
      <c r="F21" s="238"/>
      <c r="G21" s="210"/>
      <c r="H21" s="238"/>
      <c r="I21" s="210">
        <f>SUM(I16:J20)</f>
        <v>0</v>
      </c>
      <c r="J21" s="211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05">
        <f>ZakladDPHZaklVypocet</f>
        <v>0</v>
      </c>
      <c r="H23" s="206"/>
      <c r="I23" s="206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03">
        <f>I23*E23/100</f>
        <v>0</v>
      </c>
      <c r="H24" s="204"/>
      <c r="I24" s="204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05">
        <v>0</v>
      </c>
      <c r="H25" s="206"/>
      <c r="I25" s="206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25">
        <f>I25*E25/100</f>
        <v>0</v>
      </c>
      <c r="H26" s="226"/>
      <c r="I26" s="226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27">
        <f>CenaCelkemBezDPH-(ZakladDPHSni+ZakladDPHZakl)</f>
        <v>0</v>
      </c>
      <c r="H27" s="227"/>
      <c r="I27" s="227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13">
        <f>IF(A28&gt;50, ROUNDUP(A27, 0), ROUNDDOWN(A27, 0))</f>
        <v>0</v>
      </c>
      <c r="H28" s="213"/>
      <c r="I28" s="213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12">
        <f>ZakladDPHSni+DPHSni+ZakladDPHZakl+DPHZakl+Zaokrouhleni</f>
        <v>0</v>
      </c>
      <c r="H29" s="212"/>
      <c r="I29" s="212"/>
      <c r="J29" s="126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14"/>
      <c r="E34" s="215"/>
      <c r="F34" s="29"/>
      <c r="G34" s="214"/>
      <c r="H34" s="215"/>
      <c r="I34" s="215"/>
      <c r="J34" s="36"/>
    </row>
    <row r="35" spans="1:10" ht="12.75" customHeight="1" x14ac:dyDescent="0.2">
      <c r="A35" s="3"/>
      <c r="B35" s="3"/>
      <c r="C35" s="4"/>
      <c r="D35" s="202" t="s">
        <v>2</v>
      </c>
      <c r="E35" s="202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50</v>
      </c>
      <c r="C39" s="241"/>
      <c r="D39" s="242"/>
      <c r="E39" s="242"/>
      <c r="F39" s="104">
        <f>'01 01 Pol'!AE100</f>
        <v>0</v>
      </c>
      <c r="G39" s="105">
        <f>'01 01 Pol'!AF100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43</v>
      </c>
      <c r="C40" s="243" t="s">
        <v>45</v>
      </c>
      <c r="D40" s="244"/>
      <c r="E40" s="244"/>
      <c r="F40" s="110">
        <f>'01 01 Pol'!AE100</f>
        <v>0</v>
      </c>
      <c r="G40" s="111">
        <f>'01 01 Pol'!AF100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41" t="s">
        <v>44</v>
      </c>
      <c r="D41" s="242"/>
      <c r="E41" s="242"/>
      <c r="F41" s="115">
        <f>'01 01 Pol'!AE100</f>
        <v>0</v>
      </c>
      <c r="G41" s="106">
        <f>'01 01 Pol'!AF100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45" t="s">
        <v>51</v>
      </c>
      <c r="C42" s="246"/>
      <c r="D42" s="246"/>
      <c r="E42" s="246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53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54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55</v>
      </c>
      <c r="C49" s="239" t="s">
        <v>56</v>
      </c>
      <c r="D49" s="240"/>
      <c r="E49" s="240"/>
      <c r="F49" s="139" t="s">
        <v>24</v>
      </c>
      <c r="G49" s="140"/>
      <c r="H49" s="140"/>
      <c r="I49" s="140">
        <f>'01 01 Pol'!G82</f>
        <v>0</v>
      </c>
      <c r="J49" s="137" t="str">
        <f>IF(I53=0,"",I49/I53*100)</f>
        <v/>
      </c>
    </row>
    <row r="50" spans="1:10" ht="25.5" customHeight="1" x14ac:dyDescent="0.2">
      <c r="A50" s="129"/>
      <c r="B50" s="134" t="s">
        <v>57</v>
      </c>
      <c r="C50" s="239" t="s">
        <v>58</v>
      </c>
      <c r="D50" s="240"/>
      <c r="E50" s="240"/>
      <c r="F50" s="139" t="s">
        <v>25</v>
      </c>
      <c r="G50" s="140"/>
      <c r="H50" s="140"/>
      <c r="I50" s="140">
        <f>'01 01 Pol'!G8</f>
        <v>0</v>
      </c>
      <c r="J50" s="137" t="str">
        <f>IF(I53=0,"",I50/I53*100)</f>
        <v/>
      </c>
    </row>
    <row r="51" spans="1:10" ht="25.5" customHeight="1" x14ac:dyDescent="0.2">
      <c r="A51" s="129"/>
      <c r="B51" s="134" t="s">
        <v>59</v>
      </c>
      <c r="C51" s="239" t="s">
        <v>60</v>
      </c>
      <c r="D51" s="240"/>
      <c r="E51" s="240"/>
      <c r="F51" s="139" t="s">
        <v>26</v>
      </c>
      <c r="G51" s="140"/>
      <c r="H51" s="140"/>
      <c r="I51" s="140">
        <f>'01 01 Pol'!G88</f>
        <v>0</v>
      </c>
      <c r="J51" s="137" t="str">
        <f>IF(I53=0,"",I51/I53*100)</f>
        <v/>
      </c>
    </row>
    <row r="52" spans="1:10" ht="25.5" customHeight="1" x14ac:dyDescent="0.2">
      <c r="A52" s="129"/>
      <c r="B52" s="134" t="s">
        <v>61</v>
      </c>
      <c r="C52" s="239" t="s">
        <v>28</v>
      </c>
      <c r="D52" s="240"/>
      <c r="E52" s="240"/>
      <c r="F52" s="139" t="s">
        <v>61</v>
      </c>
      <c r="G52" s="140"/>
      <c r="H52" s="140"/>
      <c r="I52" s="140">
        <f>'01 01 Pol'!G92</f>
        <v>0</v>
      </c>
      <c r="J52" s="137" t="str">
        <f>IF(I53=0,"",I52/I53*100)</f>
        <v/>
      </c>
    </row>
    <row r="53" spans="1:10" ht="25.5" customHeight="1" x14ac:dyDescent="0.2">
      <c r="A53" s="130"/>
      <c r="B53" s="135" t="s">
        <v>1</v>
      </c>
      <c r="C53" s="135"/>
      <c r="D53" s="136"/>
      <c r="E53" s="136"/>
      <c r="F53" s="141"/>
      <c r="G53" s="142"/>
      <c r="H53" s="142"/>
      <c r="I53" s="142">
        <f>SUM(I49:I52)</f>
        <v>0</v>
      </c>
      <c r="J53" s="138">
        <f>SUM(J49:J52)</f>
        <v>0</v>
      </c>
    </row>
    <row r="54" spans="1:10" x14ac:dyDescent="0.2">
      <c r="F54" s="90"/>
      <c r="G54" s="89"/>
      <c r="H54" s="90"/>
      <c r="I54" s="89"/>
      <c r="J54" s="91"/>
    </row>
    <row r="55" spans="1:10" x14ac:dyDescent="0.2">
      <c r="F55" s="90"/>
      <c r="G55" s="89"/>
      <c r="H55" s="90"/>
      <c r="I55" s="89"/>
      <c r="J55" s="91"/>
    </row>
    <row r="56" spans="1:10" x14ac:dyDescent="0.2">
      <c r="F56" s="90"/>
      <c r="G56" s="89"/>
      <c r="H56" s="90"/>
      <c r="I56" s="89"/>
      <c r="J56" s="91"/>
    </row>
  </sheetData>
  <sheetProtection algorithmName="SHA-512" hashValue="fqVv+Ncz3sDx5L9LQQ0F5SSigK/8kXeZyOz1glrvG9nXBLhWMuC4LDKJTixXPdkcGAtFiVwXotLuP3I16dgUsg==" saltValue="2I3DnNJah5q4/HmfHW4pF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6" t="s">
        <v>7</v>
      </c>
      <c r="B2" s="75"/>
      <c r="C2" s="249"/>
      <c r="D2" s="249"/>
      <c r="E2" s="249"/>
      <c r="F2" s="249"/>
      <c r="G2" s="250"/>
    </row>
    <row r="3" spans="1:7" ht="24.95" customHeight="1" x14ac:dyDescent="0.2">
      <c r="A3" s="76" t="s">
        <v>8</v>
      </c>
      <c r="B3" s="75"/>
      <c r="C3" s="249"/>
      <c r="D3" s="249"/>
      <c r="E3" s="249"/>
      <c r="F3" s="249"/>
      <c r="G3" s="250"/>
    </row>
    <row r="4" spans="1:7" ht="24.95" customHeight="1" x14ac:dyDescent="0.2">
      <c r="A4" s="76" t="s">
        <v>9</v>
      </c>
      <c r="B4" s="75"/>
      <c r="C4" s="249"/>
      <c r="D4" s="249"/>
      <c r="E4" s="249"/>
      <c r="F4" s="249"/>
      <c r="G4" s="250"/>
    </row>
    <row r="5" spans="1:7" x14ac:dyDescent="0.2">
      <c r="B5" s="6"/>
      <c r="C5" s="7"/>
      <c r="D5" s="8"/>
    </row>
  </sheetData>
  <sheetProtection algorithmName="SHA-512" hashValue="e84XSi6vqo+6jZFZ7ioHKK1W4T7hWtgRRWqy/HveVDDKonIdaVBFRRhur2gVgy0HOCyCvV7T5Bo3Twd6g0KLyQ==" saltValue="x1bkFxfCgPuPgAPg9h+MH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115" zoomScaleNormal="100" zoomScaleSheetLayoutView="115" workbookViewId="0">
      <pane ySplit="7" topLeftCell="A41" activePane="bottomLeft" state="frozen"/>
      <selection pane="bottomLeft" activeCell="F52" sqref="F52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63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63</v>
      </c>
      <c r="B1" s="251"/>
      <c r="C1" s="251"/>
      <c r="D1" s="251"/>
      <c r="E1" s="251"/>
      <c r="F1" s="251"/>
      <c r="G1" s="251"/>
      <c r="AG1" t="s">
        <v>64</v>
      </c>
    </row>
    <row r="2" spans="1:60" ht="24.95" customHeight="1" x14ac:dyDescent="0.2">
      <c r="A2" s="145" t="s">
        <v>7</v>
      </c>
      <c r="B2" s="75"/>
      <c r="C2" s="252" t="s">
        <v>49</v>
      </c>
      <c r="D2" s="253"/>
      <c r="E2" s="253"/>
      <c r="F2" s="253"/>
      <c r="G2" s="254"/>
      <c r="AG2" t="s">
        <v>65</v>
      </c>
    </row>
    <row r="3" spans="1:60" ht="24.95" customHeight="1" x14ac:dyDescent="0.2">
      <c r="A3" s="145" t="s">
        <v>8</v>
      </c>
      <c r="B3" s="75" t="s">
        <v>43</v>
      </c>
      <c r="C3" s="252" t="s">
        <v>45</v>
      </c>
      <c r="D3" s="253"/>
      <c r="E3" s="253"/>
      <c r="F3" s="253"/>
      <c r="G3" s="254"/>
      <c r="AC3" s="88" t="s">
        <v>65</v>
      </c>
      <c r="AG3" t="s">
        <v>66</v>
      </c>
    </row>
    <row r="4" spans="1:60" ht="24.95" customHeight="1" x14ac:dyDescent="0.2">
      <c r="A4" s="146" t="s">
        <v>9</v>
      </c>
      <c r="B4" s="147" t="s">
        <v>43</v>
      </c>
      <c r="C4" s="255" t="s">
        <v>44</v>
      </c>
      <c r="D4" s="256"/>
      <c r="E4" s="256"/>
      <c r="F4" s="256"/>
      <c r="G4" s="257"/>
      <c r="AG4" t="s">
        <v>67</v>
      </c>
    </row>
    <row r="5" spans="1:60" x14ac:dyDescent="0.2">
      <c r="D5" s="144"/>
    </row>
    <row r="6" spans="1:60" ht="38.25" x14ac:dyDescent="0.2">
      <c r="A6" s="149" t="s">
        <v>68</v>
      </c>
      <c r="B6" s="151" t="s">
        <v>69</v>
      </c>
      <c r="C6" s="151" t="s">
        <v>70</v>
      </c>
      <c r="D6" s="150" t="s">
        <v>71</v>
      </c>
      <c r="E6" s="149" t="s">
        <v>72</v>
      </c>
      <c r="F6" s="148" t="s">
        <v>73</v>
      </c>
      <c r="G6" s="149" t="s">
        <v>29</v>
      </c>
      <c r="H6" s="152" t="s">
        <v>30</v>
      </c>
      <c r="I6" s="152" t="s">
        <v>74</v>
      </c>
      <c r="J6" s="152" t="s">
        <v>31</v>
      </c>
      <c r="K6" s="152" t="s">
        <v>75</v>
      </c>
      <c r="L6" s="152" t="s">
        <v>76</v>
      </c>
      <c r="M6" s="152" t="s">
        <v>77</v>
      </c>
      <c r="N6" s="152" t="s">
        <v>78</v>
      </c>
      <c r="O6" s="152" t="s">
        <v>79</v>
      </c>
      <c r="P6" s="152" t="s">
        <v>80</v>
      </c>
      <c r="Q6" s="152" t="s">
        <v>81</v>
      </c>
      <c r="R6" s="152" t="s">
        <v>82</v>
      </c>
      <c r="S6" s="152" t="s">
        <v>83</v>
      </c>
      <c r="T6" s="152" t="s">
        <v>84</v>
      </c>
      <c r="U6" s="152" t="s">
        <v>85</v>
      </c>
      <c r="V6" s="152" t="s">
        <v>86</v>
      </c>
      <c r="W6" s="152" t="s">
        <v>87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70" t="s">
        <v>88</v>
      </c>
      <c r="B8" s="171" t="s">
        <v>57</v>
      </c>
      <c r="C8" s="192" t="s">
        <v>58</v>
      </c>
      <c r="D8" s="172"/>
      <c r="E8" s="173"/>
      <c r="F8" s="174"/>
      <c r="G8" s="174">
        <f>SUMIF(AG9:AG81,"&lt;&gt;NOR",G9:G81)</f>
        <v>0</v>
      </c>
      <c r="H8" s="174"/>
      <c r="I8" s="174">
        <f>SUM(I9:I81)</f>
        <v>0</v>
      </c>
      <c r="J8" s="174"/>
      <c r="K8" s="174">
        <f>SUM(K9:K81)</f>
        <v>0</v>
      </c>
      <c r="L8" s="174"/>
      <c r="M8" s="174">
        <f>SUM(M9:M81)</f>
        <v>0</v>
      </c>
      <c r="N8" s="174"/>
      <c r="O8" s="174">
        <f>SUM(O9:O81)</f>
        <v>14.299999999999999</v>
      </c>
      <c r="P8" s="174"/>
      <c r="Q8" s="174">
        <f>SUM(Q9:Q81)</f>
        <v>1.42</v>
      </c>
      <c r="R8" s="174"/>
      <c r="S8" s="174"/>
      <c r="T8" s="175"/>
      <c r="U8" s="169"/>
      <c r="V8" s="169">
        <f>SUM(V9:V81)</f>
        <v>775.61000000000024</v>
      </c>
      <c r="W8" s="169"/>
      <c r="AG8" t="s">
        <v>89</v>
      </c>
    </row>
    <row r="9" spans="1:60" ht="22.5" outlineLevel="1" x14ac:dyDescent="0.2">
      <c r="A9" s="183">
        <v>1</v>
      </c>
      <c r="B9" s="184" t="s">
        <v>90</v>
      </c>
      <c r="C9" s="193" t="s">
        <v>91</v>
      </c>
      <c r="D9" s="185" t="s">
        <v>92</v>
      </c>
      <c r="E9" s="186">
        <v>14</v>
      </c>
      <c r="F9" s="187"/>
      <c r="G9" s="188">
        <f>ROUND(E9*F9,2)</f>
        <v>0</v>
      </c>
      <c r="H9" s="187"/>
      <c r="I9" s="188">
        <f>ROUND(E9*H9,2)</f>
        <v>0</v>
      </c>
      <c r="J9" s="187"/>
      <c r="K9" s="188">
        <f>ROUND(E9*J9,2)</f>
        <v>0</v>
      </c>
      <c r="L9" s="188">
        <v>21</v>
      </c>
      <c r="M9" s="188">
        <f>G9*(1+L9/100)</f>
        <v>0</v>
      </c>
      <c r="N9" s="188">
        <v>0</v>
      </c>
      <c r="O9" s="188">
        <f>ROUND(E9*N9,2)</f>
        <v>0</v>
      </c>
      <c r="P9" s="188">
        <v>0</v>
      </c>
      <c r="Q9" s="188">
        <f>ROUND(E9*P9,2)</f>
        <v>0</v>
      </c>
      <c r="R9" s="188" t="s">
        <v>93</v>
      </c>
      <c r="S9" s="188" t="s">
        <v>94</v>
      </c>
      <c r="T9" s="189" t="s">
        <v>95</v>
      </c>
      <c r="U9" s="163">
        <v>10.5</v>
      </c>
      <c r="V9" s="163">
        <f>ROUND(E9*U9,2)</f>
        <v>147</v>
      </c>
      <c r="W9" s="163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76">
        <v>2</v>
      </c>
      <c r="B10" s="177" t="s">
        <v>97</v>
      </c>
      <c r="C10" s="194" t="s">
        <v>98</v>
      </c>
      <c r="D10" s="178" t="s">
        <v>92</v>
      </c>
      <c r="E10" s="179">
        <v>14</v>
      </c>
      <c r="F10" s="180"/>
      <c r="G10" s="181">
        <f>ROUND(E10*F10,2)</f>
        <v>0</v>
      </c>
      <c r="H10" s="180"/>
      <c r="I10" s="181">
        <f>ROUND(E10*H10,2)</f>
        <v>0</v>
      </c>
      <c r="J10" s="180"/>
      <c r="K10" s="181">
        <f>ROUND(E10*J10,2)</f>
        <v>0</v>
      </c>
      <c r="L10" s="181">
        <v>21</v>
      </c>
      <c r="M10" s="181">
        <f>G10*(1+L10/100)</f>
        <v>0</v>
      </c>
      <c r="N10" s="181">
        <v>2.8000000000000001E-2</v>
      </c>
      <c r="O10" s="181">
        <f>ROUND(E10*N10,2)</f>
        <v>0.39</v>
      </c>
      <c r="P10" s="181">
        <v>0</v>
      </c>
      <c r="Q10" s="181">
        <f>ROUND(E10*P10,2)</f>
        <v>0</v>
      </c>
      <c r="R10" s="181"/>
      <c r="S10" s="181" t="s">
        <v>99</v>
      </c>
      <c r="T10" s="182" t="s">
        <v>100</v>
      </c>
      <c r="U10" s="163">
        <v>0</v>
      </c>
      <c r="V10" s="163">
        <f>ROUND(E10*U10,2)</f>
        <v>0</v>
      </c>
      <c r="W10" s="163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5" t="s">
        <v>102</v>
      </c>
      <c r="D11" s="165"/>
      <c r="E11" s="166">
        <v>14</v>
      </c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103</v>
      </c>
      <c r="AH11" s="153">
        <v>5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6">
        <v>3</v>
      </c>
      <c r="B12" s="177" t="s">
        <v>104</v>
      </c>
      <c r="C12" s="194" t="s">
        <v>105</v>
      </c>
      <c r="D12" s="178" t="s">
        <v>92</v>
      </c>
      <c r="E12" s="179">
        <v>14</v>
      </c>
      <c r="F12" s="180"/>
      <c r="G12" s="181">
        <f>ROUND(E12*F12,2)</f>
        <v>0</v>
      </c>
      <c r="H12" s="180"/>
      <c r="I12" s="181">
        <f>ROUND(E12*H12,2)</f>
        <v>0</v>
      </c>
      <c r="J12" s="180"/>
      <c r="K12" s="181">
        <f>ROUND(E12*J12,2)</f>
        <v>0</v>
      </c>
      <c r="L12" s="181">
        <v>21</v>
      </c>
      <c r="M12" s="181">
        <f>G12*(1+L12/100)</f>
        <v>0</v>
      </c>
      <c r="N12" s="181">
        <v>0</v>
      </c>
      <c r="O12" s="181">
        <f>ROUND(E12*N12,2)</f>
        <v>0</v>
      </c>
      <c r="P12" s="181">
        <v>0</v>
      </c>
      <c r="Q12" s="181">
        <f>ROUND(E12*P12,2)</f>
        <v>0</v>
      </c>
      <c r="R12" s="181"/>
      <c r="S12" s="181" t="s">
        <v>99</v>
      </c>
      <c r="T12" s="182" t="s">
        <v>95</v>
      </c>
      <c r="U12" s="163">
        <v>2.35</v>
      </c>
      <c r="V12" s="163">
        <f>ROUND(E12*U12,2)</f>
        <v>32.9</v>
      </c>
      <c r="W12" s="163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96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195" t="s">
        <v>102</v>
      </c>
      <c r="D13" s="165"/>
      <c r="E13" s="166">
        <v>14</v>
      </c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103</v>
      </c>
      <c r="AH13" s="153">
        <v>5</v>
      </c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6">
        <v>4</v>
      </c>
      <c r="B14" s="177" t="s">
        <v>106</v>
      </c>
      <c r="C14" s="194" t="s">
        <v>107</v>
      </c>
      <c r="D14" s="178" t="s">
        <v>92</v>
      </c>
      <c r="E14" s="179">
        <v>14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81">
        <v>0</v>
      </c>
      <c r="O14" s="181">
        <f>ROUND(E14*N14,2)</f>
        <v>0</v>
      </c>
      <c r="P14" s="181">
        <v>0</v>
      </c>
      <c r="Q14" s="181">
        <f>ROUND(E14*P14,2)</f>
        <v>0</v>
      </c>
      <c r="R14" s="181"/>
      <c r="S14" s="181" t="s">
        <v>99</v>
      </c>
      <c r="T14" s="182" t="s">
        <v>100</v>
      </c>
      <c r="U14" s="163">
        <v>0</v>
      </c>
      <c r="V14" s="163">
        <f>ROUND(E14*U14,2)</f>
        <v>0</v>
      </c>
      <c r="W14" s="163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195" t="s">
        <v>108</v>
      </c>
      <c r="D15" s="165"/>
      <c r="E15" s="166">
        <v>14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103</v>
      </c>
      <c r="AH15" s="153">
        <v>5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6">
        <v>5</v>
      </c>
      <c r="B16" s="177" t="s">
        <v>109</v>
      </c>
      <c r="C16" s="194" t="s">
        <v>110</v>
      </c>
      <c r="D16" s="178" t="s">
        <v>92</v>
      </c>
      <c r="E16" s="179">
        <v>14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/>
      <c r="S16" s="181" t="s">
        <v>99</v>
      </c>
      <c r="T16" s="182" t="s">
        <v>95</v>
      </c>
      <c r="U16" s="163">
        <v>2.35</v>
      </c>
      <c r="V16" s="163">
        <f>ROUND(E16*U16,2)</f>
        <v>32.9</v>
      </c>
      <c r="W16" s="163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96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5" t="s">
        <v>102</v>
      </c>
      <c r="D17" s="165"/>
      <c r="E17" s="166">
        <v>14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103</v>
      </c>
      <c r="AH17" s="153">
        <v>5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6">
        <v>6</v>
      </c>
      <c r="B18" s="177" t="s">
        <v>111</v>
      </c>
      <c r="C18" s="194" t="s">
        <v>112</v>
      </c>
      <c r="D18" s="178" t="s">
        <v>92</v>
      </c>
      <c r="E18" s="179">
        <v>14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81">
        <v>0</v>
      </c>
      <c r="O18" s="181">
        <f>ROUND(E18*N18,2)</f>
        <v>0</v>
      </c>
      <c r="P18" s="181">
        <v>0</v>
      </c>
      <c r="Q18" s="181">
        <f>ROUND(E18*P18,2)</f>
        <v>0</v>
      </c>
      <c r="R18" s="181"/>
      <c r="S18" s="181" t="s">
        <v>99</v>
      </c>
      <c r="T18" s="182" t="s">
        <v>100</v>
      </c>
      <c r="U18" s="163">
        <v>0</v>
      </c>
      <c r="V18" s="163">
        <f>ROUND(E18*U18,2)</f>
        <v>0</v>
      </c>
      <c r="W18" s="163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101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5" t="s">
        <v>113</v>
      </c>
      <c r="D19" s="165"/>
      <c r="E19" s="166">
        <v>14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103</v>
      </c>
      <c r="AH19" s="153">
        <v>5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6">
        <v>7</v>
      </c>
      <c r="B20" s="177" t="s">
        <v>114</v>
      </c>
      <c r="C20" s="194" t="s">
        <v>115</v>
      </c>
      <c r="D20" s="178" t="s">
        <v>92</v>
      </c>
      <c r="E20" s="179">
        <v>14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1"/>
      <c r="S20" s="181" t="s">
        <v>99</v>
      </c>
      <c r="T20" s="182" t="s">
        <v>95</v>
      </c>
      <c r="U20" s="163">
        <v>2.35</v>
      </c>
      <c r="V20" s="163">
        <f>ROUND(E20*U20,2)</f>
        <v>32.9</v>
      </c>
      <c r="W20" s="163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96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195" t="s">
        <v>102</v>
      </c>
      <c r="D21" s="165"/>
      <c r="E21" s="166">
        <v>14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103</v>
      </c>
      <c r="AH21" s="153">
        <v>5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6">
        <v>8</v>
      </c>
      <c r="B22" s="177" t="s">
        <v>116</v>
      </c>
      <c r="C22" s="194" t="s">
        <v>117</v>
      </c>
      <c r="D22" s="178" t="s">
        <v>92</v>
      </c>
      <c r="E22" s="179">
        <v>14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81">
        <v>0</v>
      </c>
      <c r="O22" s="181">
        <f>ROUND(E22*N22,2)</f>
        <v>0</v>
      </c>
      <c r="P22" s="181">
        <v>0</v>
      </c>
      <c r="Q22" s="181">
        <f>ROUND(E22*P22,2)</f>
        <v>0</v>
      </c>
      <c r="R22" s="181"/>
      <c r="S22" s="181" t="s">
        <v>99</v>
      </c>
      <c r="T22" s="182" t="s">
        <v>100</v>
      </c>
      <c r="U22" s="163">
        <v>0</v>
      </c>
      <c r="V22" s="163">
        <f>ROUND(E22*U22,2)</f>
        <v>0</v>
      </c>
      <c r="W22" s="163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101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5" t="s">
        <v>118</v>
      </c>
      <c r="D23" s="165"/>
      <c r="E23" s="166">
        <v>14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103</v>
      </c>
      <c r="AH23" s="153">
        <v>5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83">
        <v>9</v>
      </c>
      <c r="B24" s="184" t="s">
        <v>119</v>
      </c>
      <c r="C24" s="193" t="s">
        <v>120</v>
      </c>
      <c r="D24" s="185" t="s">
        <v>92</v>
      </c>
      <c r="E24" s="186">
        <v>76</v>
      </c>
      <c r="F24" s="187"/>
      <c r="G24" s="188">
        <f>ROUND(E24*F24,2)</f>
        <v>0</v>
      </c>
      <c r="H24" s="187"/>
      <c r="I24" s="188">
        <f>ROUND(E24*H24,2)</f>
        <v>0</v>
      </c>
      <c r="J24" s="187"/>
      <c r="K24" s="188">
        <f>ROUND(E24*J24,2)</f>
        <v>0</v>
      </c>
      <c r="L24" s="188">
        <v>21</v>
      </c>
      <c r="M24" s="188">
        <f>G24*(1+L24/100)</f>
        <v>0</v>
      </c>
      <c r="N24" s="188">
        <v>0</v>
      </c>
      <c r="O24" s="188">
        <f>ROUND(E24*N24,2)</f>
        <v>0</v>
      </c>
      <c r="P24" s="188">
        <v>0</v>
      </c>
      <c r="Q24" s="188">
        <f>ROUND(E24*P24,2)</f>
        <v>0</v>
      </c>
      <c r="R24" s="188" t="s">
        <v>93</v>
      </c>
      <c r="S24" s="188" t="s">
        <v>94</v>
      </c>
      <c r="T24" s="189" t="s">
        <v>95</v>
      </c>
      <c r="U24" s="163">
        <v>1.55</v>
      </c>
      <c r="V24" s="163">
        <f>ROUND(E24*U24,2)</f>
        <v>117.8</v>
      </c>
      <c r="W24" s="163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96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6">
        <v>10</v>
      </c>
      <c r="B25" s="177" t="s">
        <v>121</v>
      </c>
      <c r="C25" s="194" t="s">
        <v>122</v>
      </c>
      <c r="D25" s="178" t="s">
        <v>92</v>
      </c>
      <c r="E25" s="179">
        <v>76</v>
      </c>
      <c r="F25" s="180"/>
      <c r="G25" s="181">
        <f>ROUND(E25*F25,2)</f>
        <v>0</v>
      </c>
      <c r="H25" s="180"/>
      <c r="I25" s="181">
        <f>ROUND(E25*H25,2)</f>
        <v>0</v>
      </c>
      <c r="J25" s="180"/>
      <c r="K25" s="181">
        <f>ROUND(E25*J25,2)</f>
        <v>0</v>
      </c>
      <c r="L25" s="181">
        <v>21</v>
      </c>
      <c r="M25" s="181">
        <f>G25*(1+L25/100)</f>
        <v>0</v>
      </c>
      <c r="N25" s="181">
        <v>0.17500000000000002</v>
      </c>
      <c r="O25" s="181">
        <f>ROUND(E25*N25,2)</f>
        <v>13.3</v>
      </c>
      <c r="P25" s="181">
        <v>0</v>
      </c>
      <c r="Q25" s="181">
        <f>ROUND(E25*P25,2)</f>
        <v>0</v>
      </c>
      <c r="R25" s="181"/>
      <c r="S25" s="181" t="s">
        <v>99</v>
      </c>
      <c r="T25" s="182" t="s">
        <v>100</v>
      </c>
      <c r="U25" s="163">
        <v>0</v>
      </c>
      <c r="V25" s="163">
        <f>ROUND(E25*U25,2)</f>
        <v>0</v>
      </c>
      <c r="W25" s="163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101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5" t="s">
        <v>123</v>
      </c>
      <c r="D26" s="165"/>
      <c r="E26" s="166">
        <v>76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103</v>
      </c>
      <c r="AH26" s="153">
        <v>5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76">
        <v>11</v>
      </c>
      <c r="B27" s="177" t="s">
        <v>124</v>
      </c>
      <c r="C27" s="194" t="s">
        <v>125</v>
      </c>
      <c r="D27" s="178" t="s">
        <v>92</v>
      </c>
      <c r="E27" s="179">
        <v>76</v>
      </c>
      <c r="F27" s="180"/>
      <c r="G27" s="181">
        <f>ROUND(E27*F27,2)</f>
        <v>0</v>
      </c>
      <c r="H27" s="180"/>
      <c r="I27" s="181">
        <f>ROUND(E27*H27,2)</f>
        <v>0</v>
      </c>
      <c r="J27" s="180"/>
      <c r="K27" s="181">
        <f>ROUND(E27*J27,2)</f>
        <v>0</v>
      </c>
      <c r="L27" s="181">
        <v>21</v>
      </c>
      <c r="M27" s="181">
        <f>G27*(1+L27/100)</f>
        <v>0</v>
      </c>
      <c r="N27" s="181">
        <v>0</v>
      </c>
      <c r="O27" s="181">
        <f>ROUND(E27*N27,2)</f>
        <v>0</v>
      </c>
      <c r="P27" s="181">
        <v>0</v>
      </c>
      <c r="Q27" s="181">
        <f>ROUND(E27*P27,2)</f>
        <v>0</v>
      </c>
      <c r="R27" s="181" t="s">
        <v>93</v>
      </c>
      <c r="S27" s="181" t="s">
        <v>94</v>
      </c>
      <c r="T27" s="182" t="s">
        <v>95</v>
      </c>
      <c r="U27" s="163">
        <v>0.37000000000000005</v>
      </c>
      <c r="V27" s="163">
        <f>ROUND(E27*U27,2)</f>
        <v>28.12</v>
      </c>
      <c r="W27" s="163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96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5" t="s">
        <v>123</v>
      </c>
      <c r="D28" s="165"/>
      <c r="E28" s="166">
        <v>76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103</v>
      </c>
      <c r="AH28" s="153">
        <v>5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6">
        <v>12</v>
      </c>
      <c r="B29" s="177" t="s">
        <v>126</v>
      </c>
      <c r="C29" s="194" t="s">
        <v>127</v>
      </c>
      <c r="D29" s="178" t="s">
        <v>92</v>
      </c>
      <c r="E29" s="179">
        <v>76</v>
      </c>
      <c r="F29" s="180"/>
      <c r="G29" s="181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81">
        <v>1.2000000000000001E-3</v>
      </c>
      <c r="O29" s="181">
        <f>ROUND(E29*N29,2)</f>
        <v>0.09</v>
      </c>
      <c r="P29" s="181">
        <v>0</v>
      </c>
      <c r="Q29" s="181">
        <f>ROUND(E29*P29,2)</f>
        <v>0</v>
      </c>
      <c r="R29" s="181"/>
      <c r="S29" s="181" t="s">
        <v>99</v>
      </c>
      <c r="T29" s="182" t="s">
        <v>100</v>
      </c>
      <c r="U29" s="163">
        <v>0</v>
      </c>
      <c r="V29" s="163">
        <f>ROUND(E29*U29,2)</f>
        <v>0</v>
      </c>
      <c r="W29" s="163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101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5" t="s">
        <v>123</v>
      </c>
      <c r="D30" s="165"/>
      <c r="E30" s="166">
        <v>76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103</v>
      </c>
      <c r="AH30" s="153">
        <v>5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6">
        <v>13</v>
      </c>
      <c r="B31" s="177" t="s">
        <v>128</v>
      </c>
      <c r="C31" s="194" t="s">
        <v>129</v>
      </c>
      <c r="D31" s="178" t="s">
        <v>92</v>
      </c>
      <c r="E31" s="179">
        <v>76</v>
      </c>
      <c r="F31" s="180"/>
      <c r="G31" s="181">
        <f>ROUND(E31*F31,2)</f>
        <v>0</v>
      </c>
      <c r="H31" s="180"/>
      <c r="I31" s="181">
        <f>ROUND(E31*H31,2)</f>
        <v>0</v>
      </c>
      <c r="J31" s="180"/>
      <c r="K31" s="181">
        <f>ROUND(E31*J31,2)</f>
        <v>0</v>
      </c>
      <c r="L31" s="181">
        <v>21</v>
      </c>
      <c r="M31" s="181">
        <f>G31*(1+L31/100)</f>
        <v>0</v>
      </c>
      <c r="N31" s="181">
        <v>0</v>
      </c>
      <c r="O31" s="181">
        <f>ROUND(E31*N31,2)</f>
        <v>0</v>
      </c>
      <c r="P31" s="181">
        <v>0</v>
      </c>
      <c r="Q31" s="181">
        <f>ROUND(E31*P31,2)</f>
        <v>0</v>
      </c>
      <c r="R31" s="181"/>
      <c r="S31" s="181" t="s">
        <v>99</v>
      </c>
      <c r="T31" s="182" t="s">
        <v>100</v>
      </c>
      <c r="U31" s="163">
        <v>0</v>
      </c>
      <c r="V31" s="163">
        <f>ROUND(E31*U31,2)</f>
        <v>0</v>
      </c>
      <c r="W31" s="163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5" t="s">
        <v>130</v>
      </c>
      <c r="D32" s="165"/>
      <c r="E32" s="166">
        <v>76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103</v>
      </c>
      <c r="AH32" s="153">
        <v>5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83">
        <v>14</v>
      </c>
      <c r="B33" s="184" t="s">
        <v>131</v>
      </c>
      <c r="C33" s="193" t="s">
        <v>132</v>
      </c>
      <c r="D33" s="185" t="s">
        <v>92</v>
      </c>
      <c r="E33" s="186">
        <v>145</v>
      </c>
      <c r="F33" s="187"/>
      <c r="G33" s="188">
        <f>ROUND(E33*F33,2)</f>
        <v>0</v>
      </c>
      <c r="H33" s="187"/>
      <c r="I33" s="188">
        <f>ROUND(E33*H33,2)</f>
        <v>0</v>
      </c>
      <c r="J33" s="187"/>
      <c r="K33" s="188">
        <f>ROUND(E33*J33,2)</f>
        <v>0</v>
      </c>
      <c r="L33" s="188">
        <v>21</v>
      </c>
      <c r="M33" s="188">
        <f>G33*(1+L33/100)</f>
        <v>0</v>
      </c>
      <c r="N33" s="188">
        <v>0</v>
      </c>
      <c r="O33" s="188">
        <f>ROUND(E33*N33,2)</f>
        <v>0</v>
      </c>
      <c r="P33" s="188">
        <v>0</v>
      </c>
      <c r="Q33" s="188">
        <f>ROUND(E33*P33,2)</f>
        <v>0</v>
      </c>
      <c r="R33" s="188" t="s">
        <v>93</v>
      </c>
      <c r="S33" s="188" t="s">
        <v>94</v>
      </c>
      <c r="T33" s="189" t="s">
        <v>95</v>
      </c>
      <c r="U33" s="163">
        <v>0.29000000000000004</v>
      </c>
      <c r="V33" s="163">
        <f>ROUND(E33*U33,2)</f>
        <v>42.05</v>
      </c>
      <c r="W33" s="163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96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6">
        <v>15</v>
      </c>
      <c r="B34" s="177" t="s">
        <v>133</v>
      </c>
      <c r="C34" s="194" t="s">
        <v>134</v>
      </c>
      <c r="D34" s="178" t="s">
        <v>92</v>
      </c>
      <c r="E34" s="179">
        <v>145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81">
        <v>0</v>
      </c>
      <c r="O34" s="181">
        <f>ROUND(E34*N34,2)</f>
        <v>0</v>
      </c>
      <c r="P34" s="181">
        <v>0</v>
      </c>
      <c r="Q34" s="181">
        <f>ROUND(E34*P34,2)</f>
        <v>0</v>
      </c>
      <c r="R34" s="181"/>
      <c r="S34" s="181" t="s">
        <v>99</v>
      </c>
      <c r="T34" s="182" t="s">
        <v>100</v>
      </c>
      <c r="U34" s="163">
        <v>0</v>
      </c>
      <c r="V34" s="163">
        <f>ROUND(E34*U34,2)</f>
        <v>0</v>
      </c>
      <c r="W34" s="163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101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195" t="s">
        <v>135</v>
      </c>
      <c r="D35" s="165"/>
      <c r="E35" s="166">
        <v>145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103</v>
      </c>
      <c r="AH35" s="153">
        <v>5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6">
        <v>16</v>
      </c>
      <c r="B36" s="177" t="s">
        <v>136</v>
      </c>
      <c r="C36" s="194" t="s">
        <v>137</v>
      </c>
      <c r="D36" s="178" t="s">
        <v>92</v>
      </c>
      <c r="E36" s="179">
        <v>145</v>
      </c>
      <c r="F36" s="180"/>
      <c r="G36" s="181">
        <f>ROUND(E36*F36,2)</f>
        <v>0</v>
      </c>
      <c r="H36" s="180"/>
      <c r="I36" s="181">
        <f>ROUND(E36*H36,2)</f>
        <v>0</v>
      </c>
      <c r="J36" s="180"/>
      <c r="K36" s="181">
        <f>ROUND(E36*J36,2)</f>
        <v>0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/>
      <c r="S36" s="181" t="s">
        <v>99</v>
      </c>
      <c r="T36" s="182" t="s">
        <v>100</v>
      </c>
      <c r="U36" s="163">
        <v>0</v>
      </c>
      <c r="V36" s="163">
        <f>ROUND(E36*U36,2)</f>
        <v>0</v>
      </c>
      <c r="W36" s="163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101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5" t="s">
        <v>135</v>
      </c>
      <c r="D37" s="165"/>
      <c r="E37" s="166">
        <v>145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103</v>
      </c>
      <c r="AH37" s="153">
        <v>5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3">
        <v>17</v>
      </c>
      <c r="B38" s="184" t="s">
        <v>131</v>
      </c>
      <c r="C38" s="193" t="s">
        <v>132</v>
      </c>
      <c r="D38" s="185" t="s">
        <v>92</v>
      </c>
      <c r="E38" s="186">
        <v>77</v>
      </c>
      <c r="F38" s="187"/>
      <c r="G38" s="188">
        <f>ROUND(E38*F38,2)</f>
        <v>0</v>
      </c>
      <c r="H38" s="187"/>
      <c r="I38" s="188">
        <f>ROUND(E38*H38,2)</f>
        <v>0</v>
      </c>
      <c r="J38" s="187"/>
      <c r="K38" s="188">
        <f>ROUND(E38*J38,2)</f>
        <v>0</v>
      </c>
      <c r="L38" s="188">
        <v>21</v>
      </c>
      <c r="M38" s="188">
        <f>G38*(1+L38/100)</f>
        <v>0</v>
      </c>
      <c r="N38" s="188">
        <v>0</v>
      </c>
      <c r="O38" s="188">
        <f>ROUND(E38*N38,2)</f>
        <v>0</v>
      </c>
      <c r="P38" s="188">
        <v>0</v>
      </c>
      <c r="Q38" s="188">
        <f>ROUND(E38*P38,2)</f>
        <v>0</v>
      </c>
      <c r="R38" s="188" t="s">
        <v>93</v>
      </c>
      <c r="S38" s="188" t="s">
        <v>94</v>
      </c>
      <c r="T38" s="189" t="s">
        <v>95</v>
      </c>
      <c r="U38" s="163">
        <v>0.29000000000000004</v>
      </c>
      <c r="V38" s="163">
        <f>ROUND(E38*U38,2)</f>
        <v>22.33</v>
      </c>
      <c r="W38" s="163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96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6">
        <v>18</v>
      </c>
      <c r="B39" s="177" t="s">
        <v>138</v>
      </c>
      <c r="C39" s="194" t="s">
        <v>139</v>
      </c>
      <c r="D39" s="178" t="s">
        <v>92</v>
      </c>
      <c r="E39" s="179">
        <v>77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 t="s">
        <v>140</v>
      </c>
      <c r="S39" s="181" t="s">
        <v>94</v>
      </c>
      <c r="T39" s="182" t="s">
        <v>100</v>
      </c>
      <c r="U39" s="163">
        <v>0</v>
      </c>
      <c r="V39" s="163">
        <f>ROUND(E39*U39,2)</f>
        <v>0</v>
      </c>
      <c r="W39" s="163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5" t="s">
        <v>141</v>
      </c>
      <c r="D40" s="165"/>
      <c r="E40" s="166">
        <v>77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103</v>
      </c>
      <c r="AH40" s="153">
        <v>5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83">
        <v>19</v>
      </c>
      <c r="B41" s="184" t="s">
        <v>142</v>
      </c>
      <c r="C41" s="193" t="s">
        <v>143</v>
      </c>
      <c r="D41" s="185" t="s">
        <v>92</v>
      </c>
      <c r="E41" s="186">
        <v>32</v>
      </c>
      <c r="F41" s="187"/>
      <c r="G41" s="188">
        <f>ROUND(E41*F41,2)</f>
        <v>0</v>
      </c>
      <c r="H41" s="187"/>
      <c r="I41" s="188">
        <f>ROUND(E41*H41,2)</f>
        <v>0</v>
      </c>
      <c r="J41" s="187"/>
      <c r="K41" s="188">
        <f>ROUND(E41*J41,2)</f>
        <v>0</v>
      </c>
      <c r="L41" s="188">
        <v>21</v>
      </c>
      <c r="M41" s="188">
        <f>G41*(1+L41/100)</f>
        <v>0</v>
      </c>
      <c r="N41" s="188">
        <v>0</v>
      </c>
      <c r="O41" s="188">
        <f>ROUND(E41*N41,2)</f>
        <v>0</v>
      </c>
      <c r="P41" s="188">
        <v>0</v>
      </c>
      <c r="Q41" s="188">
        <f>ROUND(E41*P41,2)</f>
        <v>0</v>
      </c>
      <c r="R41" s="188" t="s">
        <v>93</v>
      </c>
      <c r="S41" s="188" t="s">
        <v>94</v>
      </c>
      <c r="T41" s="189" t="s">
        <v>95</v>
      </c>
      <c r="U41" s="163">
        <v>0.67</v>
      </c>
      <c r="V41" s="163">
        <f>ROUND(E41*U41,2)</f>
        <v>21.44</v>
      </c>
      <c r="W41" s="163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96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6">
        <v>20</v>
      </c>
      <c r="B42" s="177" t="s">
        <v>144</v>
      </c>
      <c r="C42" s="194" t="s">
        <v>145</v>
      </c>
      <c r="D42" s="178" t="s">
        <v>92</v>
      </c>
      <c r="E42" s="179">
        <v>32</v>
      </c>
      <c r="F42" s="180"/>
      <c r="G42" s="181">
        <f>ROUND(E42*F42,2)</f>
        <v>0</v>
      </c>
      <c r="H42" s="180"/>
      <c r="I42" s="181">
        <f>ROUND(E42*H42,2)</f>
        <v>0</v>
      </c>
      <c r="J42" s="180"/>
      <c r="K42" s="181">
        <f>ROUND(E42*J42,2)</f>
        <v>0</v>
      </c>
      <c r="L42" s="181">
        <v>21</v>
      </c>
      <c r="M42" s="181">
        <f>G42*(1+L42/100)</f>
        <v>0</v>
      </c>
      <c r="N42" s="181">
        <v>5.0000000000000001E-4</v>
      </c>
      <c r="O42" s="181">
        <f>ROUND(E42*N42,2)</f>
        <v>0.02</v>
      </c>
      <c r="P42" s="181">
        <v>0</v>
      </c>
      <c r="Q42" s="181">
        <f>ROUND(E42*P42,2)</f>
        <v>0</v>
      </c>
      <c r="R42" s="181"/>
      <c r="S42" s="181" t="s">
        <v>99</v>
      </c>
      <c r="T42" s="182" t="s">
        <v>100</v>
      </c>
      <c r="U42" s="163">
        <v>0</v>
      </c>
      <c r="V42" s="163">
        <f>ROUND(E42*U42,2)</f>
        <v>0</v>
      </c>
      <c r="W42" s="163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101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5" t="s">
        <v>146</v>
      </c>
      <c r="D43" s="165"/>
      <c r="E43" s="166">
        <v>32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103</v>
      </c>
      <c r="AH43" s="153">
        <v>5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83">
        <v>21</v>
      </c>
      <c r="B44" s="184" t="s">
        <v>142</v>
      </c>
      <c r="C44" s="193" t="s">
        <v>143</v>
      </c>
      <c r="D44" s="185" t="s">
        <v>92</v>
      </c>
      <c r="E44" s="186">
        <v>29</v>
      </c>
      <c r="F44" s="187"/>
      <c r="G44" s="188">
        <f>ROUND(E44*F44,2)</f>
        <v>0</v>
      </c>
      <c r="H44" s="187"/>
      <c r="I44" s="188">
        <f>ROUND(E44*H44,2)</f>
        <v>0</v>
      </c>
      <c r="J44" s="187"/>
      <c r="K44" s="188">
        <f>ROUND(E44*J44,2)</f>
        <v>0</v>
      </c>
      <c r="L44" s="188">
        <v>21</v>
      </c>
      <c r="M44" s="188">
        <f>G44*(1+L44/100)</f>
        <v>0</v>
      </c>
      <c r="N44" s="188">
        <v>0</v>
      </c>
      <c r="O44" s="188">
        <f>ROUND(E44*N44,2)</f>
        <v>0</v>
      </c>
      <c r="P44" s="188">
        <v>0</v>
      </c>
      <c r="Q44" s="188">
        <f>ROUND(E44*P44,2)</f>
        <v>0</v>
      </c>
      <c r="R44" s="188" t="s">
        <v>93</v>
      </c>
      <c r="S44" s="188" t="s">
        <v>94</v>
      </c>
      <c r="T44" s="189" t="s">
        <v>95</v>
      </c>
      <c r="U44" s="163">
        <v>0.67</v>
      </c>
      <c r="V44" s="163">
        <f>ROUND(E44*U44,2)</f>
        <v>19.43</v>
      </c>
      <c r="W44" s="163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96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6">
        <v>22</v>
      </c>
      <c r="B45" s="177" t="s">
        <v>147</v>
      </c>
      <c r="C45" s="194" t="s">
        <v>148</v>
      </c>
      <c r="D45" s="178" t="s">
        <v>92</v>
      </c>
      <c r="E45" s="179">
        <v>29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81">
        <v>6.0000000000000006E-4</v>
      </c>
      <c r="O45" s="181">
        <f>ROUND(E45*N45,2)</f>
        <v>0.02</v>
      </c>
      <c r="P45" s="181">
        <v>0</v>
      </c>
      <c r="Q45" s="181">
        <f>ROUND(E45*P45,2)</f>
        <v>0</v>
      </c>
      <c r="R45" s="181"/>
      <c r="S45" s="181" t="s">
        <v>99</v>
      </c>
      <c r="T45" s="182" t="s">
        <v>100</v>
      </c>
      <c r="U45" s="163">
        <v>0</v>
      </c>
      <c r="V45" s="163">
        <f>ROUND(E45*U45,2)</f>
        <v>0</v>
      </c>
      <c r="W45" s="163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101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5" t="s">
        <v>149</v>
      </c>
      <c r="D46" s="165"/>
      <c r="E46" s="166">
        <v>29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103</v>
      </c>
      <c r="AH46" s="153">
        <v>5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83">
        <v>23</v>
      </c>
      <c r="B47" s="184" t="s">
        <v>150</v>
      </c>
      <c r="C47" s="193" t="s">
        <v>151</v>
      </c>
      <c r="D47" s="185" t="s">
        <v>152</v>
      </c>
      <c r="E47" s="186">
        <v>24.330000000000002</v>
      </c>
      <c r="F47" s="187"/>
      <c r="G47" s="188">
        <f>ROUND(E47*F47,2)</f>
        <v>0</v>
      </c>
      <c r="H47" s="187"/>
      <c r="I47" s="188">
        <f>ROUND(E47*H47,2)</f>
        <v>0</v>
      </c>
      <c r="J47" s="187"/>
      <c r="K47" s="188">
        <f>ROUND(E47*J47,2)</f>
        <v>0</v>
      </c>
      <c r="L47" s="188">
        <v>21</v>
      </c>
      <c r="M47" s="188">
        <f>G47*(1+L47/100)</f>
        <v>0</v>
      </c>
      <c r="N47" s="188">
        <v>0</v>
      </c>
      <c r="O47" s="188">
        <f>ROUND(E47*N47,2)</f>
        <v>0</v>
      </c>
      <c r="P47" s="188">
        <v>0</v>
      </c>
      <c r="Q47" s="188">
        <f>ROUND(E47*P47,2)</f>
        <v>0</v>
      </c>
      <c r="R47" s="188" t="s">
        <v>93</v>
      </c>
      <c r="S47" s="188" t="s">
        <v>94</v>
      </c>
      <c r="T47" s="189" t="s">
        <v>95</v>
      </c>
      <c r="U47" s="163">
        <v>0.39</v>
      </c>
      <c r="V47" s="163">
        <f>ROUND(E47*U47,2)</f>
        <v>9.49</v>
      </c>
      <c r="W47" s="163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96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76">
        <v>24</v>
      </c>
      <c r="B48" s="177" t="s">
        <v>153</v>
      </c>
      <c r="C48" s="194" t="s">
        <v>154</v>
      </c>
      <c r="D48" s="178" t="s">
        <v>92</v>
      </c>
      <c r="E48" s="179">
        <v>27.979500000000002</v>
      </c>
      <c r="F48" s="180"/>
      <c r="G48" s="181">
        <f>ROUND(E48*F48,2)</f>
        <v>0</v>
      </c>
      <c r="H48" s="180"/>
      <c r="I48" s="181">
        <f>ROUND(E48*H48,2)</f>
        <v>0</v>
      </c>
      <c r="J48" s="180"/>
      <c r="K48" s="181">
        <f>ROUND(E48*J48,2)</f>
        <v>0</v>
      </c>
      <c r="L48" s="181">
        <v>21</v>
      </c>
      <c r="M48" s="181">
        <f>G48*(1+L48/100)</f>
        <v>0</v>
      </c>
      <c r="N48" s="181">
        <v>2.0000000000000001E-4</v>
      </c>
      <c r="O48" s="181">
        <f>ROUND(E48*N48,2)</f>
        <v>0.01</v>
      </c>
      <c r="P48" s="181">
        <v>0</v>
      </c>
      <c r="Q48" s="181">
        <f>ROUND(E48*P48,2)</f>
        <v>0</v>
      </c>
      <c r="R48" s="181" t="s">
        <v>140</v>
      </c>
      <c r="S48" s="181" t="s">
        <v>94</v>
      </c>
      <c r="T48" s="182" t="s">
        <v>100</v>
      </c>
      <c r="U48" s="163">
        <v>0</v>
      </c>
      <c r="V48" s="163">
        <f>ROUND(E48*U48,2)</f>
        <v>0</v>
      </c>
      <c r="W48" s="163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101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5" t="s">
        <v>155</v>
      </c>
      <c r="D49" s="165"/>
      <c r="E49" s="166">
        <v>24.330000000000002</v>
      </c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103</v>
      </c>
      <c r="AH49" s="153">
        <v>5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6" t="s">
        <v>156</v>
      </c>
      <c r="D50" s="167"/>
      <c r="E50" s="168">
        <v>3.6495000000000002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103</v>
      </c>
      <c r="AH50" s="153">
        <v>4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6" t="s">
        <v>157</v>
      </c>
      <c r="D51" s="167"/>
      <c r="E51" s="168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103</v>
      </c>
      <c r="AH51" s="153">
        <v>4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83">
        <v>25</v>
      </c>
      <c r="B52" s="184" t="s">
        <v>158</v>
      </c>
      <c r="C52" s="193" t="s">
        <v>159</v>
      </c>
      <c r="D52" s="185" t="s">
        <v>152</v>
      </c>
      <c r="E52" s="186">
        <v>21</v>
      </c>
      <c r="F52" s="187"/>
      <c r="G52" s="188">
        <f>ROUND(E52*F52,2)</f>
        <v>0</v>
      </c>
      <c r="H52" s="187"/>
      <c r="I52" s="188">
        <f>ROUND(E52*H52,2)</f>
        <v>0</v>
      </c>
      <c r="J52" s="187"/>
      <c r="K52" s="188">
        <f>ROUND(E52*J52,2)</f>
        <v>0</v>
      </c>
      <c r="L52" s="188">
        <v>21</v>
      </c>
      <c r="M52" s="188">
        <f>G52*(1+L52/100)</f>
        <v>0</v>
      </c>
      <c r="N52" s="188">
        <v>0</v>
      </c>
      <c r="O52" s="188">
        <f>ROUND(E52*N52,2)</f>
        <v>0</v>
      </c>
      <c r="P52" s="188">
        <v>0</v>
      </c>
      <c r="Q52" s="188">
        <f>ROUND(E52*P52,2)</f>
        <v>0</v>
      </c>
      <c r="R52" s="188" t="s">
        <v>93</v>
      </c>
      <c r="S52" s="188" t="s">
        <v>94</v>
      </c>
      <c r="T52" s="189" t="s">
        <v>95</v>
      </c>
      <c r="U52" s="163">
        <v>0.87000000000000011</v>
      </c>
      <c r="V52" s="163">
        <f>ROUND(E52*U52,2)</f>
        <v>18.27</v>
      </c>
      <c r="W52" s="163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96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6">
        <v>26</v>
      </c>
      <c r="B53" s="177" t="s">
        <v>160</v>
      </c>
      <c r="C53" s="194" t="s">
        <v>161</v>
      </c>
      <c r="D53" s="178" t="s">
        <v>92</v>
      </c>
      <c r="E53" s="179">
        <v>24.150000000000002</v>
      </c>
      <c r="F53" s="180"/>
      <c r="G53" s="181">
        <f>ROUND(E53*F53,2)</f>
        <v>0</v>
      </c>
      <c r="H53" s="180"/>
      <c r="I53" s="181">
        <f>ROUND(E53*H53,2)</f>
        <v>0</v>
      </c>
      <c r="J53" s="180"/>
      <c r="K53" s="181">
        <f>ROUND(E53*J53,2)</f>
        <v>0</v>
      </c>
      <c r="L53" s="181">
        <v>21</v>
      </c>
      <c r="M53" s="181">
        <f>G53*(1+L53/100)</f>
        <v>0</v>
      </c>
      <c r="N53" s="181">
        <v>0.01</v>
      </c>
      <c r="O53" s="181">
        <f>ROUND(E53*N53,2)</f>
        <v>0.24</v>
      </c>
      <c r="P53" s="181">
        <v>0</v>
      </c>
      <c r="Q53" s="181">
        <f>ROUND(E53*P53,2)</f>
        <v>0</v>
      </c>
      <c r="R53" s="181"/>
      <c r="S53" s="181" t="s">
        <v>99</v>
      </c>
      <c r="T53" s="182" t="s">
        <v>100</v>
      </c>
      <c r="U53" s="163">
        <v>0</v>
      </c>
      <c r="V53" s="163">
        <f>ROUND(E53*U53,2)</f>
        <v>0</v>
      </c>
      <c r="W53" s="163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101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5" t="s">
        <v>162</v>
      </c>
      <c r="D54" s="165"/>
      <c r="E54" s="166">
        <v>24.150000000000002</v>
      </c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103</v>
      </c>
      <c r="AH54" s="153">
        <v>5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6">
        <v>27</v>
      </c>
      <c r="B55" s="177" t="s">
        <v>163</v>
      </c>
      <c r="C55" s="194" t="s">
        <v>164</v>
      </c>
      <c r="D55" s="178" t="s">
        <v>152</v>
      </c>
      <c r="E55" s="179">
        <v>52.75</v>
      </c>
      <c r="F55" s="180"/>
      <c r="G55" s="181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81">
        <v>0</v>
      </c>
      <c r="O55" s="181">
        <f>ROUND(E55*N55,2)</f>
        <v>0</v>
      </c>
      <c r="P55" s="181">
        <v>0</v>
      </c>
      <c r="Q55" s="181">
        <f>ROUND(E55*P55,2)</f>
        <v>0</v>
      </c>
      <c r="R55" s="181" t="s">
        <v>93</v>
      </c>
      <c r="S55" s="181" t="s">
        <v>94</v>
      </c>
      <c r="T55" s="182" t="s">
        <v>95</v>
      </c>
      <c r="U55" s="163">
        <v>0.37000000000000005</v>
      </c>
      <c r="V55" s="163">
        <f>ROUND(E55*U55,2)</f>
        <v>19.52</v>
      </c>
      <c r="W55" s="163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96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5" t="s">
        <v>165</v>
      </c>
      <c r="D56" s="165"/>
      <c r="E56" s="166">
        <v>52.75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103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76">
        <v>28</v>
      </c>
      <c r="B57" s="177" t="s">
        <v>166</v>
      </c>
      <c r="C57" s="194" t="s">
        <v>167</v>
      </c>
      <c r="D57" s="178" t="s">
        <v>92</v>
      </c>
      <c r="E57" s="179">
        <v>60.662500000000001</v>
      </c>
      <c r="F57" s="180"/>
      <c r="G57" s="181">
        <f>ROUND(E57*F57,2)</f>
        <v>0</v>
      </c>
      <c r="H57" s="180"/>
      <c r="I57" s="181">
        <f>ROUND(E57*H57,2)</f>
        <v>0</v>
      </c>
      <c r="J57" s="180"/>
      <c r="K57" s="181">
        <f>ROUND(E57*J57,2)</f>
        <v>0</v>
      </c>
      <c r="L57" s="181">
        <v>21</v>
      </c>
      <c r="M57" s="181">
        <f>G57*(1+L57/100)</f>
        <v>0</v>
      </c>
      <c r="N57" s="181">
        <v>2.65E-3</v>
      </c>
      <c r="O57" s="181">
        <f>ROUND(E57*N57,2)</f>
        <v>0.16</v>
      </c>
      <c r="P57" s="181">
        <v>0</v>
      </c>
      <c r="Q57" s="181">
        <f>ROUND(E57*P57,2)</f>
        <v>0</v>
      </c>
      <c r="R57" s="181" t="s">
        <v>140</v>
      </c>
      <c r="S57" s="181" t="s">
        <v>94</v>
      </c>
      <c r="T57" s="182" t="s">
        <v>100</v>
      </c>
      <c r="U57" s="163">
        <v>0</v>
      </c>
      <c r="V57" s="163">
        <f>ROUND(E57*U57,2)</f>
        <v>0</v>
      </c>
      <c r="W57" s="163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101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5" t="s">
        <v>168</v>
      </c>
      <c r="D58" s="165"/>
      <c r="E58" s="166">
        <v>60.662500000000001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103</v>
      </c>
      <c r="AH58" s="153">
        <v>5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83">
        <v>29</v>
      </c>
      <c r="B59" s="184" t="s">
        <v>163</v>
      </c>
      <c r="C59" s="193" t="s">
        <v>164</v>
      </c>
      <c r="D59" s="185" t="s">
        <v>152</v>
      </c>
      <c r="E59" s="186">
        <v>1.4500000000000002</v>
      </c>
      <c r="F59" s="187"/>
      <c r="G59" s="188">
        <f>ROUND(E59*F59,2)</f>
        <v>0</v>
      </c>
      <c r="H59" s="187"/>
      <c r="I59" s="188">
        <f>ROUND(E59*H59,2)</f>
        <v>0</v>
      </c>
      <c r="J59" s="187"/>
      <c r="K59" s="188">
        <f>ROUND(E59*J59,2)</f>
        <v>0</v>
      </c>
      <c r="L59" s="188">
        <v>21</v>
      </c>
      <c r="M59" s="188">
        <f>G59*(1+L59/100)</f>
        <v>0</v>
      </c>
      <c r="N59" s="188">
        <v>0</v>
      </c>
      <c r="O59" s="188">
        <f>ROUND(E59*N59,2)</f>
        <v>0</v>
      </c>
      <c r="P59" s="188">
        <v>0</v>
      </c>
      <c r="Q59" s="188">
        <f>ROUND(E59*P59,2)</f>
        <v>0</v>
      </c>
      <c r="R59" s="188" t="s">
        <v>93</v>
      </c>
      <c r="S59" s="188" t="s">
        <v>94</v>
      </c>
      <c r="T59" s="189" t="s">
        <v>95</v>
      </c>
      <c r="U59" s="163">
        <v>0.37000000000000005</v>
      </c>
      <c r="V59" s="163">
        <f>ROUND(E59*U59,2)</f>
        <v>0.54</v>
      </c>
      <c r="W59" s="163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96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76">
        <v>30</v>
      </c>
      <c r="B60" s="177" t="s">
        <v>169</v>
      </c>
      <c r="C60" s="194" t="s">
        <v>170</v>
      </c>
      <c r="D60" s="178" t="s">
        <v>92</v>
      </c>
      <c r="E60" s="179">
        <v>1.6675000000000002</v>
      </c>
      <c r="F60" s="180"/>
      <c r="G60" s="181">
        <f>ROUND(E60*F60,2)</f>
        <v>0</v>
      </c>
      <c r="H60" s="180"/>
      <c r="I60" s="181">
        <f>ROUND(E60*H60,2)</f>
        <v>0</v>
      </c>
      <c r="J60" s="180"/>
      <c r="K60" s="181">
        <f>ROUND(E60*J60,2)</f>
        <v>0</v>
      </c>
      <c r="L60" s="181">
        <v>21</v>
      </c>
      <c r="M60" s="181">
        <f>G60*(1+L60/100)</f>
        <v>0</v>
      </c>
      <c r="N60" s="181">
        <v>3.3600000000000001E-3</v>
      </c>
      <c r="O60" s="181">
        <f>ROUND(E60*N60,2)</f>
        <v>0.01</v>
      </c>
      <c r="P60" s="181">
        <v>0</v>
      </c>
      <c r="Q60" s="181">
        <f>ROUND(E60*P60,2)</f>
        <v>0</v>
      </c>
      <c r="R60" s="181" t="s">
        <v>140</v>
      </c>
      <c r="S60" s="181" t="s">
        <v>94</v>
      </c>
      <c r="T60" s="182" t="s">
        <v>100</v>
      </c>
      <c r="U60" s="163">
        <v>0</v>
      </c>
      <c r="V60" s="163">
        <f>ROUND(E60*U60,2)</f>
        <v>0</v>
      </c>
      <c r="W60" s="163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101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195" t="s">
        <v>171</v>
      </c>
      <c r="D61" s="165"/>
      <c r="E61" s="166">
        <v>1.6675000000000002</v>
      </c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103</v>
      </c>
      <c r="AH61" s="153">
        <v>5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83">
        <v>31</v>
      </c>
      <c r="B62" s="184" t="s">
        <v>172</v>
      </c>
      <c r="C62" s="193" t="s">
        <v>173</v>
      </c>
      <c r="D62" s="185" t="s">
        <v>152</v>
      </c>
      <c r="E62" s="186">
        <v>0.44</v>
      </c>
      <c r="F62" s="187"/>
      <c r="G62" s="188">
        <f>ROUND(E62*F62,2)</f>
        <v>0</v>
      </c>
      <c r="H62" s="187"/>
      <c r="I62" s="188">
        <f>ROUND(E62*H62,2)</f>
        <v>0</v>
      </c>
      <c r="J62" s="187"/>
      <c r="K62" s="188">
        <f>ROUND(E62*J62,2)</f>
        <v>0</v>
      </c>
      <c r="L62" s="188">
        <v>21</v>
      </c>
      <c r="M62" s="188">
        <f>G62*(1+L62/100)</f>
        <v>0</v>
      </c>
      <c r="N62" s="188">
        <v>0</v>
      </c>
      <c r="O62" s="188">
        <f>ROUND(E62*N62,2)</f>
        <v>0</v>
      </c>
      <c r="P62" s="188">
        <v>0</v>
      </c>
      <c r="Q62" s="188">
        <f>ROUND(E62*P62,2)</f>
        <v>0</v>
      </c>
      <c r="R62" s="188" t="s">
        <v>93</v>
      </c>
      <c r="S62" s="188" t="s">
        <v>94</v>
      </c>
      <c r="T62" s="189" t="s">
        <v>95</v>
      </c>
      <c r="U62" s="163">
        <v>1.03</v>
      </c>
      <c r="V62" s="163">
        <f>ROUND(E62*U62,2)</f>
        <v>0.45</v>
      </c>
      <c r="W62" s="163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96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76">
        <v>32</v>
      </c>
      <c r="B63" s="177" t="s">
        <v>174</v>
      </c>
      <c r="C63" s="194" t="s">
        <v>175</v>
      </c>
      <c r="D63" s="178" t="s">
        <v>92</v>
      </c>
      <c r="E63" s="179">
        <v>0.50600000000000001</v>
      </c>
      <c r="F63" s="180"/>
      <c r="G63" s="181">
        <f>ROUND(E63*F63,2)</f>
        <v>0</v>
      </c>
      <c r="H63" s="180"/>
      <c r="I63" s="181">
        <f>ROUND(E63*H63,2)</f>
        <v>0</v>
      </c>
      <c r="J63" s="180"/>
      <c r="K63" s="181">
        <f>ROUND(E63*J63,2)</f>
        <v>0</v>
      </c>
      <c r="L63" s="181">
        <v>21</v>
      </c>
      <c r="M63" s="181">
        <f>G63*(1+L63/100)</f>
        <v>0</v>
      </c>
      <c r="N63" s="181">
        <v>4.7000000000000002E-3</v>
      </c>
      <c r="O63" s="181">
        <f>ROUND(E63*N63,2)</f>
        <v>0</v>
      </c>
      <c r="P63" s="181">
        <v>0</v>
      </c>
      <c r="Q63" s="181">
        <f>ROUND(E63*P63,2)</f>
        <v>0</v>
      </c>
      <c r="R63" s="181" t="s">
        <v>140</v>
      </c>
      <c r="S63" s="181" t="s">
        <v>94</v>
      </c>
      <c r="T63" s="182" t="s">
        <v>100</v>
      </c>
      <c r="U63" s="163">
        <v>0</v>
      </c>
      <c r="V63" s="163">
        <f>ROUND(E63*U63,2)</f>
        <v>0</v>
      </c>
      <c r="W63" s="163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101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5" t="s">
        <v>176</v>
      </c>
      <c r="D64" s="165"/>
      <c r="E64" s="166">
        <v>0.50600000000000001</v>
      </c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103</v>
      </c>
      <c r="AH64" s="153">
        <v>5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83">
        <v>33</v>
      </c>
      <c r="B65" s="184" t="s">
        <v>177</v>
      </c>
      <c r="C65" s="193" t="s">
        <v>178</v>
      </c>
      <c r="D65" s="185" t="s">
        <v>92</v>
      </c>
      <c r="E65" s="186">
        <v>100</v>
      </c>
      <c r="F65" s="187"/>
      <c r="G65" s="188">
        <f t="shared" ref="G65:G71" si="0">ROUND(E65*F65,2)</f>
        <v>0</v>
      </c>
      <c r="H65" s="187"/>
      <c r="I65" s="188">
        <f t="shared" ref="I65:I71" si="1">ROUND(E65*H65,2)</f>
        <v>0</v>
      </c>
      <c r="J65" s="187"/>
      <c r="K65" s="188">
        <f t="shared" ref="K65:K71" si="2">ROUND(E65*J65,2)</f>
        <v>0</v>
      </c>
      <c r="L65" s="188">
        <v>21</v>
      </c>
      <c r="M65" s="188">
        <f t="shared" ref="M65:M71" si="3">G65*(1+L65/100)</f>
        <v>0</v>
      </c>
      <c r="N65" s="188">
        <v>0</v>
      </c>
      <c r="O65" s="188">
        <f t="shared" ref="O65:O71" si="4">ROUND(E65*N65,2)</f>
        <v>0</v>
      </c>
      <c r="P65" s="188">
        <v>0</v>
      </c>
      <c r="Q65" s="188">
        <f t="shared" ref="Q65:Q71" si="5">ROUND(E65*P65,2)</f>
        <v>0</v>
      </c>
      <c r="R65" s="188" t="s">
        <v>93</v>
      </c>
      <c r="S65" s="188" t="s">
        <v>94</v>
      </c>
      <c r="T65" s="189" t="s">
        <v>95</v>
      </c>
      <c r="U65" s="163">
        <v>0.33</v>
      </c>
      <c r="V65" s="163">
        <f t="shared" ref="V65:V71" si="6">ROUND(E65*U65,2)</f>
        <v>33</v>
      </c>
      <c r="W65" s="163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96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83">
        <v>34</v>
      </c>
      <c r="B66" s="184" t="s">
        <v>179</v>
      </c>
      <c r="C66" s="193" t="s">
        <v>180</v>
      </c>
      <c r="D66" s="185" t="s">
        <v>92</v>
      </c>
      <c r="E66" s="186">
        <v>40</v>
      </c>
      <c r="F66" s="187"/>
      <c r="G66" s="188">
        <f t="shared" si="0"/>
        <v>0</v>
      </c>
      <c r="H66" s="187"/>
      <c r="I66" s="188">
        <f t="shared" si="1"/>
        <v>0</v>
      </c>
      <c r="J66" s="187"/>
      <c r="K66" s="188">
        <f t="shared" si="2"/>
        <v>0</v>
      </c>
      <c r="L66" s="188">
        <v>21</v>
      </c>
      <c r="M66" s="188">
        <f t="shared" si="3"/>
        <v>0</v>
      </c>
      <c r="N66" s="188">
        <v>5.0000000000000001E-4</v>
      </c>
      <c r="O66" s="188">
        <f t="shared" si="4"/>
        <v>0.02</v>
      </c>
      <c r="P66" s="188">
        <v>0</v>
      </c>
      <c r="Q66" s="188">
        <f t="shared" si="5"/>
        <v>0</v>
      </c>
      <c r="R66" s="188" t="s">
        <v>140</v>
      </c>
      <c r="S66" s="188" t="s">
        <v>94</v>
      </c>
      <c r="T66" s="189" t="s">
        <v>100</v>
      </c>
      <c r="U66" s="163">
        <v>0</v>
      </c>
      <c r="V66" s="163">
        <f t="shared" si="6"/>
        <v>0</v>
      </c>
      <c r="W66" s="163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101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83">
        <v>35</v>
      </c>
      <c r="B67" s="184" t="s">
        <v>181</v>
      </c>
      <c r="C67" s="193" t="s">
        <v>182</v>
      </c>
      <c r="D67" s="185" t="s">
        <v>92</v>
      </c>
      <c r="E67" s="186">
        <v>30</v>
      </c>
      <c r="F67" s="187"/>
      <c r="G67" s="188">
        <f t="shared" si="0"/>
        <v>0</v>
      </c>
      <c r="H67" s="187"/>
      <c r="I67" s="188">
        <f t="shared" si="1"/>
        <v>0</v>
      </c>
      <c r="J67" s="187"/>
      <c r="K67" s="188">
        <f t="shared" si="2"/>
        <v>0</v>
      </c>
      <c r="L67" s="188">
        <v>21</v>
      </c>
      <c r="M67" s="188">
        <f t="shared" si="3"/>
        <v>0</v>
      </c>
      <c r="N67" s="188">
        <v>7.000000000000001E-4</v>
      </c>
      <c r="O67" s="188">
        <f t="shared" si="4"/>
        <v>0.02</v>
      </c>
      <c r="P67" s="188">
        <v>0</v>
      </c>
      <c r="Q67" s="188">
        <f t="shared" si="5"/>
        <v>0</v>
      </c>
      <c r="R67" s="188" t="s">
        <v>140</v>
      </c>
      <c r="S67" s="188" t="s">
        <v>94</v>
      </c>
      <c r="T67" s="189" t="s">
        <v>100</v>
      </c>
      <c r="U67" s="163">
        <v>0</v>
      </c>
      <c r="V67" s="163">
        <f t="shared" si="6"/>
        <v>0</v>
      </c>
      <c r="W67" s="163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101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83">
        <v>36</v>
      </c>
      <c r="B68" s="184" t="s">
        <v>183</v>
      </c>
      <c r="C68" s="193" t="s">
        <v>184</v>
      </c>
      <c r="D68" s="185" t="s">
        <v>92</v>
      </c>
      <c r="E68" s="186">
        <v>20</v>
      </c>
      <c r="F68" s="187"/>
      <c r="G68" s="188">
        <f t="shared" si="0"/>
        <v>0</v>
      </c>
      <c r="H68" s="187"/>
      <c r="I68" s="188">
        <f t="shared" si="1"/>
        <v>0</v>
      </c>
      <c r="J68" s="187"/>
      <c r="K68" s="188">
        <f t="shared" si="2"/>
        <v>0</v>
      </c>
      <c r="L68" s="188">
        <v>21</v>
      </c>
      <c r="M68" s="188">
        <f t="shared" si="3"/>
        <v>0</v>
      </c>
      <c r="N68" s="188">
        <v>1.1000000000000001E-3</v>
      </c>
      <c r="O68" s="188">
        <f t="shared" si="4"/>
        <v>0.02</v>
      </c>
      <c r="P68" s="188">
        <v>0</v>
      </c>
      <c r="Q68" s="188">
        <f t="shared" si="5"/>
        <v>0</v>
      </c>
      <c r="R68" s="188" t="s">
        <v>140</v>
      </c>
      <c r="S68" s="188" t="s">
        <v>94</v>
      </c>
      <c r="T68" s="189" t="s">
        <v>100</v>
      </c>
      <c r="U68" s="163">
        <v>0</v>
      </c>
      <c r="V68" s="163">
        <f t="shared" si="6"/>
        <v>0</v>
      </c>
      <c r="W68" s="163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101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83">
        <v>37</v>
      </c>
      <c r="B69" s="184" t="s">
        <v>185</v>
      </c>
      <c r="C69" s="193" t="s">
        <v>186</v>
      </c>
      <c r="D69" s="185" t="s">
        <v>187</v>
      </c>
      <c r="E69" s="186">
        <v>14</v>
      </c>
      <c r="F69" s="187"/>
      <c r="G69" s="188">
        <f t="shared" si="0"/>
        <v>0</v>
      </c>
      <c r="H69" s="187"/>
      <c r="I69" s="188">
        <f t="shared" si="1"/>
        <v>0</v>
      </c>
      <c r="J69" s="187"/>
      <c r="K69" s="188">
        <f t="shared" si="2"/>
        <v>0</v>
      </c>
      <c r="L69" s="188">
        <v>21</v>
      </c>
      <c r="M69" s="188">
        <f t="shared" si="3"/>
        <v>0</v>
      </c>
      <c r="N69" s="188">
        <v>0</v>
      </c>
      <c r="O69" s="188">
        <f t="shared" si="4"/>
        <v>0</v>
      </c>
      <c r="P69" s="188">
        <v>0</v>
      </c>
      <c r="Q69" s="188">
        <f t="shared" si="5"/>
        <v>0</v>
      </c>
      <c r="R69" s="188"/>
      <c r="S69" s="188" t="s">
        <v>99</v>
      </c>
      <c r="T69" s="189" t="s">
        <v>100</v>
      </c>
      <c r="U69" s="163">
        <v>0</v>
      </c>
      <c r="V69" s="163">
        <f t="shared" si="6"/>
        <v>0</v>
      </c>
      <c r="W69" s="163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96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6">
        <v>38</v>
      </c>
      <c r="B70" s="177" t="s">
        <v>188</v>
      </c>
      <c r="C70" s="194" t="s">
        <v>189</v>
      </c>
      <c r="D70" s="178" t="s">
        <v>190</v>
      </c>
      <c r="E70" s="179">
        <v>32</v>
      </c>
      <c r="F70" s="180"/>
      <c r="G70" s="181">
        <f t="shared" si="0"/>
        <v>0</v>
      </c>
      <c r="H70" s="180"/>
      <c r="I70" s="181">
        <f t="shared" si="1"/>
        <v>0</v>
      </c>
      <c r="J70" s="180"/>
      <c r="K70" s="181">
        <f t="shared" si="2"/>
        <v>0</v>
      </c>
      <c r="L70" s="181">
        <v>21</v>
      </c>
      <c r="M70" s="181">
        <f t="shared" si="3"/>
        <v>0</v>
      </c>
      <c r="N70" s="181">
        <v>0</v>
      </c>
      <c r="O70" s="181">
        <f t="shared" si="4"/>
        <v>0</v>
      </c>
      <c r="P70" s="181">
        <v>0</v>
      </c>
      <c r="Q70" s="181">
        <f t="shared" si="5"/>
        <v>0</v>
      </c>
      <c r="R70" s="181"/>
      <c r="S70" s="181" t="s">
        <v>99</v>
      </c>
      <c r="T70" s="182" t="s">
        <v>100</v>
      </c>
      <c r="U70" s="163">
        <v>0.315</v>
      </c>
      <c r="V70" s="163">
        <f t="shared" si="6"/>
        <v>10.08</v>
      </c>
      <c r="W70" s="163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96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>
        <v>39</v>
      </c>
      <c r="B71" s="161" t="s">
        <v>191</v>
      </c>
      <c r="C71" s="197" t="s">
        <v>192</v>
      </c>
      <c r="D71" s="162" t="s">
        <v>0</v>
      </c>
      <c r="E71" s="190"/>
      <c r="F71" s="164"/>
      <c r="G71" s="163">
        <f t="shared" si="0"/>
        <v>0</v>
      </c>
      <c r="H71" s="164"/>
      <c r="I71" s="163">
        <f t="shared" si="1"/>
        <v>0</v>
      </c>
      <c r="J71" s="164"/>
      <c r="K71" s="163">
        <f t="shared" si="2"/>
        <v>0</v>
      </c>
      <c r="L71" s="163">
        <v>21</v>
      </c>
      <c r="M71" s="163">
        <f t="shared" si="3"/>
        <v>0</v>
      </c>
      <c r="N71" s="163">
        <v>0</v>
      </c>
      <c r="O71" s="163">
        <f t="shared" si="4"/>
        <v>0</v>
      </c>
      <c r="P71" s="163">
        <v>0</v>
      </c>
      <c r="Q71" s="163">
        <f t="shared" si="5"/>
        <v>0</v>
      </c>
      <c r="R71" s="163" t="s">
        <v>93</v>
      </c>
      <c r="S71" s="163" t="s">
        <v>94</v>
      </c>
      <c r="T71" s="163" t="s">
        <v>100</v>
      </c>
      <c r="U71" s="163">
        <v>0</v>
      </c>
      <c r="V71" s="163">
        <f t="shared" si="6"/>
        <v>0</v>
      </c>
      <c r="W71" s="163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193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58" t="s">
        <v>194</v>
      </c>
      <c r="D72" s="259"/>
      <c r="E72" s="259"/>
      <c r="F72" s="259"/>
      <c r="G72" s="259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195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83">
        <v>40</v>
      </c>
      <c r="B73" s="184" t="s">
        <v>196</v>
      </c>
      <c r="C73" s="193" t="s">
        <v>197</v>
      </c>
      <c r="D73" s="185" t="s">
        <v>92</v>
      </c>
      <c r="E73" s="186">
        <v>14</v>
      </c>
      <c r="F73" s="187"/>
      <c r="G73" s="188">
        <f t="shared" ref="G73:G81" si="7">ROUND(E73*F73,2)</f>
        <v>0</v>
      </c>
      <c r="H73" s="187"/>
      <c r="I73" s="188">
        <f t="shared" ref="I73:I81" si="8">ROUND(E73*H73,2)</f>
        <v>0</v>
      </c>
      <c r="J73" s="187"/>
      <c r="K73" s="188">
        <f t="shared" ref="K73:K81" si="9">ROUND(E73*J73,2)</f>
        <v>0</v>
      </c>
      <c r="L73" s="188">
        <v>21</v>
      </c>
      <c r="M73" s="188">
        <f t="shared" ref="M73:M81" si="10">G73*(1+L73/100)</f>
        <v>0</v>
      </c>
      <c r="N73" s="188">
        <v>0</v>
      </c>
      <c r="O73" s="188">
        <f t="shared" ref="O73:O81" si="11">ROUND(E73*N73,2)</f>
        <v>0</v>
      </c>
      <c r="P73" s="188">
        <v>1.5500000000000002E-2</v>
      </c>
      <c r="Q73" s="188">
        <f t="shared" ref="Q73:Q81" si="12">ROUND(E73*P73,2)</f>
        <v>0.22</v>
      </c>
      <c r="R73" s="188" t="s">
        <v>93</v>
      </c>
      <c r="S73" s="188" t="s">
        <v>94</v>
      </c>
      <c r="T73" s="189" t="s">
        <v>95</v>
      </c>
      <c r="U73" s="163">
        <v>2.3980000000000001</v>
      </c>
      <c r="V73" s="163">
        <f t="shared" ref="V73:V81" si="13">ROUND(E73*U73,2)</f>
        <v>33.57</v>
      </c>
      <c r="W73" s="163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96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3">
        <v>41</v>
      </c>
      <c r="B74" s="184" t="s">
        <v>198</v>
      </c>
      <c r="C74" s="193" t="s">
        <v>199</v>
      </c>
      <c r="D74" s="185" t="s">
        <v>92</v>
      </c>
      <c r="E74" s="186">
        <v>154</v>
      </c>
      <c r="F74" s="187"/>
      <c r="G74" s="188">
        <f t="shared" si="7"/>
        <v>0</v>
      </c>
      <c r="H74" s="187"/>
      <c r="I74" s="188">
        <f t="shared" si="8"/>
        <v>0</v>
      </c>
      <c r="J74" s="187"/>
      <c r="K74" s="188">
        <f t="shared" si="9"/>
        <v>0</v>
      </c>
      <c r="L74" s="188">
        <v>21</v>
      </c>
      <c r="M74" s="188">
        <f t="shared" si="10"/>
        <v>0</v>
      </c>
      <c r="N74" s="188">
        <v>0</v>
      </c>
      <c r="O74" s="188">
        <f t="shared" si="11"/>
        <v>0</v>
      </c>
      <c r="P74" s="188">
        <v>4.0000000000000001E-3</v>
      </c>
      <c r="Q74" s="188">
        <f t="shared" si="12"/>
        <v>0.62</v>
      </c>
      <c r="R74" s="188" t="s">
        <v>93</v>
      </c>
      <c r="S74" s="188" t="s">
        <v>94</v>
      </c>
      <c r="T74" s="189" t="s">
        <v>95</v>
      </c>
      <c r="U74" s="163">
        <v>0.29700000000000004</v>
      </c>
      <c r="V74" s="163">
        <f t="shared" si="13"/>
        <v>45.74</v>
      </c>
      <c r="W74" s="163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96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83">
        <v>42</v>
      </c>
      <c r="B75" s="184" t="s">
        <v>200</v>
      </c>
      <c r="C75" s="193" t="s">
        <v>201</v>
      </c>
      <c r="D75" s="185" t="s">
        <v>92</v>
      </c>
      <c r="E75" s="186">
        <v>77</v>
      </c>
      <c r="F75" s="187"/>
      <c r="G75" s="188">
        <f t="shared" si="7"/>
        <v>0</v>
      </c>
      <c r="H75" s="187"/>
      <c r="I75" s="188">
        <f t="shared" si="8"/>
        <v>0</v>
      </c>
      <c r="J75" s="187"/>
      <c r="K75" s="188">
        <f t="shared" si="9"/>
        <v>0</v>
      </c>
      <c r="L75" s="188">
        <v>21</v>
      </c>
      <c r="M75" s="188">
        <f t="shared" si="10"/>
        <v>0</v>
      </c>
      <c r="N75" s="188">
        <v>0</v>
      </c>
      <c r="O75" s="188">
        <f t="shared" si="11"/>
        <v>0</v>
      </c>
      <c r="P75" s="188">
        <v>7.5000000000000006E-3</v>
      </c>
      <c r="Q75" s="188">
        <f t="shared" si="12"/>
        <v>0.57999999999999996</v>
      </c>
      <c r="R75" s="188" t="s">
        <v>93</v>
      </c>
      <c r="S75" s="188" t="s">
        <v>94</v>
      </c>
      <c r="T75" s="189" t="s">
        <v>95</v>
      </c>
      <c r="U75" s="163">
        <v>1.0075000000000001</v>
      </c>
      <c r="V75" s="163">
        <f t="shared" si="13"/>
        <v>77.58</v>
      </c>
      <c r="W75" s="163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96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83">
        <v>43</v>
      </c>
      <c r="B76" s="184" t="s">
        <v>202</v>
      </c>
      <c r="C76" s="193" t="s">
        <v>203</v>
      </c>
      <c r="D76" s="185" t="s">
        <v>204</v>
      </c>
      <c r="E76" s="186">
        <v>1.4105000000000001</v>
      </c>
      <c r="F76" s="187"/>
      <c r="G76" s="188">
        <f t="shared" si="7"/>
        <v>0</v>
      </c>
      <c r="H76" s="187"/>
      <c r="I76" s="188">
        <f t="shared" si="8"/>
        <v>0</v>
      </c>
      <c r="J76" s="187"/>
      <c r="K76" s="188">
        <f t="shared" si="9"/>
        <v>0</v>
      </c>
      <c r="L76" s="188">
        <v>21</v>
      </c>
      <c r="M76" s="188">
        <f t="shared" si="10"/>
        <v>0</v>
      </c>
      <c r="N76" s="188">
        <v>0</v>
      </c>
      <c r="O76" s="188">
        <f t="shared" si="11"/>
        <v>0</v>
      </c>
      <c r="P76" s="188">
        <v>0</v>
      </c>
      <c r="Q76" s="188">
        <f t="shared" si="12"/>
        <v>0</v>
      </c>
      <c r="R76" s="188" t="s">
        <v>93</v>
      </c>
      <c r="S76" s="188" t="s">
        <v>94</v>
      </c>
      <c r="T76" s="189" t="s">
        <v>95</v>
      </c>
      <c r="U76" s="163">
        <v>7.1700000000000008</v>
      </c>
      <c r="V76" s="163">
        <f t="shared" si="13"/>
        <v>10.11</v>
      </c>
      <c r="W76" s="163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205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83">
        <v>44</v>
      </c>
      <c r="B77" s="184" t="s">
        <v>206</v>
      </c>
      <c r="C77" s="193" t="s">
        <v>207</v>
      </c>
      <c r="D77" s="185" t="s">
        <v>204</v>
      </c>
      <c r="E77" s="186">
        <v>1.4105000000000001</v>
      </c>
      <c r="F77" s="187"/>
      <c r="G77" s="188">
        <f t="shared" si="7"/>
        <v>0</v>
      </c>
      <c r="H77" s="187"/>
      <c r="I77" s="188">
        <f t="shared" si="8"/>
        <v>0</v>
      </c>
      <c r="J77" s="187"/>
      <c r="K77" s="188">
        <f t="shared" si="9"/>
        <v>0</v>
      </c>
      <c r="L77" s="188">
        <v>21</v>
      </c>
      <c r="M77" s="188">
        <f t="shared" si="10"/>
        <v>0</v>
      </c>
      <c r="N77" s="188">
        <v>0</v>
      </c>
      <c r="O77" s="188">
        <f t="shared" si="11"/>
        <v>0</v>
      </c>
      <c r="P77" s="188">
        <v>0</v>
      </c>
      <c r="Q77" s="188">
        <f t="shared" si="12"/>
        <v>0</v>
      </c>
      <c r="R77" s="188" t="s">
        <v>208</v>
      </c>
      <c r="S77" s="188" t="s">
        <v>94</v>
      </c>
      <c r="T77" s="189" t="s">
        <v>95</v>
      </c>
      <c r="U77" s="163">
        <v>2.0090000000000003</v>
      </c>
      <c r="V77" s="163">
        <f t="shared" si="13"/>
        <v>2.83</v>
      </c>
      <c r="W77" s="163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205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83">
        <v>45</v>
      </c>
      <c r="B78" s="184" t="s">
        <v>209</v>
      </c>
      <c r="C78" s="193" t="s">
        <v>210</v>
      </c>
      <c r="D78" s="185" t="s">
        <v>204</v>
      </c>
      <c r="E78" s="186">
        <v>7.0525000000000002</v>
      </c>
      <c r="F78" s="187"/>
      <c r="G78" s="188">
        <f t="shared" si="7"/>
        <v>0</v>
      </c>
      <c r="H78" s="187"/>
      <c r="I78" s="188">
        <f t="shared" si="8"/>
        <v>0</v>
      </c>
      <c r="J78" s="187"/>
      <c r="K78" s="188">
        <f t="shared" si="9"/>
        <v>0</v>
      </c>
      <c r="L78" s="188">
        <v>21</v>
      </c>
      <c r="M78" s="188">
        <f t="shared" si="10"/>
        <v>0</v>
      </c>
      <c r="N78" s="188">
        <v>0</v>
      </c>
      <c r="O78" s="188">
        <f t="shared" si="11"/>
        <v>0</v>
      </c>
      <c r="P78" s="188">
        <v>0</v>
      </c>
      <c r="Q78" s="188">
        <f t="shared" si="12"/>
        <v>0</v>
      </c>
      <c r="R78" s="188" t="s">
        <v>208</v>
      </c>
      <c r="S78" s="188" t="s">
        <v>94</v>
      </c>
      <c r="T78" s="189" t="s">
        <v>95</v>
      </c>
      <c r="U78" s="163">
        <v>0.95900000000000007</v>
      </c>
      <c r="V78" s="163">
        <f t="shared" si="13"/>
        <v>6.76</v>
      </c>
      <c r="W78" s="163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205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3">
        <v>46</v>
      </c>
      <c r="B79" s="184" t="s">
        <v>211</v>
      </c>
      <c r="C79" s="193" t="s">
        <v>212</v>
      </c>
      <c r="D79" s="185" t="s">
        <v>204</v>
      </c>
      <c r="E79" s="186">
        <v>1.4105000000000001</v>
      </c>
      <c r="F79" s="187"/>
      <c r="G79" s="188">
        <f t="shared" si="7"/>
        <v>0</v>
      </c>
      <c r="H79" s="187"/>
      <c r="I79" s="188">
        <f t="shared" si="8"/>
        <v>0</v>
      </c>
      <c r="J79" s="187"/>
      <c r="K79" s="188">
        <f t="shared" si="9"/>
        <v>0</v>
      </c>
      <c r="L79" s="188">
        <v>21</v>
      </c>
      <c r="M79" s="188">
        <f t="shared" si="10"/>
        <v>0</v>
      </c>
      <c r="N79" s="188">
        <v>0</v>
      </c>
      <c r="O79" s="188">
        <f t="shared" si="11"/>
        <v>0</v>
      </c>
      <c r="P79" s="188">
        <v>0</v>
      </c>
      <c r="Q79" s="188">
        <f t="shared" si="12"/>
        <v>0</v>
      </c>
      <c r="R79" s="188" t="s">
        <v>208</v>
      </c>
      <c r="S79" s="188" t="s">
        <v>94</v>
      </c>
      <c r="T79" s="189" t="s">
        <v>95</v>
      </c>
      <c r="U79" s="163">
        <v>0.49000000000000005</v>
      </c>
      <c r="V79" s="163">
        <f t="shared" si="13"/>
        <v>0.69</v>
      </c>
      <c r="W79" s="163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205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83">
        <v>47</v>
      </c>
      <c r="B80" s="184" t="s">
        <v>213</v>
      </c>
      <c r="C80" s="193" t="s">
        <v>214</v>
      </c>
      <c r="D80" s="185" t="s">
        <v>204</v>
      </c>
      <c r="E80" s="186">
        <v>26.799500000000002</v>
      </c>
      <c r="F80" s="187"/>
      <c r="G80" s="188">
        <f t="shared" si="7"/>
        <v>0</v>
      </c>
      <c r="H80" s="187"/>
      <c r="I80" s="188">
        <f t="shared" si="8"/>
        <v>0</v>
      </c>
      <c r="J80" s="187"/>
      <c r="K80" s="188">
        <f t="shared" si="9"/>
        <v>0</v>
      </c>
      <c r="L80" s="188">
        <v>21</v>
      </c>
      <c r="M80" s="188">
        <f t="shared" si="10"/>
        <v>0</v>
      </c>
      <c r="N80" s="188">
        <v>0</v>
      </c>
      <c r="O80" s="188">
        <f t="shared" si="11"/>
        <v>0</v>
      </c>
      <c r="P80" s="188">
        <v>0</v>
      </c>
      <c r="Q80" s="188">
        <f t="shared" si="12"/>
        <v>0</v>
      </c>
      <c r="R80" s="188" t="s">
        <v>208</v>
      </c>
      <c r="S80" s="188" t="s">
        <v>94</v>
      </c>
      <c r="T80" s="189" t="s">
        <v>95</v>
      </c>
      <c r="U80" s="163">
        <v>0</v>
      </c>
      <c r="V80" s="163">
        <f t="shared" si="13"/>
        <v>0</v>
      </c>
      <c r="W80" s="163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205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83">
        <v>48</v>
      </c>
      <c r="B81" s="184" t="s">
        <v>215</v>
      </c>
      <c r="C81" s="193" t="s">
        <v>216</v>
      </c>
      <c r="D81" s="185" t="s">
        <v>217</v>
      </c>
      <c r="E81" s="186">
        <v>1.4105000000000001</v>
      </c>
      <c r="F81" s="187"/>
      <c r="G81" s="188">
        <f t="shared" si="7"/>
        <v>0</v>
      </c>
      <c r="H81" s="187"/>
      <c r="I81" s="188">
        <f t="shared" si="8"/>
        <v>0</v>
      </c>
      <c r="J81" s="187"/>
      <c r="K81" s="188">
        <f t="shared" si="9"/>
        <v>0</v>
      </c>
      <c r="L81" s="188">
        <v>21</v>
      </c>
      <c r="M81" s="188">
        <f t="shared" si="10"/>
        <v>0</v>
      </c>
      <c r="N81" s="188">
        <v>0</v>
      </c>
      <c r="O81" s="188">
        <f t="shared" si="11"/>
        <v>0</v>
      </c>
      <c r="P81" s="188">
        <v>0</v>
      </c>
      <c r="Q81" s="188">
        <f t="shared" si="12"/>
        <v>0</v>
      </c>
      <c r="R81" s="188"/>
      <c r="S81" s="188" t="s">
        <v>99</v>
      </c>
      <c r="T81" s="189" t="s">
        <v>100</v>
      </c>
      <c r="U81" s="163">
        <v>7.1700000000000008</v>
      </c>
      <c r="V81" s="163">
        <f t="shared" si="13"/>
        <v>10.11</v>
      </c>
      <c r="W81" s="163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205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70" t="s">
        <v>88</v>
      </c>
      <c r="B82" s="171" t="s">
        <v>55</v>
      </c>
      <c r="C82" s="192" t="s">
        <v>56</v>
      </c>
      <c r="D82" s="172"/>
      <c r="E82" s="173"/>
      <c r="F82" s="174"/>
      <c r="G82" s="174">
        <f>SUMIF(AG83:AG87,"&lt;&gt;NOR",G83:G87)</f>
        <v>0</v>
      </c>
      <c r="H82" s="174"/>
      <c r="I82" s="174">
        <f>SUM(I83:I87)</f>
        <v>0</v>
      </c>
      <c r="J82" s="174"/>
      <c r="K82" s="174">
        <f>SUM(K83:K87)</f>
        <v>0</v>
      </c>
      <c r="L82" s="174"/>
      <c r="M82" s="174">
        <f>SUM(M83:M87)</f>
        <v>0</v>
      </c>
      <c r="N82" s="174"/>
      <c r="O82" s="174">
        <f>SUM(O83:O87)</f>
        <v>0.13</v>
      </c>
      <c r="P82" s="174"/>
      <c r="Q82" s="174">
        <f>SUM(Q83:Q87)</f>
        <v>0</v>
      </c>
      <c r="R82" s="174"/>
      <c r="S82" s="174"/>
      <c r="T82" s="175"/>
      <c r="U82" s="169"/>
      <c r="V82" s="169">
        <f>SUM(V83:V87)</f>
        <v>996.07</v>
      </c>
      <c r="W82" s="169"/>
      <c r="AG82" t="s">
        <v>89</v>
      </c>
    </row>
    <row r="83" spans="1:60" outlineLevel="1" x14ac:dyDescent="0.2">
      <c r="A83" s="183">
        <v>49</v>
      </c>
      <c r="B83" s="184" t="s">
        <v>218</v>
      </c>
      <c r="C83" s="193" t="s">
        <v>219</v>
      </c>
      <c r="D83" s="185" t="s">
        <v>187</v>
      </c>
      <c r="E83" s="186">
        <v>14</v>
      </c>
      <c r="F83" s="187"/>
      <c r="G83" s="188">
        <f>ROUND(E83*F83,2)</f>
        <v>0</v>
      </c>
      <c r="H83" s="187"/>
      <c r="I83" s="188">
        <f>ROUND(E83*H83,2)</f>
        <v>0</v>
      </c>
      <c r="J83" s="187"/>
      <c r="K83" s="188">
        <f>ROUND(E83*J83,2)</f>
        <v>0</v>
      </c>
      <c r="L83" s="188">
        <v>21</v>
      </c>
      <c r="M83" s="188">
        <f>G83*(1+L83/100)</f>
        <v>0</v>
      </c>
      <c r="N83" s="188">
        <v>0</v>
      </c>
      <c r="O83" s="188">
        <f>ROUND(E83*N83,2)</f>
        <v>0</v>
      </c>
      <c r="P83" s="188">
        <v>0</v>
      </c>
      <c r="Q83" s="188">
        <f>ROUND(E83*P83,2)</f>
        <v>0</v>
      </c>
      <c r="R83" s="188"/>
      <c r="S83" s="188" t="s">
        <v>99</v>
      </c>
      <c r="T83" s="189" t="s">
        <v>100</v>
      </c>
      <c r="U83" s="163">
        <v>0</v>
      </c>
      <c r="V83" s="163">
        <f>ROUND(E83*U83,2)</f>
        <v>0</v>
      </c>
      <c r="W83" s="163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96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56.25" outlineLevel="1" x14ac:dyDescent="0.2">
      <c r="A84" s="176">
        <v>50</v>
      </c>
      <c r="B84" s="177" t="s">
        <v>220</v>
      </c>
      <c r="C84" s="194" t="s">
        <v>221</v>
      </c>
      <c r="D84" s="178" t="s">
        <v>222</v>
      </c>
      <c r="E84" s="179">
        <v>3234</v>
      </c>
      <c r="F84" s="180"/>
      <c r="G84" s="181">
        <f>ROUND(E84*F84,2)</f>
        <v>0</v>
      </c>
      <c r="H84" s="180"/>
      <c r="I84" s="181">
        <f>ROUND(E84*H84,2)</f>
        <v>0</v>
      </c>
      <c r="J84" s="180"/>
      <c r="K84" s="181">
        <f>ROUND(E84*J84,2)</f>
        <v>0</v>
      </c>
      <c r="L84" s="181">
        <v>21</v>
      </c>
      <c r="M84" s="181">
        <f>G84*(1+L84/100)</f>
        <v>0</v>
      </c>
      <c r="N84" s="181">
        <v>4.0000000000000003E-5</v>
      </c>
      <c r="O84" s="181">
        <f>ROUND(E84*N84,2)</f>
        <v>0.13</v>
      </c>
      <c r="P84" s="181">
        <v>0</v>
      </c>
      <c r="Q84" s="181">
        <f>ROUND(E84*P84,2)</f>
        <v>0</v>
      </c>
      <c r="R84" s="181" t="s">
        <v>223</v>
      </c>
      <c r="S84" s="181" t="s">
        <v>94</v>
      </c>
      <c r="T84" s="182" t="s">
        <v>100</v>
      </c>
      <c r="U84" s="163">
        <v>0.30800000000000005</v>
      </c>
      <c r="V84" s="163">
        <f>ROUND(E84*U84,2)</f>
        <v>996.07</v>
      </c>
      <c r="W84" s="163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96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5" t="s">
        <v>224</v>
      </c>
      <c r="D85" s="165"/>
      <c r="E85" s="166">
        <v>504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103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5" t="s">
        <v>225</v>
      </c>
      <c r="D86" s="165"/>
      <c r="E86" s="166">
        <v>2520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103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5" t="s">
        <v>226</v>
      </c>
      <c r="D87" s="165"/>
      <c r="E87" s="166">
        <v>210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103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x14ac:dyDescent="0.2">
      <c r="A88" s="170" t="s">
        <v>88</v>
      </c>
      <c r="B88" s="171" t="s">
        <v>59</v>
      </c>
      <c r="C88" s="192" t="s">
        <v>60</v>
      </c>
      <c r="D88" s="172"/>
      <c r="E88" s="173"/>
      <c r="F88" s="174"/>
      <c r="G88" s="174">
        <f>SUMIF(AG89:AG91,"&lt;&gt;NOR",G89:G91)</f>
        <v>0</v>
      </c>
      <c r="H88" s="174"/>
      <c r="I88" s="174">
        <f>SUM(I89:I91)</f>
        <v>0</v>
      </c>
      <c r="J88" s="174"/>
      <c r="K88" s="174">
        <f>SUM(K89:K91)</f>
        <v>0</v>
      </c>
      <c r="L88" s="174"/>
      <c r="M88" s="174">
        <f>SUM(M89:M91)</f>
        <v>0</v>
      </c>
      <c r="N88" s="174"/>
      <c r="O88" s="174">
        <f>SUM(O89:O91)</f>
        <v>0</v>
      </c>
      <c r="P88" s="174"/>
      <c r="Q88" s="174">
        <f>SUM(Q89:Q91)</f>
        <v>0</v>
      </c>
      <c r="R88" s="174"/>
      <c r="S88" s="174"/>
      <c r="T88" s="175"/>
      <c r="U88" s="169"/>
      <c r="V88" s="169">
        <f>SUM(V89:V91)</f>
        <v>0</v>
      </c>
      <c r="W88" s="169"/>
      <c r="AG88" t="s">
        <v>89</v>
      </c>
    </row>
    <row r="89" spans="1:60" outlineLevel="1" x14ac:dyDescent="0.2">
      <c r="A89" s="183">
        <v>51</v>
      </c>
      <c r="B89" s="184" t="s">
        <v>227</v>
      </c>
      <c r="C89" s="193" t="s">
        <v>228</v>
      </c>
      <c r="D89" s="185" t="s">
        <v>187</v>
      </c>
      <c r="E89" s="186">
        <v>1</v>
      </c>
      <c r="F89" s="187"/>
      <c r="G89" s="188">
        <f>ROUND(E89*F89,2)</f>
        <v>0</v>
      </c>
      <c r="H89" s="187"/>
      <c r="I89" s="188">
        <f>ROUND(E89*H89,2)</f>
        <v>0</v>
      </c>
      <c r="J89" s="187"/>
      <c r="K89" s="188">
        <f>ROUND(E89*J89,2)</f>
        <v>0</v>
      </c>
      <c r="L89" s="188">
        <v>21</v>
      </c>
      <c r="M89" s="188">
        <f>G89*(1+L89/100)</f>
        <v>0</v>
      </c>
      <c r="N89" s="188">
        <v>0</v>
      </c>
      <c r="O89" s="188">
        <f>ROUND(E89*N89,2)</f>
        <v>0</v>
      </c>
      <c r="P89" s="188">
        <v>0</v>
      </c>
      <c r="Q89" s="188">
        <f>ROUND(E89*P89,2)</f>
        <v>0</v>
      </c>
      <c r="R89" s="188"/>
      <c r="S89" s="188" t="s">
        <v>99</v>
      </c>
      <c r="T89" s="189" t="s">
        <v>100</v>
      </c>
      <c r="U89" s="163">
        <v>0</v>
      </c>
      <c r="V89" s="163">
        <f>ROUND(E89*U89,2)</f>
        <v>0</v>
      </c>
      <c r="W89" s="163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96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83">
        <v>52</v>
      </c>
      <c r="B90" s="184" t="s">
        <v>229</v>
      </c>
      <c r="C90" s="193" t="s">
        <v>230</v>
      </c>
      <c r="D90" s="185" t="s">
        <v>231</v>
      </c>
      <c r="E90" s="186">
        <v>77</v>
      </c>
      <c r="F90" s="187"/>
      <c r="G90" s="188">
        <f>ROUND(E90*F90,2)</f>
        <v>0</v>
      </c>
      <c r="H90" s="187"/>
      <c r="I90" s="188">
        <f>ROUND(E90*H90,2)</f>
        <v>0</v>
      </c>
      <c r="J90" s="187"/>
      <c r="K90" s="188">
        <f>ROUND(E90*J90,2)</f>
        <v>0</v>
      </c>
      <c r="L90" s="188">
        <v>21</v>
      </c>
      <c r="M90" s="188">
        <f>G90*(1+L90/100)</f>
        <v>0</v>
      </c>
      <c r="N90" s="188">
        <v>0</v>
      </c>
      <c r="O90" s="188">
        <f>ROUND(E90*N90,2)</f>
        <v>0</v>
      </c>
      <c r="P90" s="188">
        <v>0</v>
      </c>
      <c r="Q90" s="188">
        <f>ROUND(E90*P90,2)</f>
        <v>0</v>
      </c>
      <c r="R90" s="188"/>
      <c r="S90" s="188" t="s">
        <v>99</v>
      </c>
      <c r="T90" s="189" t="s">
        <v>100</v>
      </c>
      <c r="U90" s="163">
        <v>0</v>
      </c>
      <c r="V90" s="163">
        <f>ROUND(E90*U90,2)</f>
        <v>0</v>
      </c>
      <c r="W90" s="163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96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83">
        <v>53</v>
      </c>
      <c r="B91" s="184" t="s">
        <v>232</v>
      </c>
      <c r="C91" s="193" t="s">
        <v>233</v>
      </c>
      <c r="D91" s="185" t="s">
        <v>231</v>
      </c>
      <c r="E91" s="186">
        <v>14</v>
      </c>
      <c r="F91" s="187"/>
      <c r="G91" s="188">
        <f>ROUND(E91*F91,2)</f>
        <v>0</v>
      </c>
      <c r="H91" s="187"/>
      <c r="I91" s="188">
        <f>ROUND(E91*H91,2)</f>
        <v>0</v>
      </c>
      <c r="J91" s="187"/>
      <c r="K91" s="188">
        <f>ROUND(E91*J91,2)</f>
        <v>0</v>
      </c>
      <c r="L91" s="188">
        <v>21</v>
      </c>
      <c r="M91" s="188">
        <f>G91*(1+L91/100)</f>
        <v>0</v>
      </c>
      <c r="N91" s="188">
        <v>0</v>
      </c>
      <c r="O91" s="188">
        <f>ROUND(E91*N91,2)</f>
        <v>0</v>
      </c>
      <c r="P91" s="188">
        <v>0</v>
      </c>
      <c r="Q91" s="188">
        <f>ROUND(E91*P91,2)</f>
        <v>0</v>
      </c>
      <c r="R91" s="188"/>
      <c r="S91" s="188" t="s">
        <v>99</v>
      </c>
      <c r="T91" s="189" t="s">
        <v>100</v>
      </c>
      <c r="U91" s="163">
        <v>0</v>
      </c>
      <c r="V91" s="163">
        <f>ROUND(E91*U91,2)</f>
        <v>0</v>
      </c>
      <c r="W91" s="163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96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170" t="s">
        <v>88</v>
      </c>
      <c r="B92" s="171" t="s">
        <v>61</v>
      </c>
      <c r="C92" s="192" t="s">
        <v>28</v>
      </c>
      <c r="D92" s="172"/>
      <c r="E92" s="173"/>
      <c r="F92" s="174"/>
      <c r="G92" s="174">
        <f>SUMIF(AG93:AG98,"&lt;&gt;NOR",G93:G98)</f>
        <v>0</v>
      </c>
      <c r="H92" s="174"/>
      <c r="I92" s="174">
        <f>SUM(I93:I98)</f>
        <v>0</v>
      </c>
      <c r="J92" s="174"/>
      <c r="K92" s="174">
        <f>SUM(K93:K98)</f>
        <v>0</v>
      </c>
      <c r="L92" s="174"/>
      <c r="M92" s="174">
        <f>SUM(M93:M98)</f>
        <v>0</v>
      </c>
      <c r="N92" s="174"/>
      <c r="O92" s="174">
        <f>SUM(O93:O98)</f>
        <v>0</v>
      </c>
      <c r="P92" s="174"/>
      <c r="Q92" s="174">
        <f>SUM(Q93:Q98)</f>
        <v>0</v>
      </c>
      <c r="R92" s="174"/>
      <c r="S92" s="174"/>
      <c r="T92" s="175"/>
      <c r="U92" s="169"/>
      <c r="V92" s="169">
        <f>SUM(V93:V98)</f>
        <v>0</v>
      </c>
      <c r="W92" s="169"/>
      <c r="AG92" t="s">
        <v>89</v>
      </c>
    </row>
    <row r="93" spans="1:60" outlineLevel="1" x14ac:dyDescent="0.2">
      <c r="A93" s="183">
        <v>54</v>
      </c>
      <c r="B93" s="184" t="s">
        <v>234</v>
      </c>
      <c r="C93" s="193" t="s">
        <v>235</v>
      </c>
      <c r="D93" s="185" t="s">
        <v>236</v>
      </c>
      <c r="E93" s="186">
        <v>1</v>
      </c>
      <c r="F93" s="187"/>
      <c r="G93" s="188">
        <f t="shared" ref="G93:G98" si="14">ROUND(E93*F93,2)</f>
        <v>0</v>
      </c>
      <c r="H93" s="187"/>
      <c r="I93" s="188">
        <f t="shared" ref="I93:I98" si="15">ROUND(E93*H93,2)</f>
        <v>0</v>
      </c>
      <c r="J93" s="187"/>
      <c r="K93" s="188">
        <f t="shared" ref="K93:K98" si="16">ROUND(E93*J93,2)</f>
        <v>0</v>
      </c>
      <c r="L93" s="188">
        <v>21</v>
      </c>
      <c r="M93" s="188">
        <f t="shared" ref="M93:M98" si="17">G93*(1+L93/100)</f>
        <v>0</v>
      </c>
      <c r="N93" s="188">
        <v>0</v>
      </c>
      <c r="O93" s="188">
        <f t="shared" ref="O93:O98" si="18">ROUND(E93*N93,2)</f>
        <v>0</v>
      </c>
      <c r="P93" s="188">
        <v>0</v>
      </c>
      <c r="Q93" s="188">
        <f t="shared" ref="Q93:Q98" si="19">ROUND(E93*P93,2)</f>
        <v>0</v>
      </c>
      <c r="R93" s="188"/>
      <c r="S93" s="188" t="s">
        <v>94</v>
      </c>
      <c r="T93" s="189" t="s">
        <v>100</v>
      </c>
      <c r="U93" s="163">
        <v>0</v>
      </c>
      <c r="V93" s="163">
        <f t="shared" ref="V93:V98" si="20">ROUND(E93*U93,2)</f>
        <v>0</v>
      </c>
      <c r="W93" s="163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237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83">
        <v>55</v>
      </c>
      <c r="B94" s="184" t="s">
        <v>238</v>
      </c>
      <c r="C94" s="193" t="s">
        <v>239</v>
      </c>
      <c r="D94" s="185" t="s">
        <v>236</v>
      </c>
      <c r="E94" s="186">
        <v>1</v>
      </c>
      <c r="F94" s="187"/>
      <c r="G94" s="188">
        <f t="shared" si="14"/>
        <v>0</v>
      </c>
      <c r="H94" s="187"/>
      <c r="I94" s="188">
        <f t="shared" si="15"/>
        <v>0</v>
      </c>
      <c r="J94" s="187"/>
      <c r="K94" s="188">
        <f t="shared" si="16"/>
        <v>0</v>
      </c>
      <c r="L94" s="188">
        <v>21</v>
      </c>
      <c r="M94" s="188">
        <f t="shared" si="17"/>
        <v>0</v>
      </c>
      <c r="N94" s="188">
        <v>0</v>
      </c>
      <c r="O94" s="188">
        <f t="shared" si="18"/>
        <v>0</v>
      </c>
      <c r="P94" s="188">
        <v>0</v>
      </c>
      <c r="Q94" s="188">
        <f t="shared" si="19"/>
        <v>0</v>
      </c>
      <c r="R94" s="188"/>
      <c r="S94" s="188" t="s">
        <v>99</v>
      </c>
      <c r="T94" s="189" t="s">
        <v>100</v>
      </c>
      <c r="U94" s="163">
        <v>0</v>
      </c>
      <c r="V94" s="163">
        <f t="shared" si="20"/>
        <v>0</v>
      </c>
      <c r="W94" s="163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237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83">
        <v>56</v>
      </c>
      <c r="B95" s="184" t="s">
        <v>240</v>
      </c>
      <c r="C95" s="193" t="s">
        <v>241</v>
      </c>
      <c r="D95" s="185" t="s">
        <v>236</v>
      </c>
      <c r="E95" s="186">
        <v>1</v>
      </c>
      <c r="F95" s="187"/>
      <c r="G95" s="188">
        <f t="shared" si="14"/>
        <v>0</v>
      </c>
      <c r="H95" s="187"/>
      <c r="I95" s="188">
        <f t="shared" si="15"/>
        <v>0</v>
      </c>
      <c r="J95" s="187"/>
      <c r="K95" s="188">
        <f t="shared" si="16"/>
        <v>0</v>
      </c>
      <c r="L95" s="188">
        <v>21</v>
      </c>
      <c r="M95" s="188">
        <f t="shared" si="17"/>
        <v>0</v>
      </c>
      <c r="N95" s="188">
        <v>0</v>
      </c>
      <c r="O95" s="188">
        <f t="shared" si="18"/>
        <v>0</v>
      </c>
      <c r="P95" s="188">
        <v>0</v>
      </c>
      <c r="Q95" s="188">
        <f t="shared" si="19"/>
        <v>0</v>
      </c>
      <c r="R95" s="188"/>
      <c r="S95" s="188" t="s">
        <v>94</v>
      </c>
      <c r="T95" s="189" t="s">
        <v>100</v>
      </c>
      <c r="U95" s="163">
        <v>0</v>
      </c>
      <c r="V95" s="163">
        <f t="shared" si="20"/>
        <v>0</v>
      </c>
      <c r="W95" s="163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237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83">
        <v>57</v>
      </c>
      <c r="B96" s="184" t="s">
        <v>242</v>
      </c>
      <c r="C96" s="193" t="s">
        <v>243</v>
      </c>
      <c r="D96" s="185" t="s">
        <v>244</v>
      </c>
      <c r="E96" s="186">
        <v>10</v>
      </c>
      <c r="F96" s="187"/>
      <c r="G96" s="188">
        <f t="shared" si="14"/>
        <v>0</v>
      </c>
      <c r="H96" s="187"/>
      <c r="I96" s="188">
        <f t="shared" si="15"/>
        <v>0</v>
      </c>
      <c r="J96" s="187"/>
      <c r="K96" s="188">
        <f t="shared" si="16"/>
        <v>0</v>
      </c>
      <c r="L96" s="188">
        <v>21</v>
      </c>
      <c r="M96" s="188">
        <f t="shared" si="17"/>
        <v>0</v>
      </c>
      <c r="N96" s="188">
        <v>0</v>
      </c>
      <c r="O96" s="188">
        <f t="shared" si="18"/>
        <v>0</v>
      </c>
      <c r="P96" s="188">
        <v>0</v>
      </c>
      <c r="Q96" s="188">
        <f t="shared" si="19"/>
        <v>0</v>
      </c>
      <c r="R96" s="188"/>
      <c r="S96" s="188" t="s">
        <v>99</v>
      </c>
      <c r="T96" s="189" t="s">
        <v>100</v>
      </c>
      <c r="U96" s="163">
        <v>0</v>
      </c>
      <c r="V96" s="163">
        <f t="shared" si="20"/>
        <v>0</v>
      </c>
      <c r="W96" s="163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237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83">
        <v>58</v>
      </c>
      <c r="B97" s="184" t="s">
        <v>245</v>
      </c>
      <c r="C97" s="193" t="s">
        <v>246</v>
      </c>
      <c r="D97" s="185" t="s">
        <v>247</v>
      </c>
      <c r="E97" s="186">
        <v>10</v>
      </c>
      <c r="F97" s="187"/>
      <c r="G97" s="188">
        <f t="shared" si="14"/>
        <v>0</v>
      </c>
      <c r="H97" s="187"/>
      <c r="I97" s="188">
        <f t="shared" si="15"/>
        <v>0</v>
      </c>
      <c r="J97" s="187"/>
      <c r="K97" s="188">
        <f t="shared" si="16"/>
        <v>0</v>
      </c>
      <c r="L97" s="188">
        <v>21</v>
      </c>
      <c r="M97" s="188">
        <f t="shared" si="17"/>
        <v>0</v>
      </c>
      <c r="N97" s="188">
        <v>0</v>
      </c>
      <c r="O97" s="188">
        <f t="shared" si="18"/>
        <v>0</v>
      </c>
      <c r="P97" s="188">
        <v>0</v>
      </c>
      <c r="Q97" s="188">
        <f t="shared" si="19"/>
        <v>0</v>
      </c>
      <c r="R97" s="188"/>
      <c r="S97" s="188" t="s">
        <v>99</v>
      </c>
      <c r="T97" s="189" t="s">
        <v>100</v>
      </c>
      <c r="U97" s="163">
        <v>0</v>
      </c>
      <c r="V97" s="163">
        <f t="shared" si="20"/>
        <v>0</v>
      </c>
      <c r="W97" s="163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237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6">
        <v>59</v>
      </c>
      <c r="B98" s="177" t="s">
        <v>248</v>
      </c>
      <c r="C98" s="194" t="s">
        <v>249</v>
      </c>
      <c r="D98" s="178" t="s">
        <v>190</v>
      </c>
      <c r="E98" s="179">
        <v>14</v>
      </c>
      <c r="F98" s="180"/>
      <c r="G98" s="181">
        <f t="shared" si="14"/>
        <v>0</v>
      </c>
      <c r="H98" s="180"/>
      <c r="I98" s="181">
        <f t="shared" si="15"/>
        <v>0</v>
      </c>
      <c r="J98" s="180"/>
      <c r="K98" s="181">
        <f t="shared" si="16"/>
        <v>0</v>
      </c>
      <c r="L98" s="181">
        <v>21</v>
      </c>
      <c r="M98" s="181">
        <f t="shared" si="17"/>
        <v>0</v>
      </c>
      <c r="N98" s="181">
        <v>0</v>
      </c>
      <c r="O98" s="181">
        <f t="shared" si="18"/>
        <v>0</v>
      </c>
      <c r="P98" s="181">
        <v>0</v>
      </c>
      <c r="Q98" s="181">
        <f t="shared" si="19"/>
        <v>0</v>
      </c>
      <c r="R98" s="181"/>
      <c r="S98" s="181" t="s">
        <v>99</v>
      </c>
      <c r="T98" s="182" t="s">
        <v>100</v>
      </c>
      <c r="U98" s="163">
        <v>0</v>
      </c>
      <c r="V98" s="163">
        <f t="shared" si="20"/>
        <v>0</v>
      </c>
      <c r="W98" s="163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237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5"/>
      <c r="B99" s="6"/>
      <c r="C99" s="198"/>
      <c r="D99" s="8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AE99">
        <v>15</v>
      </c>
      <c r="AF99">
        <v>21</v>
      </c>
    </row>
    <row r="100" spans="1:60" x14ac:dyDescent="0.2">
      <c r="A100" s="156"/>
      <c r="B100" s="157" t="s">
        <v>29</v>
      </c>
      <c r="C100" s="199"/>
      <c r="D100" s="158"/>
      <c r="E100" s="159"/>
      <c r="F100" s="159"/>
      <c r="G100" s="191">
        <f>G8+G82+G88+G92</f>
        <v>0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AE100">
        <f>SUMIF(L7:L98,AE99,G7:G98)</f>
        <v>0</v>
      </c>
      <c r="AF100">
        <f>SUMIF(L7:L98,AF99,G7:G98)</f>
        <v>0</v>
      </c>
      <c r="AG100" t="s">
        <v>250</v>
      </c>
    </row>
    <row r="101" spans="1:60" x14ac:dyDescent="0.2">
      <c r="C101" s="200"/>
      <c r="D101" s="144"/>
      <c r="AG101" t="s">
        <v>251</v>
      </c>
    </row>
    <row r="102" spans="1:60" x14ac:dyDescent="0.2">
      <c r="D102" s="144"/>
    </row>
    <row r="103" spans="1:60" x14ac:dyDescent="0.2">
      <c r="D103" s="144"/>
    </row>
    <row r="104" spans="1:60" x14ac:dyDescent="0.2">
      <c r="D104" s="144"/>
    </row>
    <row r="105" spans="1:60" x14ac:dyDescent="0.2">
      <c r="D105" s="144"/>
    </row>
    <row r="106" spans="1:60" x14ac:dyDescent="0.2">
      <c r="D106" s="144"/>
    </row>
    <row r="107" spans="1:60" x14ac:dyDescent="0.2">
      <c r="D107" s="144"/>
    </row>
    <row r="108" spans="1:60" x14ac:dyDescent="0.2">
      <c r="D108" s="144"/>
    </row>
    <row r="109" spans="1:60" x14ac:dyDescent="0.2">
      <c r="D109" s="144"/>
    </row>
    <row r="110" spans="1:60" x14ac:dyDescent="0.2">
      <c r="D110" s="144"/>
    </row>
    <row r="111" spans="1:60" x14ac:dyDescent="0.2">
      <c r="D111" s="144"/>
    </row>
    <row r="112" spans="1:60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algorithmName="SHA-512" hashValue="vVUFK5gUcPqEEYbFRbQlpCZwpu0+BSZfdz0AlCYn/Pcoa9xhxkiu1mp9CgITu2AZ7ckxH+lggDMNgy0VUwu+yg==" saltValue="jcDL+dXGhWZEEqAoJarygQ==" spinCount="100000" sheet="1"/>
  <mergeCells count="5">
    <mergeCell ref="A1:G1"/>
    <mergeCell ref="C2:G2"/>
    <mergeCell ref="C3:G3"/>
    <mergeCell ref="C4:G4"/>
    <mergeCell ref="C72:G72"/>
  </mergeCells>
  <pageMargins left="0.59055118110236204" right="0.196850393700787" top="0.78740157499999996" bottom="0.78740157499999996" header="0.3" footer="0.3"/>
  <pageSetup paperSize="9" scale="73" orientation="portrait" r:id="rId1"/>
  <headerFooter>
    <oddFooter>&amp;RStránka &amp;P z &amp;N&amp;LZpracováno programem BUILDpower S,  © RTS, a.s.</oddFooter>
  </headerFooter>
  <colBreaks count="1" manualBreakCount="1">
    <brk id="19" max="10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 Macke</dc:creator>
  <cp:lastModifiedBy>Vaclav Macke</cp:lastModifiedBy>
  <cp:lastPrinted>2019-01-21T10:30:27Z</cp:lastPrinted>
  <dcterms:created xsi:type="dcterms:W3CDTF">2009-04-08T07:15:50Z</dcterms:created>
  <dcterms:modified xsi:type="dcterms:W3CDTF">2019-04-17T10:56:23Z</dcterms:modified>
</cp:coreProperties>
</file>